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Noyabr\"/>
    </mc:Choice>
  </mc:AlternateContent>
  <bookViews>
    <workbookView xWindow="0" yWindow="0" windowWidth="22395" windowHeight="11295" tabRatio="851" firstSheet="30" activeTab="26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Спец. ОЗФО ИПОМ " sheetId="204" r:id="rId49"/>
    <sheet name="Бак ОФО ИБТЭиФ " sheetId="188" r:id="rId50"/>
    <sheet name="Бак ЗФО ИБТЭиФ" sheetId="189" r:id="rId51"/>
    <sheet name="Бак ОЗФО ИБТЭиФ" sheetId="190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Бак ОЗФО ИММиД" sheetId="180" r:id="rId66"/>
    <sheet name="Спец. ИММиД" sheetId="176" r:id="rId67"/>
    <sheet name="Маг ОФО ИММиД" sheetId="179" r:id="rId68"/>
    <sheet name="Маг. ОЗФО ИММИД" sheetId="199" r:id="rId69"/>
    <sheet name="Бак ОФО ИФ" sheetId="171" r:id="rId70"/>
    <sheet name="Бак ЗФО ИФ" sheetId="173" r:id="rId71"/>
    <sheet name="Маг ОФО ИФ" sheetId="172" r:id="rId72"/>
    <sheet name="Маг ЗФО ИФ" sheetId="170" r:id="rId73"/>
    <sheet name="Свод по ВО " sheetId="15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2">'БАК ОФО   ГПА'!$A$1:$Z$67</definedName>
    <definedName name="_xlnm.Print_Area" localSheetId="56">'Бак ОФО ТА'!$A$1:$T$119</definedName>
    <definedName name="_xlnm.Print_Area" localSheetId="18">'Бакалав ОЗФО ИЭиУ'!$A$1:$T$41</definedName>
    <definedName name="_xlnm.Print_Area" localSheetId="5">'Бакалавр ОФО АСИА'!$A$1:$S$28</definedName>
    <definedName name="_xlnm.Print_Area" localSheetId="59">'Маг ОФО ТА'!$A$1:$J$114</definedName>
    <definedName name="_xlnm.Print_Area" localSheetId="73">'Свод по ВО '!$A$1:$AM$91</definedName>
  </definedNames>
  <calcPr calcId="162913"/>
</workbook>
</file>

<file path=xl/calcChain.xml><?xml version="1.0" encoding="utf-8"?>
<calcChain xmlns="http://schemas.openxmlformats.org/spreadsheetml/2006/main">
  <c r="C33" i="111" l="1"/>
  <c r="D33" i="111"/>
  <c r="E33" i="111"/>
  <c r="F33" i="111"/>
  <c r="G33" i="111"/>
  <c r="H33" i="111"/>
  <c r="I33" i="111"/>
  <c r="J33" i="111"/>
  <c r="B33" i="111"/>
  <c r="D24" i="152"/>
  <c r="E24" i="152"/>
  <c r="J24" i="152"/>
  <c r="K24" i="152"/>
  <c r="L24" i="152"/>
  <c r="J14" i="196"/>
  <c r="I14" i="196"/>
  <c r="H14" i="196"/>
  <c r="J9" i="196"/>
  <c r="I9" i="196"/>
  <c r="H9" i="196"/>
  <c r="F12" i="196"/>
  <c r="F7" i="196" s="1"/>
  <c r="F9" i="196" s="1"/>
  <c r="B9" i="196"/>
  <c r="D9" i="196"/>
  <c r="C12" i="196"/>
  <c r="C7" i="196" s="1"/>
  <c r="C9" i="196" s="1"/>
  <c r="B14" i="196"/>
  <c r="C14" i="196"/>
  <c r="D14" i="196"/>
  <c r="O15" i="188"/>
  <c r="M15" i="188"/>
  <c r="L15" i="188"/>
  <c r="K15" i="188"/>
  <c r="J15" i="188"/>
  <c r="I15" i="188"/>
  <c r="H15" i="188"/>
  <c r="G15" i="188"/>
  <c r="F15" i="188"/>
  <c r="E15" i="188"/>
  <c r="D15" i="188"/>
  <c r="B15" i="188"/>
  <c r="P13" i="188"/>
  <c r="N13" i="188"/>
  <c r="N15" i="188" s="1"/>
  <c r="P15" i="188" s="1"/>
  <c r="F13" i="188"/>
  <c r="C13" i="188"/>
  <c r="C15" i="188" s="1"/>
  <c r="O10" i="188"/>
  <c r="M10" i="188"/>
  <c r="L10" i="188"/>
  <c r="K10" i="188"/>
  <c r="J10" i="188"/>
  <c r="I10" i="188"/>
  <c r="H10" i="188"/>
  <c r="G10" i="188"/>
  <c r="E10" i="188"/>
  <c r="D10" i="188"/>
  <c r="B10" i="188"/>
  <c r="N8" i="188"/>
  <c r="N10" i="188" s="1"/>
  <c r="P10" i="188" s="1"/>
  <c r="F8" i="188"/>
  <c r="F10" i="188" s="1"/>
  <c r="F14" i="196" l="1"/>
  <c r="P8" i="188"/>
  <c r="C8" i="188"/>
  <c r="C10" i="188" s="1"/>
  <c r="B11" i="191"/>
  <c r="C11" i="191"/>
  <c r="D11" i="191"/>
  <c r="E11" i="191"/>
  <c r="F11" i="191"/>
  <c r="G11" i="191"/>
  <c r="H11" i="191"/>
  <c r="I11" i="191"/>
  <c r="J11" i="191"/>
  <c r="K11" i="191"/>
  <c r="L11" i="191"/>
  <c r="M11" i="191"/>
  <c r="N11" i="191"/>
  <c r="O11" i="191"/>
  <c r="P11" i="191"/>
  <c r="C22" i="191"/>
  <c r="D22" i="191"/>
  <c r="E22" i="191"/>
  <c r="F22" i="191"/>
  <c r="G22" i="191"/>
  <c r="H22" i="191"/>
  <c r="I22" i="191"/>
  <c r="J22" i="191"/>
  <c r="K22" i="191"/>
  <c r="L22" i="191"/>
  <c r="M22" i="191"/>
  <c r="B20" i="172" l="1"/>
  <c r="E20" i="172"/>
  <c r="L72" i="171"/>
  <c r="K72" i="171"/>
  <c r="I72" i="171"/>
  <c r="H72" i="171"/>
  <c r="F72" i="171"/>
  <c r="E72" i="171"/>
  <c r="C72" i="171"/>
  <c r="B72" i="171"/>
  <c r="O71" i="171"/>
  <c r="N71" i="171"/>
  <c r="M71" i="171"/>
  <c r="J71" i="171"/>
  <c r="P71" i="171" s="1"/>
  <c r="G71" i="171"/>
  <c r="D71" i="171"/>
  <c r="O70" i="171"/>
  <c r="N70" i="171"/>
  <c r="M70" i="171"/>
  <c r="J70" i="171"/>
  <c r="G70" i="171"/>
  <c r="P70" i="171" s="1"/>
  <c r="D70" i="171"/>
  <c r="O69" i="171"/>
  <c r="N69" i="171"/>
  <c r="M69" i="171"/>
  <c r="J69" i="171"/>
  <c r="G69" i="171"/>
  <c r="D69" i="171"/>
  <c r="P69" i="171" s="1"/>
  <c r="O68" i="171"/>
  <c r="N68" i="171"/>
  <c r="M68" i="171"/>
  <c r="J68" i="171"/>
  <c r="G68" i="171"/>
  <c r="D68" i="171"/>
  <c r="P68" i="171" s="1"/>
  <c r="O67" i="171"/>
  <c r="N67" i="171"/>
  <c r="M67" i="171"/>
  <c r="J67" i="171"/>
  <c r="P67" i="171" s="1"/>
  <c r="G67" i="171"/>
  <c r="D67" i="171"/>
  <c r="O66" i="171"/>
  <c r="N66" i="171"/>
  <c r="M66" i="171"/>
  <c r="J66" i="171"/>
  <c r="G66" i="171"/>
  <c r="P66" i="171" s="1"/>
  <c r="D66" i="171"/>
  <c r="O65" i="171"/>
  <c r="N65" i="171"/>
  <c r="M65" i="171"/>
  <c r="J65" i="171"/>
  <c r="G65" i="171"/>
  <c r="D65" i="171"/>
  <c r="P65" i="171" s="1"/>
  <c r="O64" i="171"/>
  <c r="N64" i="171"/>
  <c r="M64" i="171"/>
  <c r="J64" i="171"/>
  <c r="G64" i="171"/>
  <c r="D64" i="171"/>
  <c r="P64" i="171" s="1"/>
  <c r="P63" i="171"/>
  <c r="O63" i="171"/>
  <c r="N63" i="171"/>
  <c r="M63" i="171"/>
  <c r="J63" i="171"/>
  <c r="G63" i="171"/>
  <c r="D63" i="171"/>
  <c r="O62" i="171"/>
  <c r="N62" i="171"/>
  <c r="M62" i="171"/>
  <c r="J62" i="171"/>
  <c r="G62" i="171"/>
  <c r="P62" i="171" s="1"/>
  <c r="D62" i="171"/>
  <c r="O61" i="171"/>
  <c r="N61" i="171"/>
  <c r="M61" i="171"/>
  <c r="J61" i="171"/>
  <c r="G61" i="171"/>
  <c r="D61" i="171"/>
  <c r="P61" i="171" s="1"/>
  <c r="O60" i="171"/>
  <c r="N60" i="171"/>
  <c r="M60" i="171"/>
  <c r="J60" i="171"/>
  <c r="G60" i="171"/>
  <c r="D60" i="171"/>
  <c r="P60" i="171" s="1"/>
  <c r="P59" i="171"/>
  <c r="O59" i="171"/>
  <c r="N59" i="171"/>
  <c r="M59" i="171"/>
  <c r="J59" i="171"/>
  <c r="G59" i="171"/>
  <c r="D59" i="171"/>
  <c r="O58" i="171"/>
  <c r="N58" i="171"/>
  <c r="M58" i="171"/>
  <c r="J58" i="171"/>
  <c r="G58" i="171"/>
  <c r="P58" i="171" s="1"/>
  <c r="D58" i="171"/>
  <c r="O57" i="171"/>
  <c r="N57" i="171"/>
  <c r="M57" i="171"/>
  <c r="J57" i="171"/>
  <c r="G57" i="171"/>
  <c r="D57" i="171"/>
  <c r="P57" i="171" s="1"/>
  <c r="O56" i="171"/>
  <c r="N56" i="171"/>
  <c r="N72" i="171" s="1"/>
  <c r="M56" i="171"/>
  <c r="M72" i="171" s="1"/>
  <c r="J56" i="171"/>
  <c r="G56" i="171"/>
  <c r="D56" i="171"/>
  <c r="P56" i="171" s="1"/>
  <c r="P55" i="171"/>
  <c r="O55" i="171"/>
  <c r="N55" i="171"/>
  <c r="M55" i="171"/>
  <c r="J55" i="171"/>
  <c r="G55" i="171"/>
  <c r="D55" i="171"/>
  <c r="O54" i="171"/>
  <c r="O72" i="171" s="1"/>
  <c r="N54" i="171"/>
  <c r="M54" i="171"/>
  <c r="J54" i="171"/>
  <c r="J72" i="171" s="1"/>
  <c r="G54" i="171"/>
  <c r="G72" i="171" s="1"/>
  <c r="D54" i="171"/>
  <c r="D72" i="171" s="1"/>
  <c r="L51" i="171"/>
  <c r="K51" i="171"/>
  <c r="I51" i="171"/>
  <c r="H51" i="171"/>
  <c r="F51" i="171"/>
  <c r="E51" i="171"/>
  <c r="C51" i="171"/>
  <c r="B51" i="171"/>
  <c r="O50" i="171"/>
  <c r="N50" i="171"/>
  <c r="P50" i="171" s="1"/>
  <c r="M50" i="171"/>
  <c r="J50" i="171"/>
  <c r="G50" i="171"/>
  <c r="D50" i="171"/>
  <c r="P49" i="171"/>
  <c r="O49" i="171"/>
  <c r="N49" i="171"/>
  <c r="M49" i="171"/>
  <c r="J49" i="171"/>
  <c r="G49" i="171"/>
  <c r="D49" i="171"/>
  <c r="O48" i="171"/>
  <c r="P48" i="171" s="1"/>
  <c r="N48" i="171"/>
  <c r="M48" i="171"/>
  <c r="J48" i="171"/>
  <c r="G48" i="171"/>
  <c r="D48" i="171"/>
  <c r="O47" i="171"/>
  <c r="N47" i="171"/>
  <c r="P47" i="171" s="1"/>
  <c r="M47" i="171"/>
  <c r="J47" i="171"/>
  <c r="G47" i="171"/>
  <c r="P46" i="171"/>
  <c r="O46" i="171"/>
  <c r="N46" i="171"/>
  <c r="M46" i="171"/>
  <c r="J46" i="171"/>
  <c r="G46" i="171"/>
  <c r="D46" i="171"/>
  <c r="O45" i="171"/>
  <c r="P45" i="171" s="1"/>
  <c r="N45" i="171"/>
  <c r="M45" i="171"/>
  <c r="J45" i="171"/>
  <c r="G45" i="171"/>
  <c r="D45" i="171"/>
  <c r="O44" i="171"/>
  <c r="N44" i="171"/>
  <c r="P44" i="171" s="1"/>
  <c r="M44" i="171"/>
  <c r="J44" i="171"/>
  <c r="G44" i="171"/>
  <c r="D44" i="171"/>
  <c r="O43" i="171"/>
  <c r="N43" i="171"/>
  <c r="P43" i="171" s="1"/>
  <c r="M43" i="171"/>
  <c r="J43" i="171"/>
  <c r="G43" i="171"/>
  <c r="D43" i="171"/>
  <c r="P42" i="171"/>
  <c r="O42" i="171"/>
  <c r="N42" i="171"/>
  <c r="M42" i="171"/>
  <c r="J42" i="171"/>
  <c r="G42" i="171"/>
  <c r="D42" i="171"/>
  <c r="O41" i="171"/>
  <c r="P41" i="171" s="1"/>
  <c r="N41" i="171"/>
  <c r="M41" i="171"/>
  <c r="J41" i="171"/>
  <c r="G41" i="171"/>
  <c r="D41" i="171"/>
  <c r="O40" i="171"/>
  <c r="N40" i="171"/>
  <c r="P40" i="171" s="1"/>
  <c r="M40" i="171"/>
  <c r="J40" i="171"/>
  <c r="G40" i="171"/>
  <c r="D40" i="171"/>
  <c r="O39" i="171"/>
  <c r="N39" i="171"/>
  <c r="P39" i="171" s="1"/>
  <c r="M39" i="171"/>
  <c r="J39" i="171"/>
  <c r="G39" i="171"/>
  <c r="D39" i="171"/>
  <c r="P38" i="171"/>
  <c r="O38" i="171"/>
  <c r="N38" i="171"/>
  <c r="M38" i="171"/>
  <c r="J38" i="171"/>
  <c r="G38" i="171"/>
  <c r="D38" i="171"/>
  <c r="O37" i="171"/>
  <c r="P37" i="171" s="1"/>
  <c r="N37" i="171"/>
  <c r="M37" i="171"/>
  <c r="J37" i="171"/>
  <c r="G37" i="171"/>
  <c r="D37" i="171"/>
  <c r="O36" i="171"/>
  <c r="N36" i="171"/>
  <c r="P36" i="171" s="1"/>
  <c r="M36" i="171"/>
  <c r="J36" i="171"/>
  <c r="G36" i="171"/>
  <c r="D36" i="171"/>
  <c r="O35" i="171"/>
  <c r="N35" i="171"/>
  <c r="P35" i="171" s="1"/>
  <c r="M35" i="171"/>
  <c r="J35" i="171"/>
  <c r="G35" i="171"/>
  <c r="D35" i="171"/>
  <c r="P34" i="171"/>
  <c r="O34" i="171"/>
  <c r="N34" i="171"/>
  <c r="M34" i="171"/>
  <c r="J34" i="171"/>
  <c r="J51" i="171" s="1"/>
  <c r="G34" i="171"/>
  <c r="D34" i="171"/>
  <c r="O33" i="171"/>
  <c r="P33" i="171" s="1"/>
  <c r="N33" i="171"/>
  <c r="M33" i="171"/>
  <c r="J33" i="171"/>
  <c r="G33" i="171"/>
  <c r="D33" i="171"/>
  <c r="O32" i="171"/>
  <c r="O51" i="171" s="1"/>
  <c r="N32" i="171"/>
  <c r="P32" i="171" s="1"/>
  <c r="M32" i="171"/>
  <c r="M51" i="171" s="1"/>
  <c r="J32" i="171"/>
  <c r="G32" i="171"/>
  <c r="G51" i="171" s="1"/>
  <c r="D32" i="171"/>
  <c r="D51" i="171" s="1"/>
  <c r="L28" i="171"/>
  <c r="K28" i="171"/>
  <c r="I28" i="171"/>
  <c r="H28" i="171"/>
  <c r="F28" i="171"/>
  <c r="E28" i="171"/>
  <c r="C28" i="171"/>
  <c r="B28" i="171"/>
  <c r="P27" i="171"/>
  <c r="O27" i="171"/>
  <c r="N27" i="171"/>
  <c r="M27" i="171"/>
  <c r="J27" i="171"/>
  <c r="G27" i="171"/>
  <c r="D27" i="171"/>
  <c r="O26" i="171"/>
  <c r="P26" i="171" s="1"/>
  <c r="N26" i="171"/>
  <c r="M26" i="171"/>
  <c r="J26" i="171"/>
  <c r="G26" i="171"/>
  <c r="D26" i="171"/>
  <c r="O25" i="171"/>
  <c r="N25" i="171"/>
  <c r="P25" i="171" s="1"/>
  <c r="M25" i="171"/>
  <c r="J25" i="171"/>
  <c r="G25" i="171"/>
  <c r="D25" i="171"/>
  <c r="O24" i="171"/>
  <c r="N24" i="171"/>
  <c r="P24" i="171" s="1"/>
  <c r="M24" i="171"/>
  <c r="J24" i="171"/>
  <c r="G24" i="171"/>
  <c r="D24" i="171"/>
  <c r="P23" i="171"/>
  <c r="O23" i="171"/>
  <c r="N23" i="171"/>
  <c r="M23" i="171"/>
  <c r="J23" i="171"/>
  <c r="G23" i="171"/>
  <c r="D23" i="171"/>
  <c r="O22" i="171"/>
  <c r="P22" i="171" s="1"/>
  <c r="N22" i="171"/>
  <c r="M22" i="171"/>
  <c r="J22" i="171"/>
  <c r="G22" i="171"/>
  <c r="D22" i="171"/>
  <c r="O21" i="171"/>
  <c r="N21" i="171"/>
  <c r="P21" i="171" s="1"/>
  <c r="M21" i="171"/>
  <c r="J21" i="171"/>
  <c r="G21" i="171"/>
  <c r="D21" i="171"/>
  <c r="O20" i="171"/>
  <c r="N20" i="171"/>
  <c r="P20" i="171" s="1"/>
  <c r="M20" i="171"/>
  <c r="J20" i="171"/>
  <c r="G20" i="171"/>
  <c r="D20" i="171"/>
  <c r="P19" i="171"/>
  <c r="O19" i="171"/>
  <c r="N19" i="171"/>
  <c r="M19" i="171"/>
  <c r="J19" i="171"/>
  <c r="G19" i="171"/>
  <c r="D19" i="171"/>
  <c r="O18" i="171"/>
  <c r="P18" i="171" s="1"/>
  <c r="N18" i="171"/>
  <c r="M18" i="171"/>
  <c r="J18" i="171"/>
  <c r="G18" i="171"/>
  <c r="D18" i="171"/>
  <c r="O17" i="171"/>
  <c r="N17" i="171"/>
  <c r="P17" i="171" s="1"/>
  <c r="M17" i="171"/>
  <c r="J17" i="171"/>
  <c r="G17" i="171"/>
  <c r="D17" i="171"/>
  <c r="O16" i="171"/>
  <c r="N16" i="171"/>
  <c r="P16" i="171" s="1"/>
  <c r="M16" i="171"/>
  <c r="J16" i="171"/>
  <c r="G16" i="171"/>
  <c r="D16" i="171"/>
  <c r="P15" i="171"/>
  <c r="O15" i="171"/>
  <c r="N15" i="171"/>
  <c r="M15" i="171"/>
  <c r="J15" i="171"/>
  <c r="G15" i="171"/>
  <c r="D15" i="171"/>
  <c r="O14" i="171"/>
  <c r="P14" i="171" s="1"/>
  <c r="N14" i="171"/>
  <c r="M14" i="171"/>
  <c r="J14" i="171"/>
  <c r="G14" i="171"/>
  <c r="D14" i="171"/>
  <c r="O13" i="171"/>
  <c r="N13" i="171"/>
  <c r="P13" i="171" s="1"/>
  <c r="M13" i="171"/>
  <c r="J13" i="171"/>
  <c r="G13" i="171"/>
  <c r="D13" i="171"/>
  <c r="O12" i="171"/>
  <c r="N12" i="171"/>
  <c r="P12" i="171" s="1"/>
  <c r="M12" i="171"/>
  <c r="J12" i="171"/>
  <c r="G12" i="171"/>
  <c r="D12" i="171"/>
  <c r="P11" i="171"/>
  <c r="O11" i="171"/>
  <c r="N11" i="171"/>
  <c r="M11" i="171"/>
  <c r="J11" i="171"/>
  <c r="J28" i="171" s="1"/>
  <c r="G11" i="171"/>
  <c r="D11" i="171"/>
  <c r="O10" i="171"/>
  <c r="P10" i="171" s="1"/>
  <c r="N10" i="171"/>
  <c r="M10" i="171"/>
  <c r="G10" i="171"/>
  <c r="D10" i="171"/>
  <c r="O9" i="171"/>
  <c r="O28" i="171" s="1"/>
  <c r="N9" i="171"/>
  <c r="P9" i="171" s="1"/>
  <c r="M9" i="171"/>
  <c r="M28" i="171" s="1"/>
  <c r="J9" i="171"/>
  <c r="G9" i="171"/>
  <c r="G28" i="171" s="1"/>
  <c r="D9" i="171"/>
  <c r="D28" i="171" s="1"/>
  <c r="P28" i="171" l="1"/>
  <c r="P51" i="171"/>
  <c r="N51" i="171"/>
  <c r="N28" i="171"/>
  <c r="P54" i="171"/>
  <c r="P72" i="171" s="1"/>
  <c r="I15" i="182"/>
  <c r="H15" i="182"/>
  <c r="F15" i="182"/>
  <c r="E15" i="182"/>
  <c r="C15" i="182"/>
  <c r="B15" i="182"/>
  <c r="B8" i="182" s="1"/>
  <c r="B16" i="182" s="1"/>
  <c r="L14" i="182"/>
  <c r="M14" i="182" s="1"/>
  <c r="M15" i="182" s="1"/>
  <c r="K14" i="182"/>
  <c r="K15" i="182" s="1"/>
  <c r="J14" i="182"/>
  <c r="J15" i="182" s="1"/>
  <c r="G14" i="182"/>
  <c r="G15" i="182" s="1"/>
  <c r="D14" i="182"/>
  <c r="D15" i="182" s="1"/>
  <c r="L12" i="182"/>
  <c r="I12" i="182"/>
  <c r="H12" i="182"/>
  <c r="H8" i="182" s="1"/>
  <c r="H16" i="182" s="1"/>
  <c r="G12" i="182"/>
  <c r="F12" i="182"/>
  <c r="E12" i="182"/>
  <c r="C12" i="182"/>
  <c r="C8" i="182" s="1"/>
  <c r="C16" i="182" s="1"/>
  <c r="B12" i="182"/>
  <c r="L11" i="182"/>
  <c r="K11" i="182"/>
  <c r="K12" i="182" s="1"/>
  <c r="J11" i="182"/>
  <c r="J12" i="182" s="1"/>
  <c r="G11" i="182"/>
  <c r="D11" i="182"/>
  <c r="D7" i="182" s="1"/>
  <c r="I8" i="182"/>
  <c r="I16" i="182" s="1"/>
  <c r="F8" i="182"/>
  <c r="F16" i="182" s="1"/>
  <c r="E8" i="182"/>
  <c r="E16" i="182" s="1"/>
  <c r="J7" i="182"/>
  <c r="I7" i="182"/>
  <c r="L7" i="182" s="1"/>
  <c r="H7" i="182"/>
  <c r="K7" i="182" s="1"/>
  <c r="K8" i="182" s="1"/>
  <c r="K16" i="182" s="1"/>
  <c r="F7" i="182"/>
  <c r="E7" i="182"/>
  <c r="C7" i="182"/>
  <c r="B7" i="182"/>
  <c r="I37" i="160"/>
  <c r="E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N37" i="160" s="1"/>
  <c r="L31" i="160"/>
  <c r="L37" i="160" s="1"/>
  <c r="K31" i="160"/>
  <c r="K37" i="160" s="1"/>
  <c r="J31" i="160"/>
  <c r="I31" i="160"/>
  <c r="H31" i="160"/>
  <c r="H37" i="160" s="1"/>
  <c r="G31" i="160"/>
  <c r="F31" i="160"/>
  <c r="F37" i="160" s="1"/>
  <c r="E31" i="160"/>
  <c r="C31" i="160"/>
  <c r="C37" i="160" s="1"/>
  <c r="B31" i="160"/>
  <c r="B37" i="160" s="1"/>
  <c r="R30" i="160"/>
  <c r="Q30" i="160"/>
  <c r="S30" i="160" s="1"/>
  <c r="P30" i="160"/>
  <c r="M30" i="160"/>
  <c r="J30" i="160"/>
  <c r="G30" i="160"/>
  <c r="D30" i="160"/>
  <c r="R29" i="160"/>
  <c r="R37" i="160" s="1"/>
  <c r="Q29" i="160"/>
  <c r="Q37" i="160" s="1"/>
  <c r="P29" i="160"/>
  <c r="M29" i="160"/>
  <c r="J29" i="160"/>
  <c r="J37" i="160" s="1"/>
  <c r="G29" i="160"/>
  <c r="G37" i="160" s="1"/>
  <c r="D29" i="160"/>
  <c r="I27" i="160"/>
  <c r="I38" i="160" s="1"/>
  <c r="E27" i="160"/>
  <c r="E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Q25" i="160"/>
  <c r="P25" i="160"/>
  <c r="M25" i="160"/>
  <c r="J25" i="160"/>
  <c r="G25" i="160"/>
  <c r="D25" i="160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Q23" i="160"/>
  <c r="P23" i="160"/>
  <c r="M23" i="160"/>
  <c r="J23" i="160"/>
  <c r="G23" i="160"/>
  <c r="D23" i="160"/>
  <c r="S22" i="160"/>
  <c r="R22" i="160"/>
  <c r="Q22" i="160"/>
  <c r="P22" i="160"/>
  <c r="M22" i="160"/>
  <c r="M11" i="160" s="1"/>
  <c r="J22" i="160"/>
  <c r="G22" i="160"/>
  <c r="D22" i="160"/>
  <c r="S21" i="160"/>
  <c r="S10" i="160" s="1"/>
  <c r="R21" i="160"/>
  <c r="Q21" i="160"/>
  <c r="O21" i="160"/>
  <c r="O27" i="160" s="1"/>
  <c r="O38" i="160" s="1"/>
  <c r="N21" i="160"/>
  <c r="N27" i="160" s="1"/>
  <c r="N38" i="160" s="1"/>
  <c r="L21" i="160"/>
  <c r="L27" i="160" s="1"/>
  <c r="K21" i="160"/>
  <c r="K27" i="160" s="1"/>
  <c r="I21" i="160"/>
  <c r="H21" i="160"/>
  <c r="H27" i="160" s="1"/>
  <c r="G21" i="160"/>
  <c r="G10" i="160" s="1"/>
  <c r="F21" i="160"/>
  <c r="F27" i="160" s="1"/>
  <c r="F38" i="160" s="1"/>
  <c r="E21" i="160"/>
  <c r="C21" i="160"/>
  <c r="C27" i="160" s="1"/>
  <c r="B21" i="160"/>
  <c r="B27" i="160" s="1"/>
  <c r="R20" i="160"/>
  <c r="Q20" i="160"/>
  <c r="S20" i="160" s="1"/>
  <c r="S9" i="160" s="1"/>
  <c r="P20" i="160"/>
  <c r="M20" i="160"/>
  <c r="J20" i="160"/>
  <c r="G20" i="160"/>
  <c r="G9" i="160" s="1"/>
  <c r="D20" i="160"/>
  <c r="R19" i="160"/>
  <c r="R27" i="160" s="1"/>
  <c r="Q19" i="160"/>
  <c r="S19" i="160" s="1"/>
  <c r="P19" i="160"/>
  <c r="M19" i="160"/>
  <c r="J19" i="160"/>
  <c r="G19" i="160"/>
  <c r="G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P14" i="160"/>
  <c r="O14" i="160"/>
  <c r="N14" i="160"/>
  <c r="M14" i="160"/>
  <c r="L14" i="160"/>
  <c r="K14" i="160"/>
  <c r="J14" i="160"/>
  <c r="I14" i="160"/>
  <c r="H14" i="160"/>
  <c r="G14" i="160"/>
  <c r="F14" i="160"/>
  <c r="E14" i="160"/>
  <c r="D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P12" i="160"/>
  <c r="O12" i="160"/>
  <c r="N12" i="160"/>
  <c r="M12" i="160"/>
  <c r="L12" i="160"/>
  <c r="K12" i="160"/>
  <c r="J12" i="160"/>
  <c r="I12" i="160"/>
  <c r="H12" i="160"/>
  <c r="G12" i="160"/>
  <c r="F12" i="160"/>
  <c r="E12" i="160"/>
  <c r="D12" i="160"/>
  <c r="C12" i="160"/>
  <c r="B12" i="160"/>
  <c r="S11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L10" i="160"/>
  <c r="I10" i="160"/>
  <c r="I16" i="160" s="1"/>
  <c r="H10" i="160"/>
  <c r="F10" i="160"/>
  <c r="E10" i="160"/>
  <c r="E16" i="160" s="1"/>
  <c r="B10" i="160"/>
  <c r="R9" i="160"/>
  <c r="P9" i="160"/>
  <c r="O9" i="160"/>
  <c r="N9" i="160"/>
  <c r="M9" i="160"/>
  <c r="L9" i="160"/>
  <c r="J9" i="160"/>
  <c r="I9" i="160"/>
  <c r="H9" i="160"/>
  <c r="F9" i="160"/>
  <c r="E9" i="160"/>
  <c r="D9" i="160"/>
  <c r="C9" i="160"/>
  <c r="B9" i="160"/>
  <c r="R8" i="160"/>
  <c r="R16" i="160" s="1"/>
  <c r="P8" i="160"/>
  <c r="O8" i="160"/>
  <c r="N8" i="160"/>
  <c r="N16" i="160" s="1"/>
  <c r="M8" i="160"/>
  <c r="L8" i="160"/>
  <c r="L16" i="160" s="1"/>
  <c r="K8" i="160"/>
  <c r="J8" i="160"/>
  <c r="I8" i="160"/>
  <c r="H8" i="160"/>
  <c r="H16" i="160" s="1"/>
  <c r="F8" i="160"/>
  <c r="F16" i="160" s="1"/>
  <c r="E8" i="160"/>
  <c r="D8" i="160"/>
  <c r="C8" i="160"/>
  <c r="B8" i="160"/>
  <c r="B16" i="160" s="1"/>
  <c r="C54" i="162"/>
  <c r="I53" i="162"/>
  <c r="H53" i="162"/>
  <c r="J53" i="162" s="1"/>
  <c r="J20" i="162" s="1"/>
  <c r="G53" i="162"/>
  <c r="D53" i="162"/>
  <c r="I52" i="162"/>
  <c r="H52" i="162"/>
  <c r="J52" i="162" s="1"/>
  <c r="G52" i="162"/>
  <c r="D52" i="162"/>
  <c r="J51" i="162"/>
  <c r="I51" i="162"/>
  <c r="H51" i="162"/>
  <c r="G51" i="162"/>
  <c r="D51" i="162"/>
  <c r="J50" i="162"/>
  <c r="I50" i="162"/>
  <c r="H50" i="162"/>
  <c r="G50" i="162"/>
  <c r="D50" i="162"/>
  <c r="I49" i="162"/>
  <c r="H49" i="162"/>
  <c r="J49" i="162" s="1"/>
  <c r="G49" i="162"/>
  <c r="D49" i="162"/>
  <c r="I48" i="162"/>
  <c r="H48" i="162"/>
  <c r="J48" i="162" s="1"/>
  <c r="G48" i="162"/>
  <c r="D48" i="162"/>
  <c r="J47" i="162"/>
  <c r="I47" i="162"/>
  <c r="H47" i="162"/>
  <c r="G47" i="162"/>
  <c r="D47" i="162"/>
  <c r="D44" i="162" s="1"/>
  <c r="I46" i="162"/>
  <c r="H46" i="162"/>
  <c r="J46" i="162" s="1"/>
  <c r="G46" i="162"/>
  <c r="G44" i="162" s="1"/>
  <c r="D46" i="162"/>
  <c r="I45" i="162"/>
  <c r="H45" i="162"/>
  <c r="H44" i="162" s="1"/>
  <c r="G45" i="162"/>
  <c r="D45" i="162"/>
  <c r="I44" i="162"/>
  <c r="F44" i="162"/>
  <c r="F54" i="162" s="1"/>
  <c r="E44" i="162"/>
  <c r="E54" i="162" s="1"/>
  <c r="C44" i="162"/>
  <c r="B44" i="162"/>
  <c r="B54" i="162" s="1"/>
  <c r="J43" i="162"/>
  <c r="I43" i="162"/>
  <c r="H43" i="162"/>
  <c r="G43" i="162"/>
  <c r="D43" i="162"/>
  <c r="I42" i="162"/>
  <c r="H42" i="162"/>
  <c r="J42" i="162" s="1"/>
  <c r="G42" i="162"/>
  <c r="G54" i="162" s="1"/>
  <c r="D42" i="162"/>
  <c r="I41" i="162"/>
  <c r="H41" i="162"/>
  <c r="J41" i="162" s="1"/>
  <c r="G41" i="162"/>
  <c r="D41" i="162"/>
  <c r="I40" i="162"/>
  <c r="I54" i="162" s="1"/>
  <c r="H40" i="162"/>
  <c r="G40" i="162"/>
  <c r="D40" i="162"/>
  <c r="D54" i="162" s="1"/>
  <c r="F38" i="162"/>
  <c r="B38" i="162"/>
  <c r="J37" i="162"/>
  <c r="I37" i="162"/>
  <c r="H37" i="162"/>
  <c r="G37" i="162"/>
  <c r="G20" i="162" s="1"/>
  <c r="D37" i="162"/>
  <c r="I36" i="162"/>
  <c r="H36" i="162"/>
  <c r="J36" i="162" s="1"/>
  <c r="J19" i="162" s="1"/>
  <c r="G36" i="162"/>
  <c r="D36" i="162"/>
  <c r="I35" i="162"/>
  <c r="I18" i="162" s="1"/>
  <c r="H35" i="162"/>
  <c r="J35" i="162" s="1"/>
  <c r="J18" i="162" s="1"/>
  <c r="G35" i="162"/>
  <c r="D35" i="162"/>
  <c r="J34" i="162"/>
  <c r="J17" i="162" s="1"/>
  <c r="I34" i="162"/>
  <c r="H34" i="162"/>
  <c r="G34" i="162"/>
  <c r="D34" i="162"/>
  <c r="D17" i="162" s="1"/>
  <c r="I33" i="162"/>
  <c r="H33" i="162"/>
  <c r="J33" i="162" s="1"/>
  <c r="G33" i="162"/>
  <c r="G16" i="162" s="1"/>
  <c r="D33" i="162"/>
  <c r="I32" i="162"/>
  <c r="H32" i="162"/>
  <c r="J32" i="162" s="1"/>
  <c r="G32" i="162"/>
  <c r="D32" i="162"/>
  <c r="I31" i="162"/>
  <c r="I28" i="162" s="1"/>
  <c r="I11" i="162" s="1"/>
  <c r="H31" i="162"/>
  <c r="J31" i="162" s="1"/>
  <c r="J14" i="162" s="1"/>
  <c r="G31" i="162"/>
  <c r="D31" i="162"/>
  <c r="J30" i="162"/>
  <c r="I30" i="162"/>
  <c r="H30" i="162"/>
  <c r="G30" i="162"/>
  <c r="D30" i="162"/>
  <c r="D13" i="162" s="1"/>
  <c r="I29" i="162"/>
  <c r="H29" i="162"/>
  <c r="J29" i="162" s="1"/>
  <c r="G29" i="162"/>
  <c r="G28" i="162" s="1"/>
  <c r="G11" i="162" s="1"/>
  <c r="D29" i="162"/>
  <c r="H28" i="162"/>
  <c r="F28" i="162"/>
  <c r="E28" i="162"/>
  <c r="E38" i="162" s="1"/>
  <c r="D28" i="162"/>
  <c r="D11" i="162" s="1"/>
  <c r="C28" i="162"/>
  <c r="C38" i="162" s="1"/>
  <c r="B28" i="162"/>
  <c r="I27" i="162"/>
  <c r="J27" i="162" s="1"/>
  <c r="J10" i="162" s="1"/>
  <c r="H27" i="162"/>
  <c r="G27" i="162"/>
  <c r="D27" i="162"/>
  <c r="J26" i="162"/>
  <c r="J9" i="162" s="1"/>
  <c r="I26" i="162"/>
  <c r="H26" i="162"/>
  <c r="G26" i="162"/>
  <c r="D26" i="162"/>
  <c r="D9" i="162" s="1"/>
  <c r="I25" i="162"/>
  <c r="H25" i="162"/>
  <c r="J25" i="162" s="1"/>
  <c r="J8" i="162" s="1"/>
  <c r="G25" i="162"/>
  <c r="G8" i="162" s="1"/>
  <c r="D25" i="162"/>
  <c r="I24" i="162"/>
  <c r="I38" i="162" s="1"/>
  <c r="H24" i="162"/>
  <c r="H38" i="162" s="1"/>
  <c r="G24" i="162"/>
  <c r="D24" i="162"/>
  <c r="D38" i="162" s="1"/>
  <c r="I20" i="162"/>
  <c r="H20" i="162"/>
  <c r="F20" i="162"/>
  <c r="E20" i="162"/>
  <c r="D20" i="162"/>
  <c r="C20" i="162"/>
  <c r="B20" i="162"/>
  <c r="I19" i="162"/>
  <c r="G19" i="162"/>
  <c r="F19" i="162"/>
  <c r="E19" i="162"/>
  <c r="D19" i="162"/>
  <c r="C19" i="162"/>
  <c r="B19" i="162"/>
  <c r="H18" i="162"/>
  <c r="G18" i="162"/>
  <c r="F18" i="162"/>
  <c r="E18" i="162"/>
  <c r="D18" i="162"/>
  <c r="C18" i="162"/>
  <c r="B18" i="162"/>
  <c r="I17" i="162"/>
  <c r="H17" i="162"/>
  <c r="G17" i="162"/>
  <c r="F17" i="162"/>
  <c r="E17" i="162"/>
  <c r="C17" i="162"/>
  <c r="B17" i="162"/>
  <c r="I16" i="162"/>
  <c r="H16" i="162"/>
  <c r="F16" i="162"/>
  <c r="E16" i="162"/>
  <c r="D16" i="162"/>
  <c r="C16" i="162"/>
  <c r="B16" i="162"/>
  <c r="I15" i="162"/>
  <c r="G15" i="162"/>
  <c r="F15" i="162"/>
  <c r="E15" i="162"/>
  <c r="D15" i="162"/>
  <c r="C15" i="162"/>
  <c r="B15" i="162"/>
  <c r="H14" i="162"/>
  <c r="G14" i="162"/>
  <c r="F14" i="162"/>
  <c r="E14" i="162"/>
  <c r="D14" i="162"/>
  <c r="C14" i="162"/>
  <c r="B14" i="162"/>
  <c r="I13" i="162"/>
  <c r="H13" i="162"/>
  <c r="G13" i="162"/>
  <c r="F13" i="162"/>
  <c r="E13" i="162"/>
  <c r="C13" i="162"/>
  <c r="B13" i="162"/>
  <c r="I12" i="162"/>
  <c r="H12" i="162"/>
  <c r="F12" i="162"/>
  <c r="E12" i="162"/>
  <c r="D12" i="162"/>
  <c r="C12" i="162"/>
  <c r="B12" i="162"/>
  <c r="F11" i="162"/>
  <c r="E11" i="162"/>
  <c r="C11" i="162"/>
  <c r="B11" i="162"/>
  <c r="H10" i="162"/>
  <c r="G10" i="162"/>
  <c r="F10" i="162"/>
  <c r="E10" i="162"/>
  <c r="D10" i="162"/>
  <c r="C10" i="162"/>
  <c r="B10" i="162"/>
  <c r="I9" i="162"/>
  <c r="H9" i="162"/>
  <c r="G9" i="162"/>
  <c r="F9" i="162"/>
  <c r="E9" i="162"/>
  <c r="C9" i="162"/>
  <c r="B9" i="162"/>
  <c r="I8" i="162"/>
  <c r="H8" i="162"/>
  <c r="F8" i="162"/>
  <c r="E8" i="162"/>
  <c r="D8" i="162"/>
  <c r="C8" i="162"/>
  <c r="B8" i="162"/>
  <c r="I7" i="162"/>
  <c r="G7" i="162"/>
  <c r="F7" i="162"/>
  <c r="E7" i="162"/>
  <c r="D7" i="162"/>
  <c r="C7" i="162"/>
  <c r="B7" i="162"/>
  <c r="K55" i="159"/>
  <c r="C55" i="159"/>
  <c r="O54" i="159"/>
  <c r="N54" i="159"/>
  <c r="P54" i="159" s="1"/>
  <c r="M54" i="159"/>
  <c r="J54" i="159"/>
  <c r="G54" i="159"/>
  <c r="D54" i="159"/>
  <c r="O53" i="159"/>
  <c r="N53" i="159"/>
  <c r="P53" i="159" s="1"/>
  <c r="M53" i="159"/>
  <c r="M20" i="159" s="1"/>
  <c r="J53" i="159"/>
  <c r="G53" i="159"/>
  <c r="D53" i="159"/>
  <c r="P52" i="159"/>
  <c r="O52" i="159"/>
  <c r="N52" i="159"/>
  <c r="M52" i="159"/>
  <c r="J52" i="159"/>
  <c r="G52" i="159"/>
  <c r="D52" i="159"/>
  <c r="O51" i="159"/>
  <c r="N51" i="159"/>
  <c r="P51" i="159" s="1"/>
  <c r="M51" i="159"/>
  <c r="J51" i="159"/>
  <c r="G51" i="159"/>
  <c r="G18" i="159" s="1"/>
  <c r="D51" i="159"/>
  <c r="O50" i="159"/>
  <c r="N50" i="159"/>
  <c r="P50" i="159" s="1"/>
  <c r="M50" i="159"/>
  <c r="J50" i="159"/>
  <c r="G50" i="159"/>
  <c r="D50" i="159"/>
  <c r="O49" i="159"/>
  <c r="N49" i="159"/>
  <c r="P49" i="159" s="1"/>
  <c r="M49" i="159"/>
  <c r="M16" i="159" s="1"/>
  <c r="J49" i="159"/>
  <c r="G49" i="159"/>
  <c r="D49" i="159"/>
  <c r="P48" i="159"/>
  <c r="O48" i="159"/>
  <c r="N48" i="159"/>
  <c r="M48" i="159"/>
  <c r="J48" i="159"/>
  <c r="G48" i="159"/>
  <c r="D48" i="159"/>
  <c r="O47" i="159"/>
  <c r="N47" i="159"/>
  <c r="P47" i="159" s="1"/>
  <c r="M47" i="159"/>
  <c r="J47" i="159"/>
  <c r="G47" i="159"/>
  <c r="G45" i="159" s="1"/>
  <c r="D47" i="159"/>
  <c r="O46" i="159"/>
  <c r="N46" i="159"/>
  <c r="P46" i="159" s="1"/>
  <c r="M46" i="159"/>
  <c r="J46" i="159"/>
  <c r="G46" i="159"/>
  <c r="D46" i="159"/>
  <c r="D45" i="159" s="1"/>
  <c r="M45" i="159"/>
  <c r="L45" i="159"/>
  <c r="L55" i="159" s="1"/>
  <c r="K45" i="159"/>
  <c r="J45" i="159"/>
  <c r="I45" i="159"/>
  <c r="I55" i="159" s="1"/>
  <c r="H45" i="159"/>
  <c r="H55" i="159" s="1"/>
  <c r="F45" i="159"/>
  <c r="F55" i="159" s="1"/>
  <c r="E45" i="159"/>
  <c r="E55" i="159" s="1"/>
  <c r="C45" i="159"/>
  <c r="O45" i="159" s="1"/>
  <c r="B45" i="159"/>
  <c r="B55" i="159" s="1"/>
  <c r="P44" i="159"/>
  <c r="O44" i="159"/>
  <c r="N44" i="159"/>
  <c r="M44" i="159"/>
  <c r="J44" i="159"/>
  <c r="G44" i="159"/>
  <c r="D44" i="159"/>
  <c r="O43" i="159"/>
  <c r="O55" i="159" s="1"/>
  <c r="N43" i="159"/>
  <c r="P43" i="159" s="1"/>
  <c r="M43" i="159"/>
  <c r="J43" i="159"/>
  <c r="G43" i="159"/>
  <c r="G10" i="159" s="1"/>
  <c r="D43" i="159"/>
  <c r="O42" i="159"/>
  <c r="N42" i="159"/>
  <c r="P42" i="159" s="1"/>
  <c r="M42" i="159"/>
  <c r="J42" i="159"/>
  <c r="G42" i="159"/>
  <c r="D42" i="159"/>
  <c r="P41" i="159"/>
  <c r="O41" i="159"/>
  <c r="N41" i="159"/>
  <c r="M41" i="159"/>
  <c r="M55" i="159" s="1"/>
  <c r="J41" i="159"/>
  <c r="J55" i="159" s="1"/>
  <c r="G41" i="159"/>
  <c r="D41" i="159"/>
  <c r="D55" i="159" s="1"/>
  <c r="L39" i="159"/>
  <c r="H39" i="159"/>
  <c r="H56" i="159" s="1"/>
  <c r="O38" i="159"/>
  <c r="N38" i="159"/>
  <c r="P38" i="159" s="1"/>
  <c r="M38" i="159"/>
  <c r="J38" i="159"/>
  <c r="G38" i="159"/>
  <c r="G21" i="159" s="1"/>
  <c r="D38" i="159"/>
  <c r="O37" i="159"/>
  <c r="N37" i="159"/>
  <c r="P37" i="159" s="1"/>
  <c r="M37" i="159"/>
  <c r="J37" i="159"/>
  <c r="G37" i="159"/>
  <c r="D37" i="159"/>
  <c r="D20" i="159" s="1"/>
  <c r="O36" i="159"/>
  <c r="P36" i="159" s="1"/>
  <c r="N36" i="159"/>
  <c r="M36" i="159"/>
  <c r="M19" i="159" s="1"/>
  <c r="J36" i="159"/>
  <c r="G36" i="159"/>
  <c r="D36" i="159"/>
  <c r="P35" i="159"/>
  <c r="O35" i="159"/>
  <c r="N35" i="159"/>
  <c r="M35" i="159"/>
  <c r="J35" i="159"/>
  <c r="J18" i="159" s="1"/>
  <c r="G35" i="159"/>
  <c r="D35" i="159"/>
  <c r="O34" i="159"/>
  <c r="N34" i="159"/>
  <c r="P34" i="159" s="1"/>
  <c r="M34" i="159"/>
  <c r="J34" i="159"/>
  <c r="G34" i="159"/>
  <c r="G17" i="159" s="1"/>
  <c r="D34" i="159"/>
  <c r="O33" i="159"/>
  <c r="N33" i="159"/>
  <c r="P33" i="159" s="1"/>
  <c r="M33" i="159"/>
  <c r="J33" i="159"/>
  <c r="G33" i="159"/>
  <c r="D33" i="159"/>
  <c r="D16" i="159" s="1"/>
  <c r="O32" i="159"/>
  <c r="N32" i="159"/>
  <c r="P32" i="159" s="1"/>
  <c r="M32" i="159"/>
  <c r="M15" i="159" s="1"/>
  <c r="J32" i="159"/>
  <c r="G32" i="159"/>
  <c r="D32" i="159"/>
  <c r="P31" i="159"/>
  <c r="O31" i="159"/>
  <c r="N31" i="159"/>
  <c r="M31" i="159"/>
  <c r="J31" i="159"/>
  <c r="J14" i="159" s="1"/>
  <c r="J12" i="159" s="1"/>
  <c r="G31" i="159"/>
  <c r="D31" i="159"/>
  <c r="O30" i="159"/>
  <c r="O29" i="159" s="1"/>
  <c r="N30" i="159"/>
  <c r="P30" i="159" s="1"/>
  <c r="P29" i="159" s="1"/>
  <c r="M30" i="159"/>
  <c r="M29" i="159" s="1"/>
  <c r="J30" i="159"/>
  <c r="G30" i="159"/>
  <c r="G13" i="159" s="1"/>
  <c r="D30" i="159"/>
  <c r="N29" i="159"/>
  <c r="L29" i="159"/>
  <c r="K29" i="159"/>
  <c r="K39" i="159" s="1"/>
  <c r="K56" i="159" s="1"/>
  <c r="J29" i="159"/>
  <c r="I29" i="159"/>
  <c r="I39" i="159" s="1"/>
  <c r="H29" i="159"/>
  <c r="F29" i="159"/>
  <c r="F39" i="159" s="1"/>
  <c r="F56" i="159" s="1"/>
  <c r="E29" i="159"/>
  <c r="E39" i="159" s="1"/>
  <c r="E56" i="159" s="1"/>
  <c r="D29" i="159"/>
  <c r="C29" i="159"/>
  <c r="C39" i="159" s="1"/>
  <c r="C56" i="159" s="1"/>
  <c r="B29" i="159"/>
  <c r="B39" i="159" s="1"/>
  <c r="O28" i="159"/>
  <c r="N28" i="159"/>
  <c r="P28" i="159" s="1"/>
  <c r="M28" i="159"/>
  <c r="M11" i="159" s="1"/>
  <c r="J28" i="159"/>
  <c r="G28" i="159"/>
  <c r="D28" i="159"/>
  <c r="P27" i="159"/>
  <c r="O27" i="159"/>
  <c r="N27" i="159"/>
  <c r="M27" i="159"/>
  <c r="J27" i="159"/>
  <c r="J10" i="159" s="1"/>
  <c r="G27" i="159"/>
  <c r="D27" i="159"/>
  <c r="O26" i="159"/>
  <c r="N26" i="159"/>
  <c r="P26" i="159" s="1"/>
  <c r="M26" i="159"/>
  <c r="J26" i="159"/>
  <c r="G26" i="159"/>
  <c r="G9" i="159" s="1"/>
  <c r="D26" i="159"/>
  <c r="O25" i="159"/>
  <c r="O39" i="159" s="1"/>
  <c r="N25" i="159"/>
  <c r="N39" i="159" s="1"/>
  <c r="M25" i="159"/>
  <c r="M39" i="159" s="1"/>
  <c r="J25" i="159"/>
  <c r="J39" i="159" s="1"/>
  <c r="G25" i="159"/>
  <c r="D25" i="159"/>
  <c r="D8" i="159" s="1"/>
  <c r="D22" i="159" s="1"/>
  <c r="M21" i="159"/>
  <c r="L21" i="159"/>
  <c r="K21" i="159"/>
  <c r="J21" i="159"/>
  <c r="I21" i="159"/>
  <c r="H21" i="159"/>
  <c r="F21" i="159"/>
  <c r="E21" i="159"/>
  <c r="D21" i="159"/>
  <c r="C21" i="159"/>
  <c r="O21" i="159" s="1"/>
  <c r="B21" i="159"/>
  <c r="N21" i="159" s="1"/>
  <c r="P21" i="159" s="1"/>
  <c r="L20" i="159"/>
  <c r="K20" i="159"/>
  <c r="J20" i="159"/>
  <c r="I20" i="159"/>
  <c r="H20" i="159"/>
  <c r="G20" i="159"/>
  <c r="F20" i="159"/>
  <c r="E20" i="159"/>
  <c r="C20" i="159"/>
  <c r="O20" i="159" s="1"/>
  <c r="B20" i="159"/>
  <c r="N20" i="159" s="1"/>
  <c r="L19" i="159"/>
  <c r="K19" i="159"/>
  <c r="J19" i="159"/>
  <c r="I19" i="159"/>
  <c r="H19" i="159"/>
  <c r="G19" i="159"/>
  <c r="F19" i="159"/>
  <c r="E19" i="159"/>
  <c r="D19" i="159"/>
  <c r="C19" i="159"/>
  <c r="O19" i="159" s="1"/>
  <c r="B19" i="159"/>
  <c r="N19" i="159" s="1"/>
  <c r="P19" i="159" s="1"/>
  <c r="M18" i="159"/>
  <c r="L18" i="159"/>
  <c r="K18" i="159"/>
  <c r="I18" i="159"/>
  <c r="H18" i="159"/>
  <c r="F18" i="159"/>
  <c r="E18" i="159"/>
  <c r="D18" i="159"/>
  <c r="C18" i="159"/>
  <c r="O18" i="159" s="1"/>
  <c r="B18" i="159"/>
  <c r="N18" i="159" s="1"/>
  <c r="M17" i="159"/>
  <c r="L17" i="159"/>
  <c r="K17" i="159"/>
  <c r="J17" i="159"/>
  <c r="I17" i="159"/>
  <c r="H17" i="159"/>
  <c r="F17" i="159"/>
  <c r="E17" i="159"/>
  <c r="D17" i="159"/>
  <c r="C17" i="159"/>
  <c r="O17" i="159" s="1"/>
  <c r="B17" i="159"/>
  <c r="N17" i="159" s="1"/>
  <c r="L16" i="159"/>
  <c r="K16" i="159"/>
  <c r="J16" i="159"/>
  <c r="I16" i="159"/>
  <c r="H16" i="159"/>
  <c r="G16" i="159"/>
  <c r="F16" i="159"/>
  <c r="E16" i="159"/>
  <c r="C16" i="159"/>
  <c r="O16" i="159" s="1"/>
  <c r="B16" i="159"/>
  <c r="N16" i="159" s="1"/>
  <c r="P16" i="159" s="1"/>
  <c r="L15" i="159"/>
  <c r="K15" i="159"/>
  <c r="J15" i="159"/>
  <c r="I15" i="159"/>
  <c r="H15" i="159"/>
  <c r="G15" i="159"/>
  <c r="F15" i="159"/>
  <c r="E15" i="159"/>
  <c r="D15" i="159"/>
  <c r="C15" i="159"/>
  <c r="O15" i="159" s="1"/>
  <c r="B15" i="159"/>
  <c r="N15" i="159" s="1"/>
  <c r="M14" i="159"/>
  <c r="M12" i="159" s="1"/>
  <c r="L14" i="159"/>
  <c r="K14" i="159"/>
  <c r="I14" i="159"/>
  <c r="I12" i="159" s="1"/>
  <c r="H14" i="159"/>
  <c r="F14" i="159"/>
  <c r="E14" i="159"/>
  <c r="E12" i="159" s="1"/>
  <c r="D14" i="159"/>
  <c r="C14" i="159"/>
  <c r="O14" i="159" s="1"/>
  <c r="B14" i="159"/>
  <c r="N14" i="159" s="1"/>
  <c r="P14" i="159" s="1"/>
  <c r="M13" i="159"/>
  <c r="L13" i="159"/>
  <c r="L12" i="159" s="1"/>
  <c r="K13" i="159"/>
  <c r="J13" i="159"/>
  <c r="I13" i="159"/>
  <c r="H13" i="159"/>
  <c r="H12" i="159" s="1"/>
  <c r="F13" i="159"/>
  <c r="E13" i="159"/>
  <c r="D13" i="159"/>
  <c r="D12" i="159" s="1"/>
  <c r="C13" i="159"/>
  <c r="O13" i="159" s="1"/>
  <c r="B13" i="159"/>
  <c r="N13" i="159" s="1"/>
  <c r="K12" i="159"/>
  <c r="F12" i="159"/>
  <c r="C12" i="159"/>
  <c r="B12" i="159"/>
  <c r="L11" i="159"/>
  <c r="K11" i="159"/>
  <c r="J11" i="159"/>
  <c r="I11" i="159"/>
  <c r="H11" i="159"/>
  <c r="G11" i="159"/>
  <c r="F11" i="159"/>
  <c r="E11" i="159"/>
  <c r="D11" i="159"/>
  <c r="C11" i="159"/>
  <c r="O11" i="159" s="1"/>
  <c r="B11" i="159"/>
  <c r="N11" i="159" s="1"/>
  <c r="P11" i="159" s="1"/>
  <c r="M10" i="159"/>
  <c r="L10" i="159"/>
  <c r="K10" i="159"/>
  <c r="I10" i="159"/>
  <c r="I22" i="159" s="1"/>
  <c r="H10" i="159"/>
  <c r="F10" i="159"/>
  <c r="E10" i="159"/>
  <c r="E22" i="159" s="1"/>
  <c r="D10" i="159"/>
  <c r="C10" i="159"/>
  <c r="O10" i="159" s="1"/>
  <c r="B10" i="159"/>
  <c r="N10" i="159" s="1"/>
  <c r="P10" i="159" s="1"/>
  <c r="M9" i="159"/>
  <c r="L9" i="159"/>
  <c r="K9" i="159"/>
  <c r="J9" i="159"/>
  <c r="I9" i="159"/>
  <c r="H9" i="159"/>
  <c r="F9" i="159"/>
  <c r="E9" i="159"/>
  <c r="D9" i="159"/>
  <c r="C9" i="159"/>
  <c r="O9" i="159" s="1"/>
  <c r="B9" i="159"/>
  <c r="N9" i="159" s="1"/>
  <c r="P9" i="159" s="1"/>
  <c r="L8" i="159"/>
  <c r="L22" i="159" s="1"/>
  <c r="K8" i="159"/>
  <c r="K22" i="159" s="1"/>
  <c r="J8" i="159"/>
  <c r="I8" i="159"/>
  <c r="H8" i="159"/>
  <c r="H22" i="159" s="1"/>
  <c r="G8" i="159"/>
  <c r="F8" i="159"/>
  <c r="F22" i="159" s="1"/>
  <c r="E8" i="159"/>
  <c r="C8" i="159"/>
  <c r="C22" i="159" s="1"/>
  <c r="B8" i="159"/>
  <c r="N8" i="159" s="1"/>
  <c r="M7" i="182" l="1"/>
  <c r="M8" i="182" s="1"/>
  <c r="M16" i="182" s="1"/>
  <c r="L8" i="182"/>
  <c r="L16" i="182" s="1"/>
  <c r="G8" i="182"/>
  <c r="G16" i="182" s="1"/>
  <c r="J8" i="182"/>
  <c r="J16" i="182" s="1"/>
  <c r="D12" i="182"/>
  <c r="D8" i="182" s="1"/>
  <c r="D16" i="182" s="1"/>
  <c r="G7" i="182"/>
  <c r="M11" i="182"/>
  <c r="M12" i="182" s="1"/>
  <c r="L15" i="182"/>
  <c r="G16" i="160"/>
  <c r="R38" i="160"/>
  <c r="B38" i="160"/>
  <c r="L38" i="160"/>
  <c r="P37" i="160"/>
  <c r="J16" i="160"/>
  <c r="S8" i="160"/>
  <c r="S16" i="160" s="1"/>
  <c r="S27" i="160"/>
  <c r="S38" i="160" s="1"/>
  <c r="K38" i="160"/>
  <c r="C38" i="160"/>
  <c r="H38" i="160"/>
  <c r="Q8" i="160"/>
  <c r="D21" i="160"/>
  <c r="P21" i="160"/>
  <c r="P10" i="160" s="1"/>
  <c r="P16" i="160" s="1"/>
  <c r="D31" i="160"/>
  <c r="D37" i="160" s="1"/>
  <c r="P31" i="160"/>
  <c r="Q27" i="160"/>
  <c r="Q38" i="160" s="1"/>
  <c r="Q9" i="160"/>
  <c r="C10" i="160"/>
  <c r="C16" i="160" s="1"/>
  <c r="K10" i="160"/>
  <c r="K16" i="160" s="1"/>
  <c r="O10" i="160"/>
  <c r="O16" i="160" s="1"/>
  <c r="M21" i="160"/>
  <c r="G27" i="160"/>
  <c r="G38" i="160" s="1"/>
  <c r="S29" i="160"/>
  <c r="S37" i="160" s="1"/>
  <c r="M31" i="160"/>
  <c r="M37" i="160" s="1"/>
  <c r="J21" i="160"/>
  <c r="J10" i="160" s="1"/>
  <c r="D21" i="162"/>
  <c r="D55" i="162"/>
  <c r="E21" i="162"/>
  <c r="E55" i="162"/>
  <c r="G38" i="162"/>
  <c r="C21" i="162"/>
  <c r="C55" i="162"/>
  <c r="H11" i="162"/>
  <c r="J15" i="162"/>
  <c r="J16" i="162"/>
  <c r="B55" i="162"/>
  <c r="H54" i="162"/>
  <c r="H55" i="162" s="1"/>
  <c r="J28" i="162"/>
  <c r="J11" i="162" s="1"/>
  <c r="I21" i="162"/>
  <c r="I55" i="162"/>
  <c r="J13" i="162"/>
  <c r="F55" i="162"/>
  <c r="H7" i="162"/>
  <c r="I10" i="162"/>
  <c r="G12" i="162"/>
  <c r="I14" i="162"/>
  <c r="H15" i="162"/>
  <c r="H19" i="162"/>
  <c r="B21" i="162"/>
  <c r="F21" i="162"/>
  <c r="J40" i="162"/>
  <c r="J54" i="162" s="1"/>
  <c r="J24" i="162"/>
  <c r="J45" i="162"/>
  <c r="J44" i="162" s="1"/>
  <c r="O56" i="159"/>
  <c r="G12" i="159"/>
  <c r="G22" i="159" s="1"/>
  <c r="L56" i="159"/>
  <c r="J22" i="159"/>
  <c r="O12" i="159"/>
  <c r="P15" i="159"/>
  <c r="P18" i="159"/>
  <c r="J56" i="159"/>
  <c r="N12" i="159"/>
  <c r="P13" i="159"/>
  <c r="P12" i="159" s="1"/>
  <c r="B56" i="159"/>
  <c r="N22" i="159"/>
  <c r="P17" i="159"/>
  <c r="P20" i="159"/>
  <c r="M56" i="159"/>
  <c r="I56" i="159"/>
  <c r="O8" i="159"/>
  <c r="O22" i="159" s="1"/>
  <c r="D39" i="159"/>
  <c r="D56" i="159" s="1"/>
  <c r="B22" i="159"/>
  <c r="G29" i="159"/>
  <c r="G39" i="159" s="1"/>
  <c r="G56" i="159" s="1"/>
  <c r="N45" i="159"/>
  <c r="P45" i="159" s="1"/>
  <c r="P55" i="159" s="1"/>
  <c r="G55" i="159"/>
  <c r="M8" i="159"/>
  <c r="M22" i="159" s="1"/>
  <c r="G14" i="159"/>
  <c r="P25" i="159"/>
  <c r="P39" i="159" s="1"/>
  <c r="P25" i="152"/>
  <c r="O25" i="152"/>
  <c r="L25" i="152"/>
  <c r="G25" i="152"/>
  <c r="D25" i="152"/>
  <c r="C25" i="152"/>
  <c r="M24" i="152"/>
  <c r="I24" i="152"/>
  <c r="F24" i="152"/>
  <c r="R23" i="152"/>
  <c r="R25" i="152" s="1"/>
  <c r="Q23" i="152"/>
  <c r="Q25" i="152" s="1"/>
  <c r="P23" i="152"/>
  <c r="O23" i="152"/>
  <c r="M23" i="152"/>
  <c r="M25" i="152" s="1"/>
  <c r="L23" i="152"/>
  <c r="J23" i="152"/>
  <c r="J25" i="152" s="1"/>
  <c r="I23" i="152"/>
  <c r="I25" i="152" s="1"/>
  <c r="G23" i="152"/>
  <c r="F23" i="152"/>
  <c r="F25" i="152" s="1"/>
  <c r="E23" i="152"/>
  <c r="E25" i="152" s="1"/>
  <c r="D23" i="152"/>
  <c r="C23" i="152"/>
  <c r="S22" i="152"/>
  <c r="T22" i="152" s="1"/>
  <c r="R22" i="152"/>
  <c r="Q22" i="152"/>
  <c r="N22" i="152"/>
  <c r="N11" i="152" s="1"/>
  <c r="K22" i="152"/>
  <c r="K11" i="152" s="1"/>
  <c r="H22" i="152"/>
  <c r="E22" i="152"/>
  <c r="S21" i="152"/>
  <c r="T21" i="152" s="1"/>
  <c r="R21" i="152"/>
  <c r="Q21" i="152"/>
  <c r="Q10" i="152" s="1"/>
  <c r="N21" i="152"/>
  <c r="K21" i="152"/>
  <c r="K10" i="152" s="1"/>
  <c r="H21" i="152"/>
  <c r="E21" i="152"/>
  <c r="E10" i="152" s="1"/>
  <c r="S20" i="152"/>
  <c r="T20" i="152" s="1"/>
  <c r="T23" i="152" s="1"/>
  <c r="T25" i="152" s="1"/>
  <c r="R20" i="152"/>
  <c r="Q20" i="152"/>
  <c r="N20" i="152"/>
  <c r="N23" i="152" s="1"/>
  <c r="N25" i="152" s="1"/>
  <c r="K20" i="152"/>
  <c r="K23" i="152" s="1"/>
  <c r="K25" i="152" s="1"/>
  <c r="H20" i="152"/>
  <c r="H23" i="152" s="1"/>
  <c r="H25" i="152" s="1"/>
  <c r="E20" i="152"/>
  <c r="S18" i="152"/>
  <c r="S24" i="152" s="1"/>
  <c r="P18" i="152"/>
  <c r="P24" i="152" s="1"/>
  <c r="O18" i="152"/>
  <c r="O24" i="152" s="1"/>
  <c r="M18" i="152"/>
  <c r="L18" i="152"/>
  <c r="K18" i="152"/>
  <c r="J18" i="152"/>
  <c r="I18" i="152"/>
  <c r="G18" i="152"/>
  <c r="G24" i="152" s="1"/>
  <c r="F18" i="152"/>
  <c r="E18" i="152"/>
  <c r="D18" i="152"/>
  <c r="C18" i="152"/>
  <c r="C24" i="152" s="1"/>
  <c r="S17" i="152"/>
  <c r="R17" i="152"/>
  <c r="T17" i="152" s="1"/>
  <c r="Q17" i="152"/>
  <c r="Q11" i="152" s="1"/>
  <c r="N17" i="152"/>
  <c r="S16" i="152"/>
  <c r="R16" i="152"/>
  <c r="T16" i="152" s="1"/>
  <c r="Q16" i="152"/>
  <c r="S15" i="152"/>
  <c r="R15" i="152"/>
  <c r="R18" i="152" s="1"/>
  <c r="R24" i="152" s="1"/>
  <c r="Q15" i="152"/>
  <c r="N15" i="152"/>
  <c r="N18" i="152" s="1"/>
  <c r="N24" i="152" s="1"/>
  <c r="K15" i="152"/>
  <c r="K9" i="152" s="1"/>
  <c r="K12" i="152" s="1"/>
  <c r="H15" i="152"/>
  <c r="H18" i="152" s="1"/>
  <c r="H24" i="152" s="1"/>
  <c r="E15" i="152"/>
  <c r="P11" i="152"/>
  <c r="O11" i="152"/>
  <c r="M11" i="152"/>
  <c r="L11" i="152"/>
  <c r="J11" i="152"/>
  <c r="I11" i="152"/>
  <c r="H11" i="152"/>
  <c r="G11" i="152"/>
  <c r="F11" i="152"/>
  <c r="R11" i="152" s="1"/>
  <c r="E11" i="152"/>
  <c r="D11" i="152"/>
  <c r="S11" i="152" s="1"/>
  <c r="C11" i="152"/>
  <c r="P10" i="152"/>
  <c r="O10" i="152"/>
  <c r="O12" i="152" s="1"/>
  <c r="N10" i="152"/>
  <c r="M10" i="152"/>
  <c r="L10" i="152"/>
  <c r="J10" i="152"/>
  <c r="J12" i="152" s="1"/>
  <c r="I10" i="152"/>
  <c r="H10" i="152"/>
  <c r="G10" i="152"/>
  <c r="G12" i="152" s="1"/>
  <c r="F10" i="152"/>
  <c r="F12" i="152" s="1"/>
  <c r="D10" i="152"/>
  <c r="C10" i="152"/>
  <c r="C12" i="152" s="1"/>
  <c r="Q9" i="152"/>
  <c r="P9" i="152"/>
  <c r="P12" i="152" s="1"/>
  <c r="O9" i="152"/>
  <c r="M9" i="152"/>
  <c r="M12" i="152" s="1"/>
  <c r="L9" i="152"/>
  <c r="L12" i="152" s="1"/>
  <c r="J9" i="152"/>
  <c r="I9" i="152"/>
  <c r="I12" i="152" s="1"/>
  <c r="H9" i="152"/>
  <c r="H12" i="152" s="1"/>
  <c r="G9" i="152"/>
  <c r="F9" i="152"/>
  <c r="R9" i="152" s="1"/>
  <c r="E9" i="152"/>
  <c r="E12" i="152" s="1"/>
  <c r="D9" i="152"/>
  <c r="S9" i="152" s="1"/>
  <c r="C9" i="152"/>
  <c r="H51" i="151"/>
  <c r="E51" i="151"/>
  <c r="K50" i="151"/>
  <c r="B50" i="151"/>
  <c r="L49" i="151"/>
  <c r="L51" i="151" s="1"/>
  <c r="K49" i="151"/>
  <c r="K51" i="151" s="1"/>
  <c r="I49" i="151"/>
  <c r="I51" i="151" s="1"/>
  <c r="H49" i="151"/>
  <c r="F49" i="151"/>
  <c r="F51" i="151" s="1"/>
  <c r="E49" i="151"/>
  <c r="C49" i="151"/>
  <c r="C51" i="151" s="1"/>
  <c r="B49" i="151"/>
  <c r="N49" i="151" s="1"/>
  <c r="O48" i="151"/>
  <c r="N48" i="151"/>
  <c r="M48" i="151"/>
  <c r="J48" i="151"/>
  <c r="G48" i="151"/>
  <c r="D48" i="151"/>
  <c r="O47" i="151"/>
  <c r="N47" i="151"/>
  <c r="P47" i="151" s="1"/>
  <c r="M47" i="151"/>
  <c r="J47" i="151"/>
  <c r="G47" i="151"/>
  <c r="D47" i="151"/>
  <c r="O46" i="151"/>
  <c r="N46" i="151"/>
  <c r="M46" i="151"/>
  <c r="J46" i="151"/>
  <c r="G46" i="151"/>
  <c r="D46" i="151"/>
  <c r="O45" i="151"/>
  <c r="N45" i="151"/>
  <c r="P45" i="151" s="1"/>
  <c r="M45" i="151"/>
  <c r="J45" i="151"/>
  <c r="G45" i="151"/>
  <c r="D45" i="151"/>
  <c r="D16" i="151" s="1"/>
  <c r="O44" i="151"/>
  <c r="N44" i="151"/>
  <c r="P44" i="151" s="1"/>
  <c r="M44" i="151"/>
  <c r="M15" i="151" s="1"/>
  <c r="J44" i="151"/>
  <c r="J15" i="151" s="1"/>
  <c r="G44" i="151"/>
  <c r="D44" i="151"/>
  <c r="O43" i="151"/>
  <c r="P43" i="151" s="1"/>
  <c r="N43" i="151"/>
  <c r="M43" i="151"/>
  <c r="J43" i="151"/>
  <c r="G43" i="151"/>
  <c r="D43" i="151"/>
  <c r="O42" i="151"/>
  <c r="P42" i="151" s="1"/>
  <c r="N42" i="151"/>
  <c r="M42" i="151"/>
  <c r="J42" i="151"/>
  <c r="G42" i="151"/>
  <c r="D42" i="151"/>
  <c r="O41" i="151"/>
  <c r="N41" i="151"/>
  <c r="M41" i="151"/>
  <c r="J41" i="151"/>
  <c r="G41" i="151"/>
  <c r="D41" i="151"/>
  <c r="O40" i="151"/>
  <c r="N40" i="151"/>
  <c r="M40" i="151"/>
  <c r="M11" i="151" s="1"/>
  <c r="J40" i="151"/>
  <c r="G40" i="151"/>
  <c r="D40" i="151"/>
  <c r="P39" i="151"/>
  <c r="O39" i="151"/>
  <c r="N39" i="151"/>
  <c r="M39" i="151"/>
  <c r="J39" i="151"/>
  <c r="J10" i="151" s="1"/>
  <c r="G39" i="151"/>
  <c r="D39" i="151"/>
  <c r="O38" i="151"/>
  <c r="N38" i="151"/>
  <c r="M38" i="151"/>
  <c r="J38" i="151"/>
  <c r="G38" i="151"/>
  <c r="D38" i="151"/>
  <c r="D9" i="151" s="1"/>
  <c r="O37" i="151"/>
  <c r="N37" i="151"/>
  <c r="P37" i="151" s="1"/>
  <c r="J37" i="151"/>
  <c r="G37" i="151"/>
  <c r="D37" i="151"/>
  <c r="L35" i="151"/>
  <c r="L50" i="151" s="1"/>
  <c r="K35" i="151"/>
  <c r="I35" i="151"/>
  <c r="I50" i="151" s="1"/>
  <c r="H35" i="151"/>
  <c r="H50" i="151" s="1"/>
  <c r="F35" i="151"/>
  <c r="F50" i="151" s="1"/>
  <c r="E35" i="151"/>
  <c r="E50" i="151" s="1"/>
  <c r="E52" i="151" s="1"/>
  <c r="C35" i="151"/>
  <c r="C50" i="151" s="1"/>
  <c r="B35" i="151"/>
  <c r="O34" i="151"/>
  <c r="P34" i="151" s="1"/>
  <c r="N34" i="151"/>
  <c r="M34" i="151"/>
  <c r="J34" i="151"/>
  <c r="G34" i="151"/>
  <c r="D34" i="151"/>
  <c r="D19" i="151" s="1"/>
  <c r="O33" i="151"/>
  <c r="N33" i="151"/>
  <c r="M33" i="151"/>
  <c r="J33" i="151"/>
  <c r="G33" i="151"/>
  <c r="G18" i="151" s="1"/>
  <c r="D33" i="151"/>
  <c r="O32" i="151"/>
  <c r="N32" i="151"/>
  <c r="M32" i="151"/>
  <c r="M17" i="151" s="1"/>
  <c r="J32" i="151"/>
  <c r="G32" i="151"/>
  <c r="D32" i="151"/>
  <c r="D17" i="151" s="1"/>
  <c r="P31" i="151"/>
  <c r="O31" i="151"/>
  <c r="N31" i="151"/>
  <c r="M31" i="151"/>
  <c r="M16" i="151" s="1"/>
  <c r="J31" i="151"/>
  <c r="J16" i="151" s="1"/>
  <c r="G31" i="151"/>
  <c r="D31" i="151"/>
  <c r="O30" i="151"/>
  <c r="N30" i="151"/>
  <c r="M30" i="151"/>
  <c r="J30" i="151"/>
  <c r="G30" i="151"/>
  <c r="G15" i="151" s="1"/>
  <c r="D30" i="151"/>
  <c r="D15" i="151" s="1"/>
  <c r="O29" i="151"/>
  <c r="N29" i="151"/>
  <c r="P29" i="151" s="1"/>
  <c r="M29" i="151"/>
  <c r="J29" i="151"/>
  <c r="G29" i="151"/>
  <c r="D29" i="151"/>
  <c r="D14" i="151" s="1"/>
  <c r="O28" i="151"/>
  <c r="N28" i="151"/>
  <c r="P28" i="151" s="1"/>
  <c r="M28" i="151"/>
  <c r="J28" i="151"/>
  <c r="J13" i="151" s="1"/>
  <c r="G28" i="151"/>
  <c r="D28" i="151"/>
  <c r="D13" i="151" s="1"/>
  <c r="O27" i="151"/>
  <c r="N27" i="151"/>
  <c r="P27" i="151" s="1"/>
  <c r="M27" i="151"/>
  <c r="M12" i="151" s="1"/>
  <c r="J27" i="151"/>
  <c r="G27" i="151"/>
  <c r="D27" i="151"/>
  <c r="O26" i="151"/>
  <c r="P26" i="151" s="1"/>
  <c r="N26" i="151"/>
  <c r="M26" i="151"/>
  <c r="J26" i="151"/>
  <c r="G26" i="151"/>
  <c r="G11" i="151" s="1"/>
  <c r="D26" i="151"/>
  <c r="O25" i="151"/>
  <c r="N25" i="151"/>
  <c r="M25" i="151"/>
  <c r="M10" i="151" s="1"/>
  <c r="J25" i="151"/>
  <c r="G25" i="151"/>
  <c r="G10" i="151" s="1"/>
  <c r="D25" i="151"/>
  <c r="D10" i="151" s="1"/>
  <c r="O24" i="151"/>
  <c r="N24" i="151"/>
  <c r="M24" i="151"/>
  <c r="M9" i="151" s="1"/>
  <c r="J24" i="151"/>
  <c r="J9" i="151" s="1"/>
  <c r="G24" i="151"/>
  <c r="D24" i="151"/>
  <c r="O23" i="151"/>
  <c r="N23" i="151"/>
  <c r="N35" i="151" s="1"/>
  <c r="N50" i="151" s="1"/>
  <c r="M23" i="151"/>
  <c r="M8" i="151" s="1"/>
  <c r="J23" i="151"/>
  <c r="J8" i="151" s="1"/>
  <c r="G23" i="151"/>
  <c r="D23" i="151"/>
  <c r="D8" i="151" s="1"/>
  <c r="L19" i="151"/>
  <c r="K19" i="151"/>
  <c r="J19" i="151"/>
  <c r="I19" i="151"/>
  <c r="H19" i="151"/>
  <c r="F19" i="151"/>
  <c r="E19" i="151"/>
  <c r="C19" i="151"/>
  <c r="B19" i="151"/>
  <c r="M18" i="151"/>
  <c r="L18" i="151"/>
  <c r="K18" i="151"/>
  <c r="I18" i="151"/>
  <c r="H18" i="151"/>
  <c r="F18" i="151"/>
  <c r="E18" i="151"/>
  <c r="C18" i="151"/>
  <c r="B18" i="151"/>
  <c r="L17" i="151"/>
  <c r="K17" i="151"/>
  <c r="I17" i="151"/>
  <c r="H17" i="151"/>
  <c r="F17" i="151"/>
  <c r="E17" i="151"/>
  <c r="C17" i="151"/>
  <c r="O17" i="151" s="1"/>
  <c r="B17" i="151"/>
  <c r="L16" i="151"/>
  <c r="K16" i="151"/>
  <c r="I16" i="151"/>
  <c r="H16" i="151"/>
  <c r="G16" i="151"/>
  <c r="F16" i="151"/>
  <c r="E16" i="151"/>
  <c r="C16" i="151"/>
  <c r="B16" i="151"/>
  <c r="N16" i="151" s="1"/>
  <c r="L15" i="151"/>
  <c r="K15" i="151"/>
  <c r="I15" i="151"/>
  <c r="H15" i="151"/>
  <c r="F15" i="151"/>
  <c r="E15" i="151"/>
  <c r="C15" i="151"/>
  <c r="O15" i="151" s="1"/>
  <c r="B15" i="151"/>
  <c r="M14" i="151"/>
  <c r="L14" i="151"/>
  <c r="K14" i="151"/>
  <c r="I14" i="151"/>
  <c r="H14" i="151"/>
  <c r="F14" i="151"/>
  <c r="E14" i="151"/>
  <c r="C14" i="151"/>
  <c r="B14" i="151"/>
  <c r="L13" i="151"/>
  <c r="K13" i="151"/>
  <c r="I13" i="151"/>
  <c r="H13" i="151"/>
  <c r="F13" i="151"/>
  <c r="E13" i="151"/>
  <c r="C13" i="151"/>
  <c r="O13" i="151" s="1"/>
  <c r="B13" i="151"/>
  <c r="L12" i="151"/>
  <c r="K12" i="151"/>
  <c r="I12" i="151"/>
  <c r="H12" i="151"/>
  <c r="G12" i="151"/>
  <c r="F12" i="151"/>
  <c r="E12" i="151"/>
  <c r="C12" i="151"/>
  <c r="B12" i="151"/>
  <c r="N12" i="151" s="1"/>
  <c r="L11" i="151"/>
  <c r="K11" i="151"/>
  <c r="J11" i="151"/>
  <c r="I11" i="151"/>
  <c r="H11" i="151"/>
  <c r="F11" i="151"/>
  <c r="E11" i="151"/>
  <c r="C11" i="151"/>
  <c r="O11" i="151" s="1"/>
  <c r="B11" i="151"/>
  <c r="L10" i="151"/>
  <c r="K10" i="151"/>
  <c r="I10" i="151"/>
  <c r="H10" i="151"/>
  <c r="F10" i="151"/>
  <c r="E10" i="151"/>
  <c r="C10" i="151"/>
  <c r="B10" i="151"/>
  <c r="L9" i="151"/>
  <c r="K9" i="151"/>
  <c r="I9" i="151"/>
  <c r="H9" i="151"/>
  <c r="F9" i="151"/>
  <c r="E9" i="151"/>
  <c r="C9" i="151"/>
  <c r="O9" i="151" s="1"/>
  <c r="B9" i="151"/>
  <c r="L8" i="151"/>
  <c r="L20" i="151" s="1"/>
  <c r="K8" i="151"/>
  <c r="I8" i="151"/>
  <c r="H8" i="151"/>
  <c r="G8" i="151"/>
  <c r="F8" i="151"/>
  <c r="E8" i="151"/>
  <c r="C8" i="151"/>
  <c r="C20" i="151" s="1"/>
  <c r="B8" i="151"/>
  <c r="M27" i="160" l="1"/>
  <c r="M38" i="160" s="1"/>
  <c r="M10" i="160"/>
  <c r="M16" i="160" s="1"/>
  <c r="D10" i="160"/>
  <c r="D16" i="160" s="1"/>
  <c r="J27" i="160"/>
  <c r="J38" i="160" s="1"/>
  <c r="Q16" i="160"/>
  <c r="P27" i="160"/>
  <c r="P38" i="160" s="1"/>
  <c r="D27" i="160"/>
  <c r="D38" i="160" s="1"/>
  <c r="H21" i="162"/>
  <c r="J38" i="162"/>
  <c r="J7" i="162"/>
  <c r="G21" i="162"/>
  <c r="G55" i="162"/>
  <c r="J12" i="162"/>
  <c r="N55" i="159"/>
  <c r="N56" i="159" s="1"/>
  <c r="P56" i="159"/>
  <c r="P8" i="159"/>
  <c r="P22" i="159" s="1"/>
  <c r="T9" i="152"/>
  <c r="Q12" i="152"/>
  <c r="T11" i="152"/>
  <c r="S12" i="152"/>
  <c r="R10" i="152"/>
  <c r="T10" i="152" s="1"/>
  <c r="S10" i="152"/>
  <c r="N9" i="152"/>
  <c r="N12" i="152" s="1"/>
  <c r="D12" i="152"/>
  <c r="T15" i="152"/>
  <c r="T18" i="152" s="1"/>
  <c r="T24" i="152" s="1"/>
  <c r="Q18" i="152"/>
  <c r="Q24" i="152" s="1"/>
  <c r="S23" i="152"/>
  <c r="S25" i="152" s="1"/>
  <c r="P9" i="151"/>
  <c r="O19" i="151"/>
  <c r="P15" i="151"/>
  <c r="F52" i="151"/>
  <c r="H20" i="151"/>
  <c r="N9" i="151"/>
  <c r="O12" i="151"/>
  <c r="N13" i="151"/>
  <c r="O16" i="151"/>
  <c r="N17" i="151"/>
  <c r="G35" i="151"/>
  <c r="G50" i="151" s="1"/>
  <c r="O35" i="151"/>
  <c r="P25" i="151"/>
  <c r="P30" i="151"/>
  <c r="P32" i="151"/>
  <c r="P19" i="151"/>
  <c r="G9" i="151"/>
  <c r="P38" i="151"/>
  <c r="M49" i="151"/>
  <c r="M51" i="151" s="1"/>
  <c r="P40" i="151"/>
  <c r="J14" i="151"/>
  <c r="N10" i="151"/>
  <c r="I52" i="151"/>
  <c r="E20" i="151"/>
  <c r="I20" i="151"/>
  <c r="N14" i="151"/>
  <c r="N18" i="151"/>
  <c r="P23" i="151"/>
  <c r="G19" i="151"/>
  <c r="L52" i="151"/>
  <c r="G13" i="151"/>
  <c r="P13" i="151" s="1"/>
  <c r="J18" i="151"/>
  <c r="J20" i="151" s="1"/>
  <c r="M19" i="151"/>
  <c r="B20" i="151"/>
  <c r="F20" i="151"/>
  <c r="K20" i="151"/>
  <c r="O10" i="151"/>
  <c r="N11" i="151"/>
  <c r="O14" i="151"/>
  <c r="N15" i="151"/>
  <c r="O18" i="151"/>
  <c r="N19" i="151"/>
  <c r="P24" i="151"/>
  <c r="D11" i="151"/>
  <c r="P11" i="151" s="1"/>
  <c r="J12" i="151"/>
  <c r="M13" i="151"/>
  <c r="M20" i="151" s="1"/>
  <c r="G14" i="151"/>
  <c r="P14" i="151" s="1"/>
  <c r="J17" i="151"/>
  <c r="D18" i="151"/>
  <c r="P33" i="151"/>
  <c r="H52" i="151"/>
  <c r="D49" i="151"/>
  <c r="D51" i="151" s="1"/>
  <c r="D12" i="151"/>
  <c r="D20" i="151" s="1"/>
  <c r="P41" i="151"/>
  <c r="G17" i="151"/>
  <c r="P17" i="151" s="1"/>
  <c r="P46" i="151"/>
  <c r="P48" i="151"/>
  <c r="P12" i="151"/>
  <c r="O20" i="151"/>
  <c r="P16" i="151"/>
  <c r="K52" i="151"/>
  <c r="P8" i="151"/>
  <c r="P10" i="151"/>
  <c r="N51" i="151"/>
  <c r="N52" i="151" s="1"/>
  <c r="P35" i="151"/>
  <c r="P50" i="151" s="1"/>
  <c r="O50" i="151"/>
  <c r="O8" i="151"/>
  <c r="M35" i="151"/>
  <c r="M50" i="151" s="1"/>
  <c r="G49" i="151"/>
  <c r="G51" i="151" s="1"/>
  <c r="G52" i="151" s="1"/>
  <c r="O49" i="151"/>
  <c r="O51" i="151" s="1"/>
  <c r="J35" i="151"/>
  <c r="J50" i="151" s="1"/>
  <c r="B51" i="151"/>
  <c r="B52" i="151" s="1"/>
  <c r="C52" i="151"/>
  <c r="D35" i="151"/>
  <c r="D50" i="151" s="1"/>
  <c r="D52" i="151" s="1"/>
  <c r="J49" i="151"/>
  <c r="J51" i="151" s="1"/>
  <c r="N8" i="151"/>
  <c r="D27" i="168"/>
  <c r="E27" i="168"/>
  <c r="F27" i="168"/>
  <c r="G27" i="168"/>
  <c r="H27" i="168"/>
  <c r="I27" i="168"/>
  <c r="J27" i="168"/>
  <c r="K27" i="168"/>
  <c r="L27" i="168"/>
  <c r="M27" i="168"/>
  <c r="N27" i="168"/>
  <c r="O27" i="168"/>
  <c r="P27" i="168"/>
  <c r="Q27" i="168"/>
  <c r="R27" i="168"/>
  <c r="S27" i="168"/>
  <c r="T27" i="168"/>
  <c r="C27" i="168"/>
  <c r="I37" i="142"/>
  <c r="I36" i="142"/>
  <c r="C36" i="142"/>
  <c r="I35" i="142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L32" i="142"/>
  <c r="K32" i="142"/>
  <c r="J32" i="142"/>
  <c r="G32" i="142"/>
  <c r="M32" i="142" s="1"/>
  <c r="D32" i="142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K35" i="142" s="1"/>
  <c r="K37" i="142" s="1"/>
  <c r="J29" i="142"/>
  <c r="G29" i="142"/>
  <c r="G35" i="142" s="1"/>
  <c r="G37" i="142" s="1"/>
  <c r="L28" i="142"/>
  <c r="L35" i="142" s="1"/>
  <c r="L37" i="142" s="1"/>
  <c r="K28" i="142"/>
  <c r="J28" i="142"/>
  <c r="J35" i="142" s="1"/>
  <c r="J37" i="142" s="1"/>
  <c r="G28" i="142"/>
  <c r="D28" i="142"/>
  <c r="D35" i="142" s="1"/>
  <c r="D37" i="142" s="1"/>
  <c r="I26" i="142"/>
  <c r="F26" i="142"/>
  <c r="F36" i="142" s="1"/>
  <c r="D26" i="142"/>
  <c r="D36" i="142" s="1"/>
  <c r="C26" i="142"/>
  <c r="B26" i="142"/>
  <c r="B36" i="142" s="1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K22" i="142"/>
  <c r="J22" i="142"/>
  <c r="H22" i="142"/>
  <c r="G22" i="142"/>
  <c r="D22" i="142"/>
  <c r="M22" i="142" s="1"/>
  <c r="L21" i="142"/>
  <c r="H21" i="142"/>
  <c r="H10" i="142" s="1"/>
  <c r="J10" i="142" s="1"/>
  <c r="E21" i="142"/>
  <c r="D21" i="142"/>
  <c r="L20" i="142"/>
  <c r="L26" i="142" s="1"/>
  <c r="L36" i="142" s="1"/>
  <c r="J20" i="142"/>
  <c r="H20" i="142"/>
  <c r="G20" i="142"/>
  <c r="M20" i="142" s="1"/>
  <c r="E20" i="142"/>
  <c r="K20" i="142" s="1"/>
  <c r="L19" i="142"/>
  <c r="H19" i="142"/>
  <c r="J19" i="142" s="1"/>
  <c r="E19" i="142"/>
  <c r="E9" i="142" s="1"/>
  <c r="D19" i="142"/>
  <c r="I16" i="142"/>
  <c r="F16" i="142"/>
  <c r="C16" i="142"/>
  <c r="B16" i="142"/>
  <c r="L15" i="142"/>
  <c r="K15" i="142"/>
  <c r="J15" i="142"/>
  <c r="G15" i="142"/>
  <c r="M15" i="142" s="1"/>
  <c r="L14" i="142"/>
  <c r="K14" i="142"/>
  <c r="G14" i="142"/>
  <c r="M14" i="142" s="1"/>
  <c r="L13" i="142"/>
  <c r="K13" i="142"/>
  <c r="J13" i="142"/>
  <c r="G13" i="142"/>
  <c r="D13" i="142"/>
  <c r="M13" i="142" s="1"/>
  <c r="L12" i="142"/>
  <c r="H12" i="142"/>
  <c r="K12" i="142" s="1"/>
  <c r="G12" i="142"/>
  <c r="D12" i="142"/>
  <c r="M12" i="142" s="1"/>
  <c r="L11" i="142"/>
  <c r="E11" i="142"/>
  <c r="D11" i="142"/>
  <c r="M11" i="142" s="1"/>
  <c r="L10" i="142"/>
  <c r="L16" i="142" s="1"/>
  <c r="G10" i="142"/>
  <c r="M10" i="142" s="1"/>
  <c r="E10" i="142"/>
  <c r="L9" i="142"/>
  <c r="H9" i="142"/>
  <c r="D9" i="142"/>
  <c r="D16" i="142" s="1"/>
  <c r="P35" i="144"/>
  <c r="P37" i="144" s="1"/>
  <c r="O35" i="144"/>
  <c r="O37" i="144" s="1"/>
  <c r="N35" i="144"/>
  <c r="N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T34" i="144"/>
  <c r="S34" i="144"/>
  <c r="R34" i="144"/>
  <c r="N34" i="144"/>
  <c r="K34" i="144"/>
  <c r="H34" i="144"/>
  <c r="E34" i="144"/>
  <c r="S33" i="144"/>
  <c r="R33" i="144"/>
  <c r="T33" i="144" s="1"/>
  <c r="N33" i="144"/>
  <c r="K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R30" i="144"/>
  <c r="T30" i="144" s="1"/>
  <c r="Q30" i="144"/>
  <c r="Q35" i="144" s="1"/>
  <c r="Q37" i="144" s="1"/>
  <c r="N30" i="144"/>
  <c r="K30" i="144"/>
  <c r="H30" i="144"/>
  <c r="E30" i="144"/>
  <c r="E35" i="144" s="1"/>
  <c r="E37" i="144" s="1"/>
  <c r="S29" i="144"/>
  <c r="R29" i="144"/>
  <c r="T29" i="144" s="1"/>
  <c r="K29" i="144"/>
  <c r="H29" i="144"/>
  <c r="E29" i="144"/>
  <c r="T28" i="144"/>
  <c r="T35" i="144" s="1"/>
  <c r="T37" i="144" s="1"/>
  <c r="S28" i="144"/>
  <c r="S35" i="144" s="1"/>
  <c r="S37" i="144" s="1"/>
  <c r="R28" i="144"/>
  <c r="Q28" i="144"/>
  <c r="N28" i="144"/>
  <c r="K28" i="144"/>
  <c r="K35" i="144" s="1"/>
  <c r="K37" i="144" s="1"/>
  <c r="H28" i="144"/>
  <c r="H35" i="144" s="1"/>
  <c r="H37" i="144" s="1"/>
  <c r="E28" i="144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C26" i="144"/>
  <c r="C36" i="144" s="1"/>
  <c r="S25" i="144"/>
  <c r="R25" i="144"/>
  <c r="T25" i="144" s="1"/>
  <c r="N25" i="144"/>
  <c r="K25" i="144"/>
  <c r="S24" i="144"/>
  <c r="R24" i="144"/>
  <c r="T24" i="144" s="1"/>
  <c r="Q24" i="144"/>
  <c r="N24" i="144"/>
  <c r="K24" i="144"/>
  <c r="H24" i="144"/>
  <c r="F24" i="144"/>
  <c r="C24" i="144"/>
  <c r="T23" i="144"/>
  <c r="S23" i="144"/>
  <c r="R23" i="144"/>
  <c r="Q23" i="144"/>
  <c r="N23" i="144"/>
  <c r="K23" i="144"/>
  <c r="H23" i="144"/>
  <c r="S22" i="144"/>
  <c r="N22" i="144"/>
  <c r="K22" i="144"/>
  <c r="H22" i="144"/>
  <c r="H26" i="144" s="1"/>
  <c r="H36" i="144" s="1"/>
  <c r="F22" i="144"/>
  <c r="F26" i="144" s="1"/>
  <c r="F36" i="144" s="1"/>
  <c r="C22" i="144"/>
  <c r="E22" i="144" s="1"/>
  <c r="T21" i="144"/>
  <c r="S21" i="144"/>
  <c r="R21" i="144"/>
  <c r="Q21" i="144"/>
  <c r="N21" i="144"/>
  <c r="K21" i="144"/>
  <c r="H21" i="144"/>
  <c r="E21" i="144"/>
  <c r="T20" i="144"/>
  <c r="S20" i="144"/>
  <c r="R20" i="144"/>
  <c r="Q20" i="144"/>
  <c r="N20" i="144"/>
  <c r="K20" i="144"/>
  <c r="H20" i="144"/>
  <c r="E20" i="144"/>
  <c r="E26" i="144" s="1"/>
  <c r="E36" i="144" s="1"/>
  <c r="T19" i="144"/>
  <c r="S19" i="144"/>
  <c r="S26" i="144" s="1"/>
  <c r="S36" i="144" s="1"/>
  <c r="R19" i="144"/>
  <c r="Q19" i="144"/>
  <c r="Q26" i="144" s="1"/>
  <c r="Q36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S16" i="144" s="1"/>
  <c r="Q14" i="144"/>
  <c r="N14" i="144"/>
  <c r="K14" i="144"/>
  <c r="K16" i="144" s="1"/>
  <c r="H14" i="144"/>
  <c r="F14" i="144"/>
  <c r="C14" i="144"/>
  <c r="E14" i="144" s="1"/>
  <c r="T13" i="144"/>
  <c r="S13" i="144"/>
  <c r="R13" i="144"/>
  <c r="Q13" i="144"/>
  <c r="N13" i="144"/>
  <c r="K13" i="144"/>
  <c r="H13" i="144"/>
  <c r="E13" i="144"/>
  <c r="S12" i="144"/>
  <c r="N12" i="144"/>
  <c r="K12" i="144"/>
  <c r="E12" i="144"/>
  <c r="C12" i="144"/>
  <c r="S11" i="144"/>
  <c r="R11" i="144"/>
  <c r="T11" i="144" s="1"/>
  <c r="Q11" i="144"/>
  <c r="N11" i="144"/>
  <c r="K11" i="144"/>
  <c r="H11" i="144"/>
  <c r="E11" i="144"/>
  <c r="S10" i="144"/>
  <c r="R10" i="144"/>
  <c r="T10" i="144" s="1"/>
  <c r="Q10" i="144"/>
  <c r="N10" i="144"/>
  <c r="K10" i="144"/>
  <c r="H10" i="144"/>
  <c r="T9" i="144"/>
  <c r="S9" i="144"/>
  <c r="R9" i="144"/>
  <c r="Q9" i="144"/>
  <c r="Q16" i="144" s="1"/>
  <c r="N9" i="144"/>
  <c r="N16" i="144" s="1"/>
  <c r="H9" i="144"/>
  <c r="E9" i="144"/>
  <c r="E16" i="144" s="1"/>
  <c r="R28" i="168"/>
  <c r="E28" i="168"/>
  <c r="R26" i="168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P20" i="168"/>
  <c r="N20" i="168"/>
  <c r="M20" i="168"/>
  <c r="K20" i="168"/>
  <c r="J20" i="168"/>
  <c r="H20" i="168"/>
  <c r="G20" i="168"/>
  <c r="E20" i="168"/>
  <c r="D20" i="168"/>
  <c r="C20" i="168"/>
  <c r="S19" i="168"/>
  <c r="R19" i="168"/>
  <c r="T19" i="168" s="1"/>
  <c r="S18" i="168"/>
  <c r="R18" i="168"/>
  <c r="T18" i="168" s="1"/>
  <c r="T17" i="168"/>
  <c r="S17" i="168"/>
  <c r="S16" i="168"/>
  <c r="S20" i="168" s="1"/>
  <c r="R16" i="168"/>
  <c r="R20" i="168" s="1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T12" i="168" s="1"/>
  <c r="R12" i="168"/>
  <c r="S11" i="168"/>
  <c r="R11" i="168"/>
  <c r="T11" i="168" s="1"/>
  <c r="S10" i="168"/>
  <c r="R10" i="168"/>
  <c r="T10" i="168" s="1"/>
  <c r="T9" i="168"/>
  <c r="S9" i="168"/>
  <c r="S13" i="168" s="1"/>
  <c r="R9" i="168"/>
  <c r="K37" i="143"/>
  <c r="F37" i="143"/>
  <c r="C37" i="143"/>
  <c r="B37" i="143"/>
  <c r="I36" i="143"/>
  <c r="F36" i="143"/>
  <c r="E36" i="143"/>
  <c r="B36" i="143"/>
  <c r="L35" i="143"/>
  <c r="L37" i="143" s="1"/>
  <c r="K35" i="143"/>
  <c r="I35" i="143"/>
  <c r="I37" i="143" s="1"/>
  <c r="H35" i="143"/>
  <c r="H37" i="143" s="1"/>
  <c r="F35" i="143"/>
  <c r="E35" i="143"/>
  <c r="E37" i="143" s="1"/>
  <c r="C35" i="143"/>
  <c r="B35" i="143"/>
  <c r="O34" i="143"/>
  <c r="P34" i="143" s="1"/>
  <c r="N34" i="143"/>
  <c r="J34" i="143"/>
  <c r="G34" i="143"/>
  <c r="D34" i="143"/>
  <c r="D35" i="143" s="1"/>
  <c r="D37" i="143" s="1"/>
  <c r="O33" i="143"/>
  <c r="N33" i="143"/>
  <c r="P33" i="143" s="1"/>
  <c r="M33" i="143"/>
  <c r="J33" i="143"/>
  <c r="G33" i="143"/>
  <c r="D33" i="143"/>
  <c r="P32" i="143"/>
  <c r="O32" i="143"/>
  <c r="N32" i="143"/>
  <c r="O31" i="143"/>
  <c r="P31" i="143" s="1"/>
  <c r="N31" i="143"/>
  <c r="J31" i="143"/>
  <c r="G31" i="143"/>
  <c r="P30" i="143"/>
  <c r="O30" i="143"/>
  <c r="N30" i="143"/>
  <c r="M30" i="143"/>
  <c r="M35" i="143" s="1"/>
  <c r="M37" i="143" s="1"/>
  <c r="J30" i="143"/>
  <c r="G30" i="143"/>
  <c r="D30" i="143"/>
  <c r="O29" i="143"/>
  <c r="P29" i="143" s="1"/>
  <c r="N29" i="143"/>
  <c r="M29" i="143"/>
  <c r="J29" i="143"/>
  <c r="G29" i="143"/>
  <c r="G35" i="143" s="1"/>
  <c r="G37" i="143" s="1"/>
  <c r="D29" i="143"/>
  <c r="O28" i="143"/>
  <c r="O35" i="143" s="1"/>
  <c r="O37" i="143" s="1"/>
  <c r="N28" i="143"/>
  <c r="N35" i="143" s="1"/>
  <c r="J28" i="143"/>
  <c r="J35" i="143" s="1"/>
  <c r="J37" i="143" s="1"/>
  <c r="D28" i="143"/>
  <c r="L26" i="143"/>
  <c r="L36" i="143" s="1"/>
  <c r="K26" i="143"/>
  <c r="K36" i="143" s="1"/>
  <c r="I26" i="143"/>
  <c r="H26" i="143"/>
  <c r="H36" i="143" s="1"/>
  <c r="F26" i="143"/>
  <c r="E26" i="143"/>
  <c r="C26" i="143"/>
  <c r="O26" i="143" s="1"/>
  <c r="O36" i="143" s="1"/>
  <c r="B26" i="143"/>
  <c r="N26" i="143" s="1"/>
  <c r="O25" i="143"/>
  <c r="N25" i="143"/>
  <c r="P25" i="143" s="1"/>
  <c r="J25" i="143"/>
  <c r="G25" i="143"/>
  <c r="D25" i="143"/>
  <c r="P24" i="143"/>
  <c r="O24" i="143"/>
  <c r="N24" i="143"/>
  <c r="M24" i="143"/>
  <c r="J24" i="143"/>
  <c r="G24" i="143"/>
  <c r="D24" i="143"/>
  <c r="O23" i="143"/>
  <c r="P23" i="143" s="1"/>
  <c r="N23" i="143"/>
  <c r="M23" i="143"/>
  <c r="J23" i="143"/>
  <c r="G23" i="143"/>
  <c r="D23" i="143"/>
  <c r="O22" i="143"/>
  <c r="N22" i="143"/>
  <c r="P22" i="143" s="1"/>
  <c r="M22" i="143"/>
  <c r="J22" i="143"/>
  <c r="D22" i="143"/>
  <c r="P21" i="143"/>
  <c r="O21" i="143"/>
  <c r="N21" i="143"/>
  <c r="M21" i="143"/>
  <c r="J21" i="143"/>
  <c r="G21" i="143"/>
  <c r="D21" i="143"/>
  <c r="O20" i="143"/>
  <c r="P20" i="143" s="1"/>
  <c r="N20" i="143"/>
  <c r="M20" i="143"/>
  <c r="J20" i="143"/>
  <c r="G20" i="143"/>
  <c r="G26" i="143" s="1"/>
  <c r="G36" i="143" s="1"/>
  <c r="D20" i="143"/>
  <c r="O19" i="143"/>
  <c r="N19" i="143"/>
  <c r="P19" i="143" s="1"/>
  <c r="M19" i="143"/>
  <c r="M26" i="143" s="1"/>
  <c r="M36" i="143" s="1"/>
  <c r="J19" i="143"/>
  <c r="J26" i="143" s="1"/>
  <c r="J36" i="143" s="1"/>
  <c r="G19" i="143"/>
  <c r="D19" i="143"/>
  <c r="D26" i="143" s="1"/>
  <c r="D36" i="143" s="1"/>
  <c r="L16" i="143"/>
  <c r="K16" i="143"/>
  <c r="I16" i="143"/>
  <c r="H16" i="143"/>
  <c r="F16" i="143"/>
  <c r="E16" i="143"/>
  <c r="C16" i="143"/>
  <c r="B16" i="143"/>
  <c r="P15" i="143"/>
  <c r="O15" i="143"/>
  <c r="N15" i="143"/>
  <c r="J15" i="143"/>
  <c r="G15" i="143"/>
  <c r="D15" i="143"/>
  <c r="O14" i="143"/>
  <c r="N14" i="143"/>
  <c r="P14" i="143" s="1"/>
  <c r="J14" i="143"/>
  <c r="G14" i="143"/>
  <c r="D14" i="143"/>
  <c r="P13" i="143"/>
  <c r="O13" i="143"/>
  <c r="N13" i="143"/>
  <c r="M13" i="143"/>
  <c r="J13" i="143"/>
  <c r="G13" i="143"/>
  <c r="D13" i="143"/>
  <c r="O12" i="143"/>
  <c r="P12" i="143" s="1"/>
  <c r="N12" i="143"/>
  <c r="J12" i="143"/>
  <c r="G12" i="143"/>
  <c r="D12" i="143"/>
  <c r="O11" i="143"/>
  <c r="N11" i="143"/>
  <c r="P11" i="143" s="1"/>
  <c r="M11" i="143"/>
  <c r="M16" i="143" s="1"/>
  <c r="J11" i="143"/>
  <c r="G11" i="143"/>
  <c r="D11" i="143"/>
  <c r="P10" i="143"/>
  <c r="O10" i="143"/>
  <c r="N10" i="143"/>
  <c r="M10" i="143"/>
  <c r="J10" i="143"/>
  <c r="J16" i="143" s="1"/>
  <c r="G10" i="143"/>
  <c r="O9" i="143"/>
  <c r="O16" i="143" s="1"/>
  <c r="N9" i="143"/>
  <c r="N16" i="143" s="1"/>
  <c r="M9" i="143"/>
  <c r="J9" i="143"/>
  <c r="G9" i="143"/>
  <c r="G16" i="143" s="1"/>
  <c r="D9" i="143"/>
  <c r="D16" i="143" s="1"/>
  <c r="J55" i="162" l="1"/>
  <c r="J21" i="162"/>
  <c r="R12" i="152"/>
  <c r="T12" i="152"/>
  <c r="P20" i="151"/>
  <c r="O52" i="151"/>
  <c r="G20" i="151"/>
  <c r="M52" i="151"/>
  <c r="P49" i="151"/>
  <c r="P51" i="151" s="1"/>
  <c r="P18" i="151"/>
  <c r="N20" i="151"/>
  <c r="J52" i="151"/>
  <c r="P52" i="151"/>
  <c r="H16" i="142"/>
  <c r="G9" i="142"/>
  <c r="E16" i="142"/>
  <c r="K9" i="142"/>
  <c r="K10" i="142"/>
  <c r="K11" i="142"/>
  <c r="H26" i="142"/>
  <c r="H36" i="142" s="1"/>
  <c r="M29" i="142"/>
  <c r="J9" i="142"/>
  <c r="J16" i="142" s="1"/>
  <c r="G19" i="142"/>
  <c r="J21" i="142"/>
  <c r="M21" i="142" s="1"/>
  <c r="E26" i="142"/>
  <c r="E36" i="142" s="1"/>
  <c r="K19" i="142"/>
  <c r="K26" i="142" s="1"/>
  <c r="K36" i="142" s="1"/>
  <c r="H11" i="142"/>
  <c r="K21" i="142"/>
  <c r="M28" i="142"/>
  <c r="M35" i="142" s="1"/>
  <c r="M37" i="142" s="1"/>
  <c r="R12" i="144"/>
  <c r="T12" i="144" s="1"/>
  <c r="T16" i="144" s="1"/>
  <c r="R14" i="144"/>
  <c r="T14" i="144" s="1"/>
  <c r="R22" i="144"/>
  <c r="T22" i="144" s="1"/>
  <c r="T26" i="144" s="1"/>
  <c r="T36" i="144" s="1"/>
  <c r="R35" i="144"/>
  <c r="R37" i="144" s="1"/>
  <c r="C16" i="144"/>
  <c r="F12" i="144"/>
  <c r="T13" i="168"/>
  <c r="T16" i="168"/>
  <c r="T20" i="168" s="1"/>
  <c r="R13" i="168"/>
  <c r="N36" i="143"/>
  <c r="P26" i="143"/>
  <c r="P36" i="143" s="1"/>
  <c r="P9" i="143"/>
  <c r="P16" i="143" s="1"/>
  <c r="P28" i="143"/>
  <c r="P35" i="143" s="1"/>
  <c r="P37" i="143" s="1"/>
  <c r="C36" i="143"/>
  <c r="D31" i="124"/>
  <c r="D14" i="124" s="1"/>
  <c r="D30" i="124"/>
  <c r="D29" i="124"/>
  <c r="D28" i="124"/>
  <c r="D27" i="124"/>
  <c r="D10" i="124" s="1"/>
  <c r="D26" i="124"/>
  <c r="F24" i="124"/>
  <c r="E24" i="124"/>
  <c r="C24" i="124"/>
  <c r="D23" i="124"/>
  <c r="D22" i="124"/>
  <c r="D13" i="124" s="1"/>
  <c r="D21" i="124"/>
  <c r="D12" i="124" s="1"/>
  <c r="D20" i="124"/>
  <c r="D11" i="124" s="1"/>
  <c r="D19" i="124"/>
  <c r="D18" i="124"/>
  <c r="D9" i="124" s="1"/>
  <c r="F14" i="124"/>
  <c r="E14" i="124"/>
  <c r="C14" i="124"/>
  <c r="F13" i="124"/>
  <c r="E13" i="124"/>
  <c r="C13" i="124"/>
  <c r="F12" i="124"/>
  <c r="E12" i="124"/>
  <c r="C12" i="124"/>
  <c r="F11" i="124"/>
  <c r="E11" i="124"/>
  <c r="C11" i="124"/>
  <c r="F10" i="124"/>
  <c r="E10" i="124"/>
  <c r="C10" i="124"/>
  <c r="F9" i="124"/>
  <c r="F15" i="124" s="1"/>
  <c r="E9" i="124"/>
  <c r="E15" i="124" s="1"/>
  <c r="C9" i="124"/>
  <c r="C15" i="124" s="1"/>
  <c r="K35" i="122"/>
  <c r="F35" i="122"/>
  <c r="C35" i="122"/>
  <c r="B35" i="122"/>
  <c r="I34" i="122"/>
  <c r="I36" i="122" s="1"/>
  <c r="F34" i="122"/>
  <c r="F36" i="122" s="1"/>
  <c r="E34" i="122"/>
  <c r="B34" i="122"/>
  <c r="B36" i="122" s="1"/>
  <c r="L33" i="122"/>
  <c r="L35" i="122" s="1"/>
  <c r="K33" i="122"/>
  <c r="I33" i="122"/>
  <c r="I35" i="122" s="1"/>
  <c r="H33" i="122"/>
  <c r="H35" i="122" s="1"/>
  <c r="F33" i="122"/>
  <c r="E33" i="122"/>
  <c r="E35" i="122" s="1"/>
  <c r="C33" i="122"/>
  <c r="B33" i="122"/>
  <c r="O32" i="122"/>
  <c r="P32" i="122" s="1"/>
  <c r="N32" i="122"/>
  <c r="M32" i="122"/>
  <c r="J32" i="122"/>
  <c r="G32" i="122"/>
  <c r="D32" i="122"/>
  <c r="O31" i="122"/>
  <c r="N31" i="122"/>
  <c r="P31" i="122" s="1"/>
  <c r="M31" i="122"/>
  <c r="J31" i="122"/>
  <c r="G31" i="122"/>
  <c r="D31" i="122"/>
  <c r="O30" i="122"/>
  <c r="N30" i="122"/>
  <c r="P30" i="122" s="1"/>
  <c r="M30" i="122"/>
  <c r="J30" i="122"/>
  <c r="G30" i="122"/>
  <c r="D30" i="122"/>
  <c r="P29" i="122"/>
  <c r="O29" i="122"/>
  <c r="N29" i="122"/>
  <c r="M29" i="122"/>
  <c r="M33" i="122" s="1"/>
  <c r="M35" i="122" s="1"/>
  <c r="J29" i="122"/>
  <c r="G29" i="122"/>
  <c r="D29" i="122"/>
  <c r="O28" i="122"/>
  <c r="P28" i="122" s="1"/>
  <c r="N28" i="122"/>
  <c r="M28" i="122"/>
  <c r="J28" i="122"/>
  <c r="G28" i="122"/>
  <c r="D28" i="122"/>
  <c r="O27" i="122"/>
  <c r="O33" i="122" s="1"/>
  <c r="O35" i="122" s="1"/>
  <c r="N27" i="122"/>
  <c r="N33" i="122" s="1"/>
  <c r="N35" i="122" s="1"/>
  <c r="M27" i="122"/>
  <c r="J27" i="122"/>
  <c r="J33" i="122" s="1"/>
  <c r="J35" i="122" s="1"/>
  <c r="G27" i="122"/>
  <c r="G33" i="122" s="1"/>
  <c r="G35" i="122" s="1"/>
  <c r="D27" i="122"/>
  <c r="D33" i="122" s="1"/>
  <c r="D35" i="122" s="1"/>
  <c r="L25" i="122"/>
  <c r="L34" i="122" s="1"/>
  <c r="K25" i="122"/>
  <c r="K34" i="122" s="1"/>
  <c r="K36" i="122" s="1"/>
  <c r="I25" i="122"/>
  <c r="H25" i="122"/>
  <c r="H34" i="122" s="1"/>
  <c r="H36" i="122" s="1"/>
  <c r="F25" i="122"/>
  <c r="E25" i="122"/>
  <c r="C25" i="122"/>
  <c r="C34" i="122" s="1"/>
  <c r="C36" i="122" s="1"/>
  <c r="B25" i="122"/>
  <c r="O24" i="122"/>
  <c r="P24" i="122" s="1"/>
  <c r="N24" i="122"/>
  <c r="M24" i="122"/>
  <c r="J24" i="122"/>
  <c r="G24" i="122"/>
  <c r="D24" i="122"/>
  <c r="O23" i="122"/>
  <c r="N23" i="122"/>
  <c r="P23" i="122" s="1"/>
  <c r="M23" i="122"/>
  <c r="J23" i="122"/>
  <c r="G23" i="122"/>
  <c r="D23" i="122"/>
  <c r="O22" i="122"/>
  <c r="N22" i="122"/>
  <c r="P22" i="122" s="1"/>
  <c r="M22" i="122"/>
  <c r="J22" i="122"/>
  <c r="G22" i="122"/>
  <c r="D22" i="122"/>
  <c r="P21" i="122"/>
  <c r="O21" i="122"/>
  <c r="N21" i="122"/>
  <c r="M21" i="122"/>
  <c r="M25" i="122" s="1"/>
  <c r="M34" i="122" s="1"/>
  <c r="J21" i="122"/>
  <c r="G21" i="122"/>
  <c r="D21" i="122"/>
  <c r="O20" i="122"/>
  <c r="P20" i="122" s="1"/>
  <c r="N20" i="122"/>
  <c r="M20" i="122"/>
  <c r="J20" i="122"/>
  <c r="J11" i="122" s="1"/>
  <c r="G20" i="122"/>
  <c r="D20" i="122"/>
  <c r="O19" i="122"/>
  <c r="O25" i="122" s="1"/>
  <c r="O34" i="122" s="1"/>
  <c r="O36" i="122" s="1"/>
  <c r="N19" i="122"/>
  <c r="N25" i="122" s="1"/>
  <c r="N34" i="122" s="1"/>
  <c r="M19" i="122"/>
  <c r="J19" i="122"/>
  <c r="J25" i="122" s="1"/>
  <c r="J34" i="122" s="1"/>
  <c r="J36" i="122" s="1"/>
  <c r="G19" i="122"/>
  <c r="G25" i="122" s="1"/>
  <c r="G34" i="122" s="1"/>
  <c r="G36" i="122" s="1"/>
  <c r="D19" i="122"/>
  <c r="D25" i="122" s="1"/>
  <c r="D34" i="122" s="1"/>
  <c r="L15" i="122"/>
  <c r="M15" i="122" s="1"/>
  <c r="K15" i="122"/>
  <c r="I15" i="122"/>
  <c r="H15" i="122"/>
  <c r="J15" i="122" s="1"/>
  <c r="F15" i="122"/>
  <c r="E15" i="122"/>
  <c r="G15" i="122" s="1"/>
  <c r="D15" i="122"/>
  <c r="C15" i="122"/>
  <c r="O15" i="122" s="1"/>
  <c r="B15" i="122"/>
  <c r="N15" i="122" s="1"/>
  <c r="P15" i="122" s="1"/>
  <c r="L14" i="122"/>
  <c r="K14" i="122"/>
  <c r="M14" i="122" s="1"/>
  <c r="I14" i="122"/>
  <c r="H14" i="122"/>
  <c r="J14" i="122" s="1"/>
  <c r="G14" i="122"/>
  <c r="F14" i="122"/>
  <c r="E14" i="122"/>
  <c r="C14" i="122"/>
  <c r="D14" i="122" s="1"/>
  <c r="B14" i="122"/>
  <c r="N14" i="122" s="1"/>
  <c r="N13" i="122"/>
  <c r="L13" i="122"/>
  <c r="K13" i="122"/>
  <c r="M13" i="122" s="1"/>
  <c r="J13" i="122"/>
  <c r="I13" i="122"/>
  <c r="H13" i="122"/>
  <c r="F13" i="122"/>
  <c r="G13" i="122" s="1"/>
  <c r="E13" i="122"/>
  <c r="C13" i="122"/>
  <c r="O13" i="122" s="1"/>
  <c r="B13" i="122"/>
  <c r="D13" i="122" s="1"/>
  <c r="M12" i="122"/>
  <c r="L12" i="122"/>
  <c r="K12" i="122"/>
  <c r="I12" i="122"/>
  <c r="I16" i="122" s="1"/>
  <c r="H12" i="122"/>
  <c r="F12" i="122"/>
  <c r="F16" i="122" s="1"/>
  <c r="E12" i="122"/>
  <c r="E16" i="122" s="1"/>
  <c r="C12" i="122"/>
  <c r="O12" i="122" s="1"/>
  <c r="B12" i="122"/>
  <c r="B16" i="122" s="1"/>
  <c r="L11" i="122"/>
  <c r="M11" i="122" s="1"/>
  <c r="K11" i="122"/>
  <c r="I11" i="122"/>
  <c r="H11" i="122"/>
  <c r="F11" i="122"/>
  <c r="E11" i="122"/>
  <c r="G11" i="122" s="1"/>
  <c r="D11" i="122"/>
  <c r="C11" i="122"/>
  <c r="O11" i="122" s="1"/>
  <c r="B11" i="122"/>
  <c r="N11" i="122" s="1"/>
  <c r="P11" i="122" s="1"/>
  <c r="L10" i="122"/>
  <c r="L16" i="122" s="1"/>
  <c r="K10" i="122"/>
  <c r="K16" i="122" s="1"/>
  <c r="I10" i="122"/>
  <c r="H10" i="122"/>
  <c r="H16" i="122" s="1"/>
  <c r="G10" i="122"/>
  <c r="F10" i="122"/>
  <c r="E10" i="122"/>
  <c r="C10" i="122"/>
  <c r="D10" i="122" s="1"/>
  <c r="B10" i="122"/>
  <c r="N10" i="122" s="1"/>
  <c r="G16" i="142" l="1"/>
  <c r="M9" i="142"/>
  <c r="M16" i="142" s="1"/>
  <c r="K16" i="142"/>
  <c r="G26" i="142"/>
  <c r="G36" i="142" s="1"/>
  <c r="M19" i="142"/>
  <c r="M26" i="142" s="1"/>
  <c r="M36" i="142" s="1"/>
  <c r="J26" i="142"/>
  <c r="J36" i="142" s="1"/>
  <c r="H12" i="144"/>
  <c r="H16" i="144" s="1"/>
  <c r="F16" i="144"/>
  <c r="R16" i="144"/>
  <c r="R26" i="144"/>
  <c r="R36" i="144" s="1"/>
  <c r="D15" i="124"/>
  <c r="D24" i="124"/>
  <c r="D16" i="122"/>
  <c r="M36" i="122"/>
  <c r="D36" i="122"/>
  <c r="N36" i="122"/>
  <c r="L36" i="122"/>
  <c r="N16" i="122"/>
  <c r="G16" i="122"/>
  <c r="P13" i="122"/>
  <c r="E36" i="122"/>
  <c r="J12" i="122"/>
  <c r="M10" i="122"/>
  <c r="M16" i="122" s="1"/>
  <c r="G12" i="122"/>
  <c r="C16" i="122"/>
  <c r="P19" i="122"/>
  <c r="P25" i="122" s="1"/>
  <c r="P34" i="122" s="1"/>
  <c r="P27" i="122"/>
  <c r="P33" i="122" s="1"/>
  <c r="P35" i="122" s="1"/>
  <c r="O10" i="122"/>
  <c r="P10" i="122" s="1"/>
  <c r="J10" i="122"/>
  <c r="J16" i="122" s="1"/>
  <c r="D12" i="122"/>
  <c r="O14" i="122"/>
  <c r="P14" i="122" s="1"/>
  <c r="N12" i="122"/>
  <c r="P12" i="122" s="1"/>
  <c r="P11" i="117"/>
  <c r="O11" i="117"/>
  <c r="L11" i="117"/>
  <c r="L12" i="117" s="1"/>
  <c r="K11" i="117"/>
  <c r="K12" i="117" s="1"/>
  <c r="I11" i="117"/>
  <c r="I12" i="117" s="1"/>
  <c r="R12" i="117" s="1"/>
  <c r="H11" i="117"/>
  <c r="G11" i="117"/>
  <c r="F11" i="117"/>
  <c r="E11" i="117"/>
  <c r="C11" i="117"/>
  <c r="C12" i="117" s="1"/>
  <c r="S10" i="117"/>
  <c r="R10" i="117"/>
  <c r="Q10" i="117"/>
  <c r="P10" i="117"/>
  <c r="M10" i="117"/>
  <c r="M11" i="117" s="1"/>
  <c r="J10" i="117"/>
  <c r="J11" i="117" s="1"/>
  <c r="G10" i="117"/>
  <c r="D10" i="117"/>
  <c r="O9" i="117"/>
  <c r="O12" i="117" s="1"/>
  <c r="L9" i="117"/>
  <c r="K9" i="117"/>
  <c r="I9" i="117"/>
  <c r="C9" i="117"/>
  <c r="R8" i="117"/>
  <c r="O8" i="117"/>
  <c r="N8" i="117"/>
  <c r="N9" i="117" s="1"/>
  <c r="N12" i="117" s="1"/>
  <c r="M8" i="117"/>
  <c r="M9" i="117" s="1"/>
  <c r="L8" i="117"/>
  <c r="K8" i="117"/>
  <c r="H8" i="117"/>
  <c r="H9" i="117" s="1"/>
  <c r="F8" i="117"/>
  <c r="F9" i="117" s="1"/>
  <c r="F12" i="117" s="1"/>
  <c r="E8" i="117"/>
  <c r="E12" i="117" s="1"/>
  <c r="D8" i="117"/>
  <c r="D9" i="117" s="1"/>
  <c r="D12" i="117" s="1"/>
  <c r="B8" i="117"/>
  <c r="B9" i="117" s="1"/>
  <c r="O44" i="115"/>
  <c r="O46" i="115" s="1"/>
  <c r="N44" i="115"/>
  <c r="N46" i="115" s="1"/>
  <c r="L44" i="115"/>
  <c r="L46" i="115" s="1"/>
  <c r="K44" i="115"/>
  <c r="K46" i="115" s="1"/>
  <c r="I44" i="115"/>
  <c r="I46" i="115" s="1"/>
  <c r="F44" i="115"/>
  <c r="F46" i="115" s="1"/>
  <c r="C44" i="115"/>
  <c r="C46" i="115" s="1"/>
  <c r="B44" i="115"/>
  <c r="B46" i="115" s="1"/>
  <c r="R43" i="115"/>
  <c r="Q43" i="115"/>
  <c r="P43" i="115"/>
  <c r="M43" i="115"/>
  <c r="M44" i="115" s="1"/>
  <c r="M46" i="115" s="1"/>
  <c r="J43" i="115"/>
  <c r="G43" i="115"/>
  <c r="D43" i="115"/>
  <c r="R42" i="115"/>
  <c r="Q42" i="115"/>
  <c r="M42" i="115"/>
  <c r="J42" i="115"/>
  <c r="S42" i="115" s="1"/>
  <c r="G42" i="115"/>
  <c r="D42" i="115"/>
  <c r="R41" i="115"/>
  <c r="Q41" i="115"/>
  <c r="M41" i="115"/>
  <c r="J41" i="115"/>
  <c r="G41" i="115"/>
  <c r="S41" i="115" s="1"/>
  <c r="D41" i="115"/>
  <c r="R40" i="115"/>
  <c r="Q40" i="115"/>
  <c r="P40" i="115"/>
  <c r="M40" i="115"/>
  <c r="J40" i="115"/>
  <c r="G40" i="115"/>
  <c r="S40" i="115" s="1"/>
  <c r="D40" i="115"/>
  <c r="R39" i="115"/>
  <c r="P39" i="115"/>
  <c r="M39" i="115"/>
  <c r="S39" i="115" s="1"/>
  <c r="H39" i="115"/>
  <c r="H44" i="115" s="1"/>
  <c r="H46" i="115" s="1"/>
  <c r="E39" i="115"/>
  <c r="E44" i="115" s="1"/>
  <c r="D39" i="115"/>
  <c r="R38" i="115"/>
  <c r="Q38" i="115"/>
  <c r="P38" i="115"/>
  <c r="M38" i="115"/>
  <c r="J38" i="115"/>
  <c r="G38" i="115"/>
  <c r="S38" i="115" s="1"/>
  <c r="D38" i="115"/>
  <c r="R37" i="115"/>
  <c r="Q37" i="115"/>
  <c r="M37" i="115"/>
  <c r="J37" i="115"/>
  <c r="G37" i="115"/>
  <c r="S37" i="115" s="1"/>
  <c r="D37" i="115"/>
  <c r="R36" i="115"/>
  <c r="Q36" i="115"/>
  <c r="P36" i="115"/>
  <c r="N36" i="115"/>
  <c r="J36" i="115"/>
  <c r="G36" i="115"/>
  <c r="S36" i="115" s="1"/>
  <c r="D36" i="115"/>
  <c r="R35" i="115"/>
  <c r="Q35" i="115"/>
  <c r="P35" i="115"/>
  <c r="M35" i="115"/>
  <c r="J35" i="115"/>
  <c r="G35" i="115"/>
  <c r="S35" i="115" s="1"/>
  <c r="D35" i="115"/>
  <c r="R34" i="115"/>
  <c r="Q34" i="115"/>
  <c r="P34" i="115"/>
  <c r="P44" i="115" s="1"/>
  <c r="P46" i="115" s="1"/>
  <c r="M34" i="115"/>
  <c r="J34" i="115"/>
  <c r="J44" i="115" s="1"/>
  <c r="J46" i="115" s="1"/>
  <c r="G34" i="115"/>
  <c r="S34" i="115" s="1"/>
  <c r="D34" i="115"/>
  <c r="D44" i="115" s="1"/>
  <c r="D46" i="115" s="1"/>
  <c r="L32" i="115"/>
  <c r="L45" i="115" s="1"/>
  <c r="L47" i="115" s="1"/>
  <c r="I32" i="115"/>
  <c r="I45" i="115" s="1"/>
  <c r="R31" i="115"/>
  <c r="O31" i="115"/>
  <c r="N31" i="115"/>
  <c r="P31" i="115" s="1"/>
  <c r="L31" i="115"/>
  <c r="L18" i="115" s="1"/>
  <c r="R18" i="115" s="1"/>
  <c r="K31" i="115"/>
  <c r="M31" i="115" s="1"/>
  <c r="M18" i="115" s="1"/>
  <c r="J31" i="115"/>
  <c r="H31" i="115"/>
  <c r="G31" i="115"/>
  <c r="E31" i="115"/>
  <c r="Q31" i="115" s="1"/>
  <c r="D31" i="115"/>
  <c r="C31" i="115"/>
  <c r="Q30" i="115"/>
  <c r="O30" i="115"/>
  <c r="R30" i="115" s="1"/>
  <c r="N30" i="115"/>
  <c r="P30" i="115" s="1"/>
  <c r="M30" i="115"/>
  <c r="K30" i="115"/>
  <c r="J30" i="115"/>
  <c r="G30" i="115"/>
  <c r="S30" i="115" s="1"/>
  <c r="D30" i="115"/>
  <c r="P29" i="115"/>
  <c r="L29" i="115"/>
  <c r="M29" i="115" s="1"/>
  <c r="H29" i="115"/>
  <c r="Q29" i="115" s="1"/>
  <c r="C29" i="115"/>
  <c r="C16" i="115" s="1"/>
  <c r="B29" i="115"/>
  <c r="D29" i="115" s="1"/>
  <c r="D16" i="115" s="1"/>
  <c r="R28" i="115"/>
  <c r="Q28" i="115"/>
  <c r="P28" i="115"/>
  <c r="M28" i="115"/>
  <c r="M15" i="115" s="1"/>
  <c r="H28" i="115"/>
  <c r="J28" i="115" s="1"/>
  <c r="G28" i="115"/>
  <c r="D28" i="115"/>
  <c r="D15" i="115" s="1"/>
  <c r="R27" i="115"/>
  <c r="Q27" i="115"/>
  <c r="P27" i="115"/>
  <c r="M27" i="115"/>
  <c r="J27" i="115"/>
  <c r="G27" i="115"/>
  <c r="S27" i="115" s="1"/>
  <c r="D27" i="115"/>
  <c r="R26" i="115"/>
  <c r="Q26" i="115"/>
  <c r="P26" i="115"/>
  <c r="P13" i="115" s="1"/>
  <c r="M26" i="115"/>
  <c r="J26" i="115"/>
  <c r="G26" i="115"/>
  <c r="S26" i="115" s="1"/>
  <c r="D26" i="115"/>
  <c r="D13" i="115" s="1"/>
  <c r="R25" i="115"/>
  <c r="P25" i="115"/>
  <c r="O25" i="115"/>
  <c r="N25" i="115"/>
  <c r="K25" i="115"/>
  <c r="Q25" i="115" s="1"/>
  <c r="J25" i="115"/>
  <c r="G25" i="115"/>
  <c r="D25" i="115"/>
  <c r="O24" i="115"/>
  <c r="P24" i="115" s="1"/>
  <c r="P11" i="115" s="1"/>
  <c r="N24" i="115"/>
  <c r="M24" i="115"/>
  <c r="F24" i="115"/>
  <c r="R24" i="115" s="1"/>
  <c r="E24" i="115"/>
  <c r="C24" i="115"/>
  <c r="B24" i="115"/>
  <c r="B11" i="115" s="1"/>
  <c r="P23" i="115"/>
  <c r="P10" i="115" s="1"/>
  <c r="O23" i="115"/>
  <c r="O32" i="115" s="1"/>
  <c r="O45" i="115" s="1"/>
  <c r="N23" i="115"/>
  <c r="N32" i="115" s="1"/>
  <c r="N45" i="115" s="1"/>
  <c r="N47" i="115" s="1"/>
  <c r="K23" i="115"/>
  <c r="K10" i="115" s="1"/>
  <c r="E23" i="115"/>
  <c r="G23" i="115" s="1"/>
  <c r="C23" i="115"/>
  <c r="C32" i="115" s="1"/>
  <c r="C45" i="115" s="1"/>
  <c r="C47" i="115" s="1"/>
  <c r="B23" i="115"/>
  <c r="R22" i="115"/>
  <c r="Q22" i="115"/>
  <c r="P22" i="115"/>
  <c r="M22" i="115"/>
  <c r="M9" i="115" s="1"/>
  <c r="K22" i="115"/>
  <c r="K32" i="115" s="1"/>
  <c r="K45" i="115" s="1"/>
  <c r="K47" i="115" s="1"/>
  <c r="G22" i="115"/>
  <c r="E22" i="115"/>
  <c r="D22" i="115"/>
  <c r="B22" i="115"/>
  <c r="B32" i="115" s="1"/>
  <c r="O19" i="115"/>
  <c r="O18" i="115"/>
  <c r="K18" i="115"/>
  <c r="H18" i="115"/>
  <c r="E18" i="115"/>
  <c r="G18" i="115" s="1"/>
  <c r="C18" i="115"/>
  <c r="Q17" i="115"/>
  <c r="O17" i="115"/>
  <c r="M17" i="115"/>
  <c r="S17" i="115" s="1"/>
  <c r="K17" i="115"/>
  <c r="I17" i="115"/>
  <c r="F17" i="115"/>
  <c r="R17" i="115" s="1"/>
  <c r="C17" i="115"/>
  <c r="L16" i="115"/>
  <c r="R16" i="115" s="1"/>
  <c r="H16" i="115"/>
  <c r="J16" i="115" s="1"/>
  <c r="F16" i="115"/>
  <c r="B16" i="115"/>
  <c r="P15" i="115"/>
  <c r="O15" i="115"/>
  <c r="N15" i="115"/>
  <c r="L15" i="115"/>
  <c r="K15" i="115"/>
  <c r="I15" i="115"/>
  <c r="H15" i="115"/>
  <c r="F15" i="115"/>
  <c r="R15" i="115" s="1"/>
  <c r="E15" i="115"/>
  <c r="Q15" i="115" s="1"/>
  <c r="C15" i="115"/>
  <c r="B15" i="115"/>
  <c r="P14" i="115"/>
  <c r="O14" i="115"/>
  <c r="N14" i="115"/>
  <c r="M14" i="115"/>
  <c r="L14" i="115"/>
  <c r="K14" i="115"/>
  <c r="J14" i="115"/>
  <c r="I14" i="115"/>
  <c r="H14" i="115"/>
  <c r="F14" i="115"/>
  <c r="R14" i="115" s="1"/>
  <c r="D14" i="115"/>
  <c r="C14" i="115"/>
  <c r="B14" i="115"/>
  <c r="O13" i="115"/>
  <c r="N13" i="115"/>
  <c r="M13" i="115"/>
  <c r="L13" i="115"/>
  <c r="K13" i="115"/>
  <c r="J13" i="115"/>
  <c r="I13" i="115"/>
  <c r="H13" i="115"/>
  <c r="H19" i="115" s="1"/>
  <c r="F13" i="115"/>
  <c r="R13" i="115" s="1"/>
  <c r="E13" i="115"/>
  <c r="Q13" i="115" s="1"/>
  <c r="C13" i="115"/>
  <c r="B13" i="115"/>
  <c r="P12" i="115"/>
  <c r="N12" i="115"/>
  <c r="L12" i="115"/>
  <c r="K12" i="115"/>
  <c r="Q12" i="115" s="1"/>
  <c r="F12" i="115"/>
  <c r="C12" i="115"/>
  <c r="R12" i="115" s="1"/>
  <c r="O11" i="115"/>
  <c r="N11" i="115"/>
  <c r="M11" i="115"/>
  <c r="L11" i="115"/>
  <c r="K11" i="115"/>
  <c r="G11" i="115"/>
  <c r="F11" i="115"/>
  <c r="E11" i="115"/>
  <c r="C11" i="115"/>
  <c r="R11" i="115" s="1"/>
  <c r="O10" i="115"/>
  <c r="N10" i="115"/>
  <c r="L10" i="115"/>
  <c r="I10" i="115"/>
  <c r="I19" i="115" s="1"/>
  <c r="G10" i="115"/>
  <c r="F10" i="115"/>
  <c r="F19" i="115" s="1"/>
  <c r="E10" i="115"/>
  <c r="C10" i="115"/>
  <c r="C19" i="115" s="1"/>
  <c r="B10" i="115"/>
  <c r="L9" i="115"/>
  <c r="L19" i="115" s="1"/>
  <c r="E9" i="115"/>
  <c r="C9" i="115"/>
  <c r="B9" i="115"/>
  <c r="B19" i="115" s="1"/>
  <c r="L45" i="113"/>
  <c r="L43" i="113"/>
  <c r="K43" i="113"/>
  <c r="K45" i="113" s="1"/>
  <c r="F43" i="113"/>
  <c r="F45" i="113" s="1"/>
  <c r="C43" i="113"/>
  <c r="C45" i="113" s="1"/>
  <c r="B43" i="113"/>
  <c r="B45" i="113" s="1"/>
  <c r="N42" i="113"/>
  <c r="M42" i="113"/>
  <c r="M17" i="113" s="1"/>
  <c r="I42" i="113"/>
  <c r="I43" i="113" s="1"/>
  <c r="I45" i="113" s="1"/>
  <c r="G42" i="113"/>
  <c r="D42" i="113"/>
  <c r="D17" i="113" s="1"/>
  <c r="O41" i="113"/>
  <c r="N41" i="113"/>
  <c r="P41" i="113" s="1"/>
  <c r="M41" i="113"/>
  <c r="K41" i="113"/>
  <c r="J41" i="113"/>
  <c r="G41" i="113"/>
  <c r="D41" i="113"/>
  <c r="O40" i="113"/>
  <c r="N40" i="113"/>
  <c r="P40" i="113" s="1"/>
  <c r="M40" i="113"/>
  <c r="J40" i="113"/>
  <c r="G40" i="113"/>
  <c r="D40" i="113"/>
  <c r="P39" i="113"/>
  <c r="O39" i="113"/>
  <c r="N39" i="113"/>
  <c r="M39" i="113"/>
  <c r="J39" i="113"/>
  <c r="G39" i="113"/>
  <c r="D39" i="113"/>
  <c r="O38" i="113"/>
  <c r="P38" i="113" s="1"/>
  <c r="N38" i="113"/>
  <c r="M38" i="113"/>
  <c r="J38" i="113"/>
  <c r="G38" i="113"/>
  <c r="D38" i="113"/>
  <c r="O37" i="113"/>
  <c r="N37" i="113"/>
  <c r="P37" i="113" s="1"/>
  <c r="M37" i="113"/>
  <c r="J37" i="113"/>
  <c r="G37" i="113"/>
  <c r="G12" i="113" s="1"/>
  <c r="D37" i="113"/>
  <c r="O36" i="113"/>
  <c r="N36" i="113"/>
  <c r="P36" i="113" s="1"/>
  <c r="M36" i="113"/>
  <c r="M11" i="113" s="1"/>
  <c r="J36" i="113"/>
  <c r="G36" i="113"/>
  <c r="D36" i="113"/>
  <c r="P35" i="113"/>
  <c r="O35" i="113"/>
  <c r="N35" i="113"/>
  <c r="M35" i="113"/>
  <c r="J35" i="113"/>
  <c r="G35" i="113"/>
  <c r="D35" i="113"/>
  <c r="O34" i="113"/>
  <c r="M34" i="113"/>
  <c r="H34" i="113"/>
  <c r="N34" i="113" s="1"/>
  <c r="P34" i="113" s="1"/>
  <c r="G34" i="113"/>
  <c r="D34" i="113"/>
  <c r="O33" i="113"/>
  <c r="M33" i="113"/>
  <c r="M43" i="113" s="1"/>
  <c r="M45" i="113" s="1"/>
  <c r="J33" i="113"/>
  <c r="G33" i="113"/>
  <c r="F33" i="113"/>
  <c r="E33" i="113"/>
  <c r="E43" i="113" s="1"/>
  <c r="E45" i="113" s="1"/>
  <c r="D33" i="113"/>
  <c r="D43" i="113" s="1"/>
  <c r="D45" i="113" s="1"/>
  <c r="L31" i="113"/>
  <c r="L18" i="113" s="1"/>
  <c r="I31" i="113"/>
  <c r="I18" i="113" s="1"/>
  <c r="F31" i="113"/>
  <c r="F44" i="113" s="1"/>
  <c r="O30" i="113"/>
  <c r="N30" i="113"/>
  <c r="M30" i="113"/>
  <c r="J30" i="113"/>
  <c r="G30" i="113"/>
  <c r="G17" i="113" s="1"/>
  <c r="D30" i="113"/>
  <c r="K29" i="113"/>
  <c r="M29" i="113" s="1"/>
  <c r="H29" i="113"/>
  <c r="E29" i="113"/>
  <c r="G29" i="113" s="1"/>
  <c r="C29" i="113"/>
  <c r="B29" i="113"/>
  <c r="O28" i="113"/>
  <c r="N28" i="113"/>
  <c r="P28" i="113" s="1"/>
  <c r="M28" i="113"/>
  <c r="E28" i="113"/>
  <c r="G28" i="113" s="1"/>
  <c r="D28" i="113"/>
  <c r="B28" i="113"/>
  <c r="O27" i="113"/>
  <c r="K27" i="113"/>
  <c r="M27" i="113" s="1"/>
  <c r="H27" i="113"/>
  <c r="E27" i="113"/>
  <c r="G27" i="113" s="1"/>
  <c r="D27" i="113"/>
  <c r="O26" i="113"/>
  <c r="K26" i="113"/>
  <c r="J26" i="113"/>
  <c r="G26" i="113"/>
  <c r="B26" i="113"/>
  <c r="O25" i="113"/>
  <c r="N25" i="113"/>
  <c r="P25" i="113" s="1"/>
  <c r="P12" i="113" s="1"/>
  <c r="M25" i="113"/>
  <c r="J25" i="113"/>
  <c r="G25" i="113"/>
  <c r="D25" i="113"/>
  <c r="D12" i="113" s="1"/>
  <c r="P24" i="113"/>
  <c r="P11" i="113" s="1"/>
  <c r="O24" i="113"/>
  <c r="N24" i="113"/>
  <c r="M24" i="113"/>
  <c r="J24" i="113"/>
  <c r="G24" i="113"/>
  <c r="D24" i="113"/>
  <c r="K23" i="113"/>
  <c r="K31" i="113" s="1"/>
  <c r="J23" i="113"/>
  <c r="H23" i="113"/>
  <c r="N23" i="113" s="1"/>
  <c r="G23" i="113"/>
  <c r="C23" i="113"/>
  <c r="O22" i="113"/>
  <c r="M22" i="113"/>
  <c r="M9" i="113" s="1"/>
  <c r="J22" i="113"/>
  <c r="G22" i="113"/>
  <c r="B22" i="113"/>
  <c r="O21" i="113"/>
  <c r="M21" i="113"/>
  <c r="J21" i="113"/>
  <c r="E21" i="113"/>
  <c r="N21" i="113" s="1"/>
  <c r="D21" i="113"/>
  <c r="B21" i="113"/>
  <c r="F18" i="113"/>
  <c r="N17" i="113"/>
  <c r="L17" i="113"/>
  <c r="K17" i="113"/>
  <c r="I17" i="113"/>
  <c r="H17" i="113"/>
  <c r="F17" i="113"/>
  <c r="E17" i="113"/>
  <c r="C17" i="113"/>
  <c r="B17" i="113"/>
  <c r="M16" i="113"/>
  <c r="L16" i="113"/>
  <c r="K16" i="113"/>
  <c r="I16" i="113"/>
  <c r="F16" i="113"/>
  <c r="E16" i="113"/>
  <c r="G16" i="113" s="1"/>
  <c r="C16" i="113"/>
  <c r="O16" i="113" s="1"/>
  <c r="B16" i="113"/>
  <c r="D16" i="113" s="1"/>
  <c r="P15" i="113"/>
  <c r="L15" i="113"/>
  <c r="I15" i="113"/>
  <c r="F15" i="113"/>
  <c r="E15" i="113"/>
  <c r="G15" i="113" s="1"/>
  <c r="D15" i="113"/>
  <c r="C15" i="113"/>
  <c r="O15" i="113" s="1"/>
  <c r="B15" i="113"/>
  <c r="O14" i="113"/>
  <c r="L14" i="113"/>
  <c r="K14" i="113"/>
  <c r="I14" i="113"/>
  <c r="G14" i="113"/>
  <c r="F14" i="113"/>
  <c r="E14" i="113"/>
  <c r="C14" i="113"/>
  <c r="D14" i="113" s="1"/>
  <c r="B14" i="113"/>
  <c r="L13" i="113"/>
  <c r="I13" i="113"/>
  <c r="F13" i="113"/>
  <c r="C13" i="113"/>
  <c r="O13" i="113" s="1"/>
  <c r="M12" i="113"/>
  <c r="L12" i="113"/>
  <c r="K12" i="113"/>
  <c r="J12" i="113"/>
  <c r="I12" i="113"/>
  <c r="H12" i="113"/>
  <c r="F12" i="113"/>
  <c r="E12" i="113"/>
  <c r="C12" i="113"/>
  <c r="O12" i="113" s="1"/>
  <c r="B12" i="113"/>
  <c r="N12" i="113" s="1"/>
  <c r="L11" i="113"/>
  <c r="K11" i="113"/>
  <c r="N11" i="113" s="1"/>
  <c r="I11" i="113"/>
  <c r="F11" i="113"/>
  <c r="C11" i="113"/>
  <c r="O11" i="113" s="1"/>
  <c r="I10" i="113"/>
  <c r="H10" i="113"/>
  <c r="J10" i="113" s="1"/>
  <c r="E10" i="113"/>
  <c r="O9" i="113"/>
  <c r="L9" i="113"/>
  <c r="K9" i="113"/>
  <c r="I9" i="113"/>
  <c r="F9" i="113"/>
  <c r="C9" i="113"/>
  <c r="O8" i="113"/>
  <c r="L8" i="113"/>
  <c r="E8" i="113"/>
  <c r="N8" i="113" s="1"/>
  <c r="C8" i="113"/>
  <c r="B8" i="113"/>
  <c r="D8" i="113" s="1"/>
  <c r="P16" i="122" l="1"/>
  <c r="P36" i="122"/>
  <c r="O16" i="122"/>
  <c r="M12" i="117"/>
  <c r="Q9" i="117"/>
  <c r="B12" i="117"/>
  <c r="R9" i="117"/>
  <c r="S9" i="117" s="1"/>
  <c r="H12" i="117"/>
  <c r="Q8" i="117"/>
  <c r="S8" i="117" s="1"/>
  <c r="J8" i="117"/>
  <c r="J9" i="117" s="1"/>
  <c r="J12" i="117" s="1"/>
  <c r="Q11" i="117"/>
  <c r="E9" i="117"/>
  <c r="G9" i="117" s="1"/>
  <c r="G12" i="117" s="1"/>
  <c r="R11" i="117"/>
  <c r="G8" i="117"/>
  <c r="P8" i="117"/>
  <c r="P9" i="117" s="1"/>
  <c r="P12" i="117" s="1"/>
  <c r="S11" i="115"/>
  <c r="J15" i="115"/>
  <c r="J19" i="115" s="1"/>
  <c r="S28" i="115"/>
  <c r="B45" i="115"/>
  <c r="B47" i="115" s="1"/>
  <c r="D32" i="115"/>
  <c r="D45" i="115" s="1"/>
  <c r="D47" i="115" s="1"/>
  <c r="K19" i="115"/>
  <c r="Q10" i="115"/>
  <c r="S31" i="115"/>
  <c r="I47" i="115"/>
  <c r="J32" i="115"/>
  <c r="J45" i="115" s="1"/>
  <c r="J47" i="115" s="1"/>
  <c r="E46" i="115"/>
  <c r="Q46" i="115" s="1"/>
  <c r="Q44" i="115"/>
  <c r="G32" i="115"/>
  <c r="R19" i="115"/>
  <c r="P18" i="115"/>
  <c r="P19" i="115" s="1"/>
  <c r="O47" i="115"/>
  <c r="R46" i="115"/>
  <c r="H32" i="115"/>
  <c r="H45" i="115" s="1"/>
  <c r="H47" i="115" s="1"/>
  <c r="Q39" i="115"/>
  <c r="G9" i="115"/>
  <c r="R9" i="115"/>
  <c r="R10" i="115"/>
  <c r="G13" i="115"/>
  <c r="S13" i="115" s="1"/>
  <c r="E14" i="115"/>
  <c r="Q14" i="115" s="1"/>
  <c r="G15" i="115"/>
  <c r="Q16" i="115"/>
  <c r="S16" i="115" s="1"/>
  <c r="J18" i="115"/>
  <c r="S18" i="115" s="1"/>
  <c r="N18" i="115"/>
  <c r="Q18" i="115" s="1"/>
  <c r="D23" i="115"/>
  <c r="D10" i="115" s="1"/>
  <c r="M23" i="115"/>
  <c r="M10" i="115" s="1"/>
  <c r="S10" i="115" s="1"/>
  <c r="Q23" i="115"/>
  <c r="G24" i="115"/>
  <c r="M25" i="115"/>
  <c r="M12" i="115" s="1"/>
  <c r="S12" i="115" s="1"/>
  <c r="J29" i="115"/>
  <c r="S29" i="115" s="1"/>
  <c r="E32" i="115"/>
  <c r="R44" i="115"/>
  <c r="Q9" i="115"/>
  <c r="P32" i="115"/>
  <c r="P45" i="115" s="1"/>
  <c r="P47" i="115" s="1"/>
  <c r="S22" i="115"/>
  <c r="R23" i="115"/>
  <c r="D24" i="115"/>
  <c r="D11" i="115" s="1"/>
  <c r="Q24" i="115"/>
  <c r="Q11" i="115" s="1"/>
  <c r="R29" i="115"/>
  <c r="F32" i="115"/>
  <c r="G44" i="115"/>
  <c r="S43" i="115"/>
  <c r="D9" i="115"/>
  <c r="G14" i="115"/>
  <c r="S14" i="115" s="1"/>
  <c r="O10" i="113"/>
  <c r="D22" i="113"/>
  <c r="B9" i="113"/>
  <c r="N22" i="113"/>
  <c r="P22" i="113" s="1"/>
  <c r="P9" i="113" s="1"/>
  <c r="D26" i="113"/>
  <c r="D13" i="113" s="1"/>
  <c r="N26" i="113"/>
  <c r="P26" i="113" s="1"/>
  <c r="P13" i="113" s="1"/>
  <c r="H14" i="113"/>
  <c r="J14" i="113" s="1"/>
  <c r="J27" i="113"/>
  <c r="J31" i="113" s="1"/>
  <c r="H31" i="113"/>
  <c r="C31" i="113"/>
  <c r="C44" i="113" s="1"/>
  <c r="C46" i="113" s="1"/>
  <c r="D23" i="113"/>
  <c r="C10" i="113"/>
  <c r="K44" i="113"/>
  <c r="K46" i="113" s="1"/>
  <c r="K18" i="113"/>
  <c r="H16" i="113"/>
  <c r="J29" i="113"/>
  <c r="P30" i="113"/>
  <c r="O17" i="113"/>
  <c r="P8" i="113"/>
  <c r="B13" i="113"/>
  <c r="N14" i="113"/>
  <c r="M14" i="113"/>
  <c r="B31" i="113"/>
  <c r="B44" i="113" s="1"/>
  <c r="B46" i="113" s="1"/>
  <c r="O23" i="113"/>
  <c r="O31" i="113" s="1"/>
  <c r="N27" i="113"/>
  <c r="P27" i="113" s="1"/>
  <c r="P14" i="113" s="1"/>
  <c r="P23" i="113"/>
  <c r="P10" i="113" s="1"/>
  <c r="M26" i="113"/>
  <c r="M13" i="113" s="1"/>
  <c r="K13" i="113"/>
  <c r="O29" i="113"/>
  <c r="D29" i="113"/>
  <c r="N29" i="113"/>
  <c r="P29" i="113" s="1"/>
  <c r="F46" i="113"/>
  <c r="P42" i="113"/>
  <c r="P21" i="113"/>
  <c r="E31" i="113"/>
  <c r="J34" i="113"/>
  <c r="G43" i="113"/>
  <c r="G45" i="113" s="1"/>
  <c r="L44" i="113"/>
  <c r="L46" i="113" s="1"/>
  <c r="H9" i="113"/>
  <c r="N9" i="113" s="1"/>
  <c r="N15" i="113"/>
  <c r="G21" i="113"/>
  <c r="G31" i="113" s="1"/>
  <c r="M23" i="113"/>
  <c r="O42" i="113"/>
  <c r="O43" i="113" s="1"/>
  <c r="O45" i="113" s="1"/>
  <c r="H43" i="113"/>
  <c r="H45" i="113" s="1"/>
  <c r="I44" i="113"/>
  <c r="I46" i="113" s="1"/>
  <c r="K10" i="113"/>
  <c r="N33" i="113"/>
  <c r="J42" i="113"/>
  <c r="J17" i="113" s="1"/>
  <c r="E38" i="132"/>
  <c r="F38" i="132"/>
  <c r="G38" i="132"/>
  <c r="H38" i="132"/>
  <c r="I38" i="132"/>
  <c r="J38" i="132"/>
  <c r="K38" i="132"/>
  <c r="L38" i="132"/>
  <c r="M38" i="132"/>
  <c r="N38" i="132"/>
  <c r="O38" i="132"/>
  <c r="P38" i="132"/>
  <c r="Q38" i="132"/>
  <c r="R38" i="132"/>
  <c r="S38" i="132"/>
  <c r="T38" i="132"/>
  <c r="U38" i="132"/>
  <c r="U40" i="132" s="1"/>
  <c r="V38" i="132"/>
  <c r="W38" i="132"/>
  <c r="D38" i="132"/>
  <c r="S34" i="132"/>
  <c r="T34" i="132"/>
  <c r="U34" i="132"/>
  <c r="S40" i="132"/>
  <c r="T40" i="132"/>
  <c r="S20" i="132"/>
  <c r="T20" i="132"/>
  <c r="U20" i="132"/>
  <c r="E24" i="137"/>
  <c r="F24" i="137"/>
  <c r="G24" i="137"/>
  <c r="H24" i="137"/>
  <c r="I24" i="137"/>
  <c r="J24" i="137"/>
  <c r="K24" i="137"/>
  <c r="L24" i="137"/>
  <c r="M24" i="137"/>
  <c r="N24" i="137"/>
  <c r="O24" i="137"/>
  <c r="D24" i="137"/>
  <c r="E22" i="137"/>
  <c r="F22" i="137"/>
  <c r="G22" i="137"/>
  <c r="H22" i="137"/>
  <c r="I22" i="137"/>
  <c r="J22" i="137"/>
  <c r="K22" i="137"/>
  <c r="L22" i="137"/>
  <c r="M22" i="137"/>
  <c r="N22" i="137"/>
  <c r="O22" i="137"/>
  <c r="D22" i="137"/>
  <c r="D18" i="137"/>
  <c r="E18" i="137"/>
  <c r="F18" i="137"/>
  <c r="G18" i="137"/>
  <c r="H18" i="137"/>
  <c r="I18" i="137"/>
  <c r="J18" i="137"/>
  <c r="K18" i="137"/>
  <c r="L18" i="137"/>
  <c r="M18" i="137"/>
  <c r="N18" i="137"/>
  <c r="O18" i="137"/>
  <c r="D12" i="137"/>
  <c r="E12" i="137"/>
  <c r="F12" i="137"/>
  <c r="G12" i="137"/>
  <c r="H12" i="137"/>
  <c r="I12" i="137"/>
  <c r="J12" i="137"/>
  <c r="K12" i="137"/>
  <c r="L12" i="137"/>
  <c r="M12" i="137"/>
  <c r="N12" i="137"/>
  <c r="O12" i="137"/>
  <c r="B1" i="133"/>
  <c r="D8" i="133"/>
  <c r="V8" i="133" s="1"/>
  <c r="E8" i="133"/>
  <c r="W8" i="133" s="1"/>
  <c r="F8" i="133"/>
  <c r="G8" i="133"/>
  <c r="H8" i="133"/>
  <c r="I8" i="133"/>
  <c r="X8" i="133" s="1"/>
  <c r="J8" i="133"/>
  <c r="K8" i="133"/>
  <c r="L8" i="133"/>
  <c r="M8" i="133"/>
  <c r="N8" i="133"/>
  <c r="O8" i="133"/>
  <c r="P8" i="133"/>
  <c r="Q8" i="133"/>
  <c r="R8" i="133"/>
  <c r="S8" i="133"/>
  <c r="T8" i="133"/>
  <c r="U8" i="133"/>
  <c r="G22" i="133"/>
  <c r="X22" i="133"/>
  <c r="K22" i="133"/>
  <c r="O22" i="133"/>
  <c r="S22" i="133"/>
  <c r="D22" i="133"/>
  <c r="E22" i="133"/>
  <c r="F22" i="133"/>
  <c r="H22" i="133"/>
  <c r="I22" i="133"/>
  <c r="J22" i="133"/>
  <c r="L22" i="133"/>
  <c r="M22" i="133"/>
  <c r="P22" i="133"/>
  <c r="Q22" i="133"/>
  <c r="R22" i="133"/>
  <c r="T22" i="133"/>
  <c r="U22" i="133"/>
  <c r="S11" i="117" l="1"/>
  <c r="Q12" i="117"/>
  <c r="S12" i="117" s="1"/>
  <c r="E45" i="115"/>
  <c r="Q32" i="115"/>
  <c r="G45" i="115"/>
  <c r="M19" i="115"/>
  <c r="F45" i="115"/>
  <c r="R32" i="115"/>
  <c r="S15" i="115"/>
  <c r="N19" i="115"/>
  <c r="S25" i="115"/>
  <c r="S23" i="115"/>
  <c r="G46" i="115"/>
  <c r="S46" i="115" s="1"/>
  <c r="S44" i="115"/>
  <c r="Q19" i="115"/>
  <c r="D19" i="115"/>
  <c r="M32" i="115"/>
  <c r="M45" i="115" s="1"/>
  <c r="M47" i="115" s="1"/>
  <c r="S24" i="115"/>
  <c r="S9" i="115"/>
  <c r="G19" i="115"/>
  <c r="E19" i="115"/>
  <c r="O18" i="113"/>
  <c r="O44" i="113"/>
  <c r="O46" i="113" s="1"/>
  <c r="J44" i="113"/>
  <c r="J46" i="113" s="1"/>
  <c r="J43" i="113"/>
  <c r="J45" i="113" s="1"/>
  <c r="P33" i="113"/>
  <c r="P43" i="113" s="1"/>
  <c r="P45" i="113" s="1"/>
  <c r="N43" i="113"/>
  <c r="N45" i="113" s="1"/>
  <c r="E18" i="113"/>
  <c r="E44" i="113"/>
  <c r="E46" i="113" s="1"/>
  <c r="M31" i="113"/>
  <c r="P17" i="113"/>
  <c r="N10" i="113"/>
  <c r="M10" i="113"/>
  <c r="N31" i="113"/>
  <c r="N44" i="113" s="1"/>
  <c r="N13" i="113"/>
  <c r="N18" i="113" s="1"/>
  <c r="D31" i="113"/>
  <c r="D44" i="113" s="1"/>
  <c r="D46" i="113" s="1"/>
  <c r="D9" i="113"/>
  <c r="G18" i="113"/>
  <c r="G44" i="113"/>
  <c r="G46" i="113" s="1"/>
  <c r="P31" i="113"/>
  <c r="G8" i="113"/>
  <c r="J16" i="113"/>
  <c r="N16" i="113"/>
  <c r="P16" i="113" s="1"/>
  <c r="H18" i="113"/>
  <c r="H44" i="113"/>
  <c r="H46" i="113" s="1"/>
  <c r="W22" i="133"/>
  <c r="V22" i="133"/>
  <c r="N22" i="133"/>
  <c r="X12" i="176"/>
  <c r="W12" i="176"/>
  <c r="W17" i="176"/>
  <c r="B27" i="177"/>
  <c r="B29" i="177" s="1"/>
  <c r="C27" i="177"/>
  <c r="C29" i="177" s="1"/>
  <c r="D27" i="177"/>
  <c r="B28" i="177"/>
  <c r="C28" i="177"/>
  <c r="D28" i="177"/>
  <c r="D29" i="177" s="1"/>
  <c r="N27" i="177"/>
  <c r="M26" i="177"/>
  <c r="M28" i="177" s="1"/>
  <c r="L26" i="177"/>
  <c r="L28" i="177" s="1"/>
  <c r="K26" i="177"/>
  <c r="K28" i="177" s="1"/>
  <c r="J26" i="177"/>
  <c r="J28" i="177" s="1"/>
  <c r="I26" i="177"/>
  <c r="I28" i="177" s="1"/>
  <c r="H26" i="177"/>
  <c r="H28" i="177" s="1"/>
  <c r="G26" i="177"/>
  <c r="G28" i="177" s="1"/>
  <c r="F26" i="177"/>
  <c r="F28" i="177" s="1"/>
  <c r="E26" i="177"/>
  <c r="E28" i="177" s="1"/>
  <c r="D26" i="177"/>
  <c r="C26" i="177"/>
  <c r="B26" i="177"/>
  <c r="O25" i="177"/>
  <c r="N25" i="177"/>
  <c r="P25" i="177" s="1"/>
  <c r="O24" i="177"/>
  <c r="N24" i="177"/>
  <c r="O23" i="177"/>
  <c r="N23" i="177"/>
  <c r="O22" i="177"/>
  <c r="N22" i="177"/>
  <c r="O21" i="177"/>
  <c r="N21" i="177"/>
  <c r="L20" i="177"/>
  <c r="L27" i="177" s="1"/>
  <c r="K20" i="177"/>
  <c r="K27" i="177" s="1"/>
  <c r="K29" i="177" s="1"/>
  <c r="I20" i="177"/>
  <c r="I27" i="177" s="1"/>
  <c r="H20" i="177"/>
  <c r="H27" i="177" s="1"/>
  <c r="H29" i="177" s="1"/>
  <c r="F20" i="177"/>
  <c r="F27" i="177" s="1"/>
  <c r="E20" i="177"/>
  <c r="E27" i="177" s="1"/>
  <c r="C20" i="177"/>
  <c r="B20" i="177"/>
  <c r="O19" i="177"/>
  <c r="N19" i="177"/>
  <c r="J19" i="177"/>
  <c r="G19" i="177"/>
  <c r="O18" i="177"/>
  <c r="N18" i="177"/>
  <c r="P18" i="177" s="1"/>
  <c r="J18" i="177"/>
  <c r="G18" i="177"/>
  <c r="O17" i="177"/>
  <c r="N17" i="177"/>
  <c r="P17" i="177" s="1"/>
  <c r="M17" i="177"/>
  <c r="J17" i="177"/>
  <c r="G17" i="177"/>
  <c r="D17" i="177"/>
  <c r="D20" i="177" s="1"/>
  <c r="O16" i="177"/>
  <c r="N16" i="177"/>
  <c r="M16" i="177"/>
  <c r="M20" i="177" s="1"/>
  <c r="M27" i="177" s="1"/>
  <c r="M29" i="177" s="1"/>
  <c r="J16" i="177"/>
  <c r="G16" i="177"/>
  <c r="N13" i="177"/>
  <c r="L13" i="177"/>
  <c r="K13" i="177"/>
  <c r="I13" i="177"/>
  <c r="H13" i="177"/>
  <c r="F13" i="177"/>
  <c r="E13" i="177"/>
  <c r="C13" i="177"/>
  <c r="B13" i="177"/>
  <c r="O12" i="177"/>
  <c r="P12" i="177" s="1"/>
  <c r="M12" i="177"/>
  <c r="J12" i="177"/>
  <c r="G12" i="177"/>
  <c r="D12" i="177"/>
  <c r="O11" i="177"/>
  <c r="P11" i="177" s="1"/>
  <c r="M11" i="177"/>
  <c r="J11" i="177"/>
  <c r="G11" i="177"/>
  <c r="D11" i="177"/>
  <c r="O10" i="177"/>
  <c r="P10" i="177" s="1"/>
  <c r="M10" i="177"/>
  <c r="J10" i="177"/>
  <c r="J13" i="177" s="1"/>
  <c r="G10" i="177"/>
  <c r="D10" i="177"/>
  <c r="O9" i="177"/>
  <c r="M9" i="177"/>
  <c r="M13" i="177" s="1"/>
  <c r="J9" i="177"/>
  <c r="G9" i="177"/>
  <c r="D9" i="177"/>
  <c r="F47" i="115" l="1"/>
  <c r="R47" i="115" s="1"/>
  <c r="R45" i="115"/>
  <c r="E47" i="115"/>
  <c r="Q47" i="115" s="1"/>
  <c r="Q45" i="115"/>
  <c r="S45" i="115"/>
  <c r="S47" i="115" s="1"/>
  <c r="G47" i="115"/>
  <c r="S19" i="115"/>
  <c r="S32" i="115"/>
  <c r="N46" i="113"/>
  <c r="M18" i="113"/>
  <c r="M44" i="113"/>
  <c r="M46" i="113" s="1"/>
  <c r="P18" i="113"/>
  <c r="P44" i="113"/>
  <c r="P46" i="113" s="1"/>
  <c r="J18" i="113"/>
  <c r="P23" i="177"/>
  <c r="P22" i="177"/>
  <c r="N26" i="177"/>
  <c r="N28" i="177" s="1"/>
  <c r="N29" i="177" s="1"/>
  <c r="D13" i="177"/>
  <c r="N20" i="177"/>
  <c r="G13" i="177"/>
  <c r="G20" i="177"/>
  <c r="G27" i="177" s="1"/>
  <c r="G29" i="177" s="1"/>
  <c r="O20" i="177"/>
  <c r="O27" i="177" s="1"/>
  <c r="P19" i="177"/>
  <c r="O13" i="177"/>
  <c r="J20" i="177"/>
  <c r="J27" i="177" s="1"/>
  <c r="J29" i="177" s="1"/>
  <c r="P16" i="177"/>
  <c r="L29" i="177"/>
  <c r="P24" i="177"/>
  <c r="I29" i="177"/>
  <c r="E29" i="177"/>
  <c r="P20" i="177"/>
  <c r="P27" i="177" s="1"/>
  <c r="F29" i="177"/>
  <c r="P21" i="177"/>
  <c r="O26" i="177"/>
  <c r="O28" i="177" s="1"/>
  <c r="O29" i="177" s="1"/>
  <c r="P9" i="177"/>
  <c r="P13" i="177" s="1"/>
  <c r="P26" i="177" l="1"/>
  <c r="P28" i="177" s="1"/>
  <c r="P29" i="177" s="1"/>
  <c r="D74" i="158" l="1"/>
  <c r="E74" i="158"/>
  <c r="F74" i="158"/>
  <c r="G74" i="158"/>
  <c r="H74" i="158"/>
  <c r="I74" i="158"/>
  <c r="J74" i="158"/>
  <c r="K74" i="158"/>
  <c r="L74" i="158"/>
  <c r="M74" i="158"/>
  <c r="N74" i="158"/>
  <c r="O74" i="158"/>
  <c r="P74" i="158"/>
  <c r="Q74" i="158"/>
  <c r="T74" i="158"/>
  <c r="U74" i="158"/>
  <c r="V74" i="158"/>
  <c r="W74" i="158"/>
  <c r="X74" i="158"/>
  <c r="Y74" i="158"/>
  <c r="Z74" i="158"/>
  <c r="AA74" i="158"/>
  <c r="AB74" i="158"/>
  <c r="AC74" i="158"/>
  <c r="B78" i="158" l="1"/>
  <c r="D13" i="135" l="1"/>
  <c r="E13" i="135"/>
  <c r="F13" i="135"/>
  <c r="G13" i="135"/>
  <c r="H13" i="135"/>
  <c r="I13" i="135"/>
  <c r="J13" i="135"/>
  <c r="K13" i="135"/>
  <c r="L13" i="135"/>
  <c r="X8" i="176" l="1"/>
  <c r="Y8" i="176"/>
  <c r="I26" i="152" l="1"/>
  <c r="J26" i="152"/>
  <c r="G26" i="152"/>
  <c r="F26" i="152"/>
  <c r="M26" i="152"/>
  <c r="L26" i="152"/>
  <c r="C26" i="152"/>
  <c r="R26" i="152"/>
  <c r="N26" i="152"/>
  <c r="D26" i="152" l="1"/>
  <c r="H26" i="152"/>
  <c r="E26" i="152"/>
  <c r="O26" i="152"/>
  <c r="Q26" i="152"/>
  <c r="T26" i="152"/>
  <c r="P26" i="152"/>
  <c r="K26" i="152"/>
  <c r="S26" i="152"/>
  <c r="F38" i="142" l="1"/>
  <c r="H38" i="142"/>
  <c r="I38" i="142" l="1"/>
  <c r="G38" i="142"/>
  <c r="J38" i="142"/>
  <c r="E38" i="142"/>
  <c r="S13" i="201" l="1"/>
  <c r="T13" i="201"/>
  <c r="E42" i="163" l="1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K36" i="163"/>
  <c r="K11" i="163" s="1"/>
  <c r="J36" i="163"/>
  <c r="J35" i="163" s="1"/>
  <c r="G36" i="163"/>
  <c r="D36" i="163"/>
  <c r="L35" i="163"/>
  <c r="I35" i="163"/>
  <c r="I42" i="163" s="1"/>
  <c r="H35" i="163"/>
  <c r="H42" i="163" s="1"/>
  <c r="F35" i="163"/>
  <c r="F42" i="163" s="1"/>
  <c r="D35" i="163"/>
  <c r="C35" i="163"/>
  <c r="C42" i="163" s="1"/>
  <c r="B35" i="163"/>
  <c r="B42" i="163" s="1"/>
  <c r="L34" i="163"/>
  <c r="K34" i="163"/>
  <c r="M34" i="163" s="1"/>
  <c r="J34" i="163"/>
  <c r="G34" i="163"/>
  <c r="D34" i="163"/>
  <c r="M33" i="163"/>
  <c r="L33" i="163"/>
  <c r="K33" i="163"/>
  <c r="J33" i="163"/>
  <c r="J8" i="163" s="1"/>
  <c r="G33" i="163"/>
  <c r="D33" i="163"/>
  <c r="L32" i="163"/>
  <c r="L42" i="163" s="1"/>
  <c r="K32" i="163"/>
  <c r="J32" i="163"/>
  <c r="G32" i="163"/>
  <c r="D32" i="163"/>
  <c r="D42" i="163" s="1"/>
  <c r="M29" i="163"/>
  <c r="M16" i="163" s="1"/>
  <c r="L29" i="163"/>
  <c r="K29" i="163"/>
  <c r="J29" i="163"/>
  <c r="J16" i="163" s="1"/>
  <c r="G29" i="163"/>
  <c r="D29" i="163"/>
  <c r="L28" i="163"/>
  <c r="K28" i="163"/>
  <c r="M28" i="163" s="1"/>
  <c r="J28" i="163"/>
  <c r="G28" i="163"/>
  <c r="D28" i="163"/>
  <c r="M27" i="163"/>
  <c r="M14" i="163" s="1"/>
  <c r="L27" i="163"/>
  <c r="K27" i="163"/>
  <c r="J27" i="163"/>
  <c r="J14" i="163" s="1"/>
  <c r="G27" i="163"/>
  <c r="D27" i="163"/>
  <c r="L26" i="163"/>
  <c r="K26" i="163"/>
  <c r="M26" i="163" s="1"/>
  <c r="J26" i="163"/>
  <c r="G26" i="163"/>
  <c r="D26" i="163"/>
  <c r="M25" i="163"/>
  <c r="M12" i="163" s="1"/>
  <c r="L25" i="163"/>
  <c r="K25" i="163"/>
  <c r="J25" i="163"/>
  <c r="G25" i="163"/>
  <c r="G23" i="163" s="1"/>
  <c r="D25" i="163"/>
  <c r="L24" i="163"/>
  <c r="L23" i="163" s="1"/>
  <c r="L10" i="163" s="1"/>
  <c r="K24" i="163"/>
  <c r="M24" i="163" s="1"/>
  <c r="J24" i="163"/>
  <c r="G24" i="163"/>
  <c r="D24" i="163"/>
  <c r="D23" i="163" s="1"/>
  <c r="D10" i="163" s="1"/>
  <c r="J23" i="163"/>
  <c r="I30" i="163"/>
  <c r="I43" i="163" s="1"/>
  <c r="H23" i="163"/>
  <c r="H30" i="163" s="1"/>
  <c r="H43" i="163" s="1"/>
  <c r="F23" i="163"/>
  <c r="F10" i="163" s="1"/>
  <c r="E23" i="163"/>
  <c r="E30" i="163" s="1"/>
  <c r="E43" i="163" s="1"/>
  <c r="C23" i="163"/>
  <c r="C30" i="163" s="1"/>
  <c r="C43" i="163" s="1"/>
  <c r="B23" i="163"/>
  <c r="B10" i="163" s="1"/>
  <c r="M22" i="163"/>
  <c r="M9" i="163" s="1"/>
  <c r="L22" i="163"/>
  <c r="K22" i="163"/>
  <c r="J22" i="163"/>
  <c r="J9" i="163" s="1"/>
  <c r="G22" i="163"/>
  <c r="D22" i="163"/>
  <c r="L21" i="163"/>
  <c r="K21" i="163"/>
  <c r="M21" i="163" s="1"/>
  <c r="M8" i="163" s="1"/>
  <c r="J21" i="163"/>
  <c r="G21" i="163"/>
  <c r="D21" i="163"/>
  <c r="M20" i="163"/>
  <c r="L20" i="163"/>
  <c r="K20" i="163"/>
  <c r="J20" i="163"/>
  <c r="J7" i="163" s="1"/>
  <c r="G20" i="163"/>
  <c r="G30" i="163" s="1"/>
  <c r="D20" i="163"/>
  <c r="D30" i="163" s="1"/>
  <c r="D43" i="163" s="1"/>
  <c r="L16" i="163"/>
  <c r="K16" i="163"/>
  <c r="I16" i="163"/>
  <c r="H16" i="163"/>
  <c r="F16" i="163"/>
  <c r="E16" i="163"/>
  <c r="D16" i="163"/>
  <c r="C16" i="163"/>
  <c r="B16" i="163"/>
  <c r="L15" i="163"/>
  <c r="J15" i="163"/>
  <c r="I15" i="163"/>
  <c r="H15" i="163"/>
  <c r="G15" i="163"/>
  <c r="F15" i="163"/>
  <c r="E15" i="163"/>
  <c r="D15" i="163"/>
  <c r="C15" i="163"/>
  <c r="B15" i="163"/>
  <c r="L14" i="163"/>
  <c r="K14" i="163"/>
  <c r="I14" i="163"/>
  <c r="H14" i="163"/>
  <c r="F14" i="163"/>
  <c r="E14" i="163"/>
  <c r="D14" i="163"/>
  <c r="C14" i="163"/>
  <c r="B14" i="163"/>
  <c r="L13" i="163"/>
  <c r="J13" i="163"/>
  <c r="I13" i="163"/>
  <c r="H13" i="163"/>
  <c r="G13" i="163"/>
  <c r="F13" i="163"/>
  <c r="E13" i="163"/>
  <c r="D13" i="163"/>
  <c r="C13" i="163"/>
  <c r="B13" i="163"/>
  <c r="L12" i="163"/>
  <c r="K12" i="163"/>
  <c r="H12" i="163"/>
  <c r="F12" i="163"/>
  <c r="E12" i="163"/>
  <c r="D12" i="163"/>
  <c r="C12" i="163"/>
  <c r="B12" i="163"/>
  <c r="L11" i="163"/>
  <c r="J11" i="163"/>
  <c r="I11" i="163"/>
  <c r="H11" i="163"/>
  <c r="G11" i="163"/>
  <c r="F11" i="163"/>
  <c r="E11" i="163"/>
  <c r="D11" i="163"/>
  <c r="C11" i="163"/>
  <c r="B11" i="163"/>
  <c r="H10" i="163"/>
  <c r="L9" i="163"/>
  <c r="K9" i="163"/>
  <c r="I9" i="163"/>
  <c r="H9" i="163"/>
  <c r="G9" i="163"/>
  <c r="F9" i="163"/>
  <c r="E9" i="163"/>
  <c r="D9" i="163"/>
  <c r="C9" i="163"/>
  <c r="B9" i="163"/>
  <c r="L8" i="163"/>
  <c r="K8" i="163"/>
  <c r="I8" i="163"/>
  <c r="H8" i="163"/>
  <c r="G8" i="163"/>
  <c r="F8" i="163"/>
  <c r="E8" i="163"/>
  <c r="D8" i="163"/>
  <c r="C8" i="163"/>
  <c r="B8" i="163"/>
  <c r="L7" i="163"/>
  <c r="K7" i="163"/>
  <c r="I7" i="163"/>
  <c r="H7" i="163"/>
  <c r="H17" i="163" s="1"/>
  <c r="G7" i="163"/>
  <c r="F7" i="163"/>
  <c r="E7" i="163"/>
  <c r="D7" i="163"/>
  <c r="C7" i="163"/>
  <c r="B7" i="163"/>
  <c r="R19" i="16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R18" i="161"/>
  <c r="S18" i="161" s="1"/>
  <c r="Q18" i="161"/>
  <c r="P18" i="161"/>
  <c r="M18" i="161"/>
  <c r="M9" i="161" s="1"/>
  <c r="J18" i="161"/>
  <c r="G18" i="161"/>
  <c r="D18" i="161"/>
  <c r="R17" i="161"/>
  <c r="S17" i="161" s="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P20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Q14" i="161"/>
  <c r="S14" i="161" s="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Q20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L9" i="161"/>
  <c r="K9" i="161"/>
  <c r="I9" i="161"/>
  <c r="H9" i="161"/>
  <c r="G9" i="161"/>
  <c r="F9" i="161"/>
  <c r="R9" i="161" s="1"/>
  <c r="E9" i="161"/>
  <c r="D9" i="161"/>
  <c r="C9" i="16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E10" i="161" s="1"/>
  <c r="C8" i="161"/>
  <c r="C10" i="161" s="1"/>
  <c r="B8" i="161"/>
  <c r="Q8" i="161" s="1"/>
  <c r="L17" i="163" l="1"/>
  <c r="L30" i="163"/>
  <c r="L43" i="163" s="1"/>
  <c r="C10" i="163"/>
  <c r="C17" i="163"/>
  <c r="D17" i="163"/>
  <c r="M15" i="163"/>
  <c r="G10" i="163"/>
  <c r="G17" i="163" s="1"/>
  <c r="B17" i="163"/>
  <c r="F17" i="163"/>
  <c r="J17" i="163"/>
  <c r="M23" i="163"/>
  <c r="M11" i="163"/>
  <c r="J42" i="163"/>
  <c r="B30" i="163"/>
  <c r="B43" i="163" s="1"/>
  <c r="F30" i="163"/>
  <c r="F43" i="163" s="1"/>
  <c r="J30" i="163"/>
  <c r="J43" i="163" s="1"/>
  <c r="E10" i="163"/>
  <c r="E17" i="163" s="1"/>
  <c r="I17" i="163"/>
  <c r="K23" i="163"/>
  <c r="M32" i="163"/>
  <c r="G35" i="163"/>
  <c r="G42" i="163" s="1"/>
  <c r="G43" i="163" s="1"/>
  <c r="K35" i="163"/>
  <c r="K42" i="163" s="1"/>
  <c r="M36" i="163"/>
  <c r="M38" i="163"/>
  <c r="M13" i="163" s="1"/>
  <c r="M40" i="163"/>
  <c r="Q10" i="161"/>
  <c r="S19" i="161"/>
  <c r="G20" i="161"/>
  <c r="R8" i="161"/>
  <c r="R10" i="161" s="1"/>
  <c r="B10" i="161"/>
  <c r="G8" i="161"/>
  <c r="G10" i="161" s="1"/>
  <c r="S13" i="161"/>
  <c r="S15" i="161" s="1"/>
  <c r="S20" i="161" s="1"/>
  <c r="D8" i="161"/>
  <c r="D10" i="161" s="1"/>
  <c r="P8" i="161"/>
  <c r="P10" i="161" s="1"/>
  <c r="M30" i="163" l="1"/>
  <c r="M7" i="163"/>
  <c r="M35" i="163"/>
  <c r="M10" i="163" s="1"/>
  <c r="K10" i="163"/>
  <c r="K17" i="163" s="1"/>
  <c r="K30" i="163"/>
  <c r="K43" i="163" s="1"/>
  <c r="S8" i="161"/>
  <c r="S10" i="161" s="1"/>
  <c r="F20" i="188"/>
  <c r="G20" i="188"/>
  <c r="H20" i="188"/>
  <c r="I20" i="188"/>
  <c r="J20" i="188"/>
  <c r="K20" i="188"/>
  <c r="E20" i="188"/>
  <c r="C16" i="197"/>
  <c r="D16" i="197"/>
  <c r="E16" i="197"/>
  <c r="F16" i="197"/>
  <c r="G16" i="197"/>
  <c r="H16" i="197"/>
  <c r="I16" i="197"/>
  <c r="J16" i="197"/>
  <c r="K16" i="197"/>
  <c r="L16" i="197"/>
  <c r="M16" i="197"/>
  <c r="B16" i="197"/>
  <c r="M43" i="163" l="1"/>
  <c r="M17" i="163"/>
  <c r="M42" i="163"/>
  <c r="B17" i="191" l="1"/>
  <c r="C17" i="191"/>
  <c r="D17" i="191"/>
  <c r="E17" i="191"/>
  <c r="F17" i="191"/>
  <c r="G17" i="191"/>
  <c r="H17" i="191"/>
  <c r="I17" i="191"/>
  <c r="J17" i="191"/>
  <c r="K17" i="191"/>
  <c r="L17" i="191"/>
  <c r="M17" i="191"/>
  <c r="N17" i="191"/>
  <c r="O17" i="191"/>
  <c r="P17" i="191"/>
  <c r="I17" i="196" l="1"/>
  <c r="H17" i="196"/>
  <c r="I16" i="196"/>
  <c r="J16" i="196" s="1"/>
  <c r="J17" i="196" l="1"/>
  <c r="H39" i="120" l="1"/>
  <c r="C39" i="120"/>
  <c r="I37" i="120"/>
  <c r="I39" i="120" s="1"/>
  <c r="H37" i="120"/>
  <c r="F37" i="120"/>
  <c r="F39" i="120" s="1"/>
  <c r="E37" i="120"/>
  <c r="E39" i="120" s="1"/>
  <c r="C37" i="120"/>
  <c r="B37" i="120"/>
  <c r="B39" i="120" s="1"/>
  <c r="D36" i="120"/>
  <c r="J35" i="120"/>
  <c r="D35" i="120"/>
  <c r="J34" i="120"/>
  <c r="G34" i="120"/>
  <c r="G13" i="120" s="1"/>
  <c r="D34" i="120"/>
  <c r="J33" i="120"/>
  <c r="G33" i="120"/>
  <c r="D33" i="120"/>
  <c r="G32" i="120"/>
  <c r="D32" i="120"/>
  <c r="J31" i="120"/>
  <c r="J37" i="120" s="1"/>
  <c r="J39" i="120" s="1"/>
  <c r="G31" i="120"/>
  <c r="D31" i="120"/>
  <c r="J30" i="120"/>
  <c r="G30" i="120"/>
  <c r="G37" i="120" s="1"/>
  <c r="G39" i="120" s="1"/>
  <c r="D30" i="120"/>
  <c r="G29" i="120"/>
  <c r="D29" i="120"/>
  <c r="D37" i="120" s="1"/>
  <c r="D39" i="120" s="1"/>
  <c r="H27" i="120"/>
  <c r="H38" i="120" s="1"/>
  <c r="F27" i="120"/>
  <c r="F38" i="120" s="1"/>
  <c r="E27" i="120"/>
  <c r="E38" i="120" s="1"/>
  <c r="I26" i="120"/>
  <c r="I15" i="120" s="1"/>
  <c r="F26" i="120"/>
  <c r="C26" i="120"/>
  <c r="C27" i="120" s="1"/>
  <c r="C38" i="120" s="1"/>
  <c r="B26" i="120"/>
  <c r="B15" i="120" s="1"/>
  <c r="J25" i="120"/>
  <c r="G25" i="120"/>
  <c r="G14" i="120" s="1"/>
  <c r="D25" i="120"/>
  <c r="J24" i="120"/>
  <c r="J13" i="120" s="1"/>
  <c r="G24" i="120"/>
  <c r="D24" i="120"/>
  <c r="D13" i="120" s="1"/>
  <c r="G23" i="120"/>
  <c r="J22" i="120"/>
  <c r="J11" i="120" s="1"/>
  <c r="G22" i="120"/>
  <c r="D22" i="120"/>
  <c r="D11" i="120" s="1"/>
  <c r="I21" i="120"/>
  <c r="I10" i="120" s="1"/>
  <c r="F21" i="120"/>
  <c r="G21" i="120" s="1"/>
  <c r="G10" i="120" s="1"/>
  <c r="D21" i="120"/>
  <c r="D10" i="120" s="1"/>
  <c r="J20" i="120"/>
  <c r="J9" i="120" s="1"/>
  <c r="F20" i="120"/>
  <c r="G20" i="120" s="1"/>
  <c r="G9" i="120" s="1"/>
  <c r="B20" i="120"/>
  <c r="B9" i="120" s="1"/>
  <c r="B16" i="120" s="1"/>
  <c r="J19" i="120"/>
  <c r="G19" i="120"/>
  <c r="G8" i="120" s="1"/>
  <c r="D19" i="120"/>
  <c r="F15" i="120"/>
  <c r="C15" i="120"/>
  <c r="J14" i="120"/>
  <c r="I14" i="120"/>
  <c r="H14" i="120"/>
  <c r="F14" i="120"/>
  <c r="E14" i="120"/>
  <c r="D14" i="120"/>
  <c r="C14" i="120"/>
  <c r="B14" i="120"/>
  <c r="I13" i="120"/>
  <c r="H13" i="120"/>
  <c r="F13" i="120"/>
  <c r="E13" i="120"/>
  <c r="C13" i="120"/>
  <c r="B13" i="120"/>
  <c r="J12" i="120"/>
  <c r="I12" i="120"/>
  <c r="H12" i="120"/>
  <c r="G12" i="120"/>
  <c r="F12" i="120"/>
  <c r="E12" i="120"/>
  <c r="B12" i="120"/>
  <c r="I11" i="120"/>
  <c r="H11" i="120"/>
  <c r="G11" i="120"/>
  <c r="F11" i="120"/>
  <c r="E11" i="120"/>
  <c r="C11" i="120"/>
  <c r="B11" i="120"/>
  <c r="H10" i="120"/>
  <c r="F10" i="120"/>
  <c r="E10" i="120"/>
  <c r="C10" i="120"/>
  <c r="B10" i="120"/>
  <c r="I9" i="120"/>
  <c r="H9" i="120"/>
  <c r="E9" i="120"/>
  <c r="C9" i="120"/>
  <c r="C16" i="120" s="1"/>
  <c r="J8" i="120"/>
  <c r="I8" i="120"/>
  <c r="H8" i="120"/>
  <c r="H16" i="120" s="1"/>
  <c r="F8" i="120"/>
  <c r="E8" i="120"/>
  <c r="E16" i="120" s="1"/>
  <c r="D8" i="120"/>
  <c r="C8" i="120"/>
  <c r="B8" i="120"/>
  <c r="F38" i="121"/>
  <c r="C38" i="121"/>
  <c r="E37" i="121"/>
  <c r="E38" i="121" s="1"/>
  <c r="B37" i="121"/>
  <c r="D37" i="121" s="1"/>
  <c r="G36" i="121"/>
  <c r="D36" i="121"/>
  <c r="G35" i="121"/>
  <c r="D35" i="121"/>
  <c r="D34" i="121"/>
  <c r="D13" i="121" s="1"/>
  <c r="G33" i="121"/>
  <c r="D33" i="121"/>
  <c r="G32" i="121"/>
  <c r="D32" i="121"/>
  <c r="D31" i="121"/>
  <c r="G30" i="121"/>
  <c r="D30" i="121"/>
  <c r="F28" i="121"/>
  <c r="F39" i="121" s="1"/>
  <c r="G27" i="121"/>
  <c r="C27" i="121"/>
  <c r="D27" i="121" s="1"/>
  <c r="E26" i="121"/>
  <c r="G26" i="121" s="1"/>
  <c r="C26" i="121"/>
  <c r="D26" i="121" s="1"/>
  <c r="D15" i="121" s="1"/>
  <c r="B26" i="121"/>
  <c r="E28" i="121"/>
  <c r="E39" i="121" s="1"/>
  <c r="D25" i="121"/>
  <c r="C25" i="121"/>
  <c r="C28" i="121" s="1"/>
  <c r="C39" i="121" s="1"/>
  <c r="B25" i="121"/>
  <c r="G24" i="121"/>
  <c r="D24" i="121"/>
  <c r="G23" i="121"/>
  <c r="D23" i="121"/>
  <c r="G22" i="121"/>
  <c r="B22" i="121"/>
  <c r="G21" i="121"/>
  <c r="B21" i="121"/>
  <c r="D21" i="121" s="1"/>
  <c r="D10" i="121" s="1"/>
  <c r="G20" i="121"/>
  <c r="D20" i="121"/>
  <c r="G15" i="121"/>
  <c r="F15" i="121"/>
  <c r="E15" i="121"/>
  <c r="B15" i="121"/>
  <c r="F13" i="121"/>
  <c r="E13" i="121"/>
  <c r="G13" i="121" s="1"/>
  <c r="C13" i="121"/>
  <c r="B13" i="121"/>
  <c r="G12" i="121"/>
  <c r="F12" i="121"/>
  <c r="E12" i="121"/>
  <c r="D12" i="121"/>
  <c r="C12" i="121"/>
  <c r="B12" i="121"/>
  <c r="B11" i="121"/>
  <c r="F10" i="121"/>
  <c r="E10" i="121"/>
  <c r="C10" i="121"/>
  <c r="B10" i="121"/>
  <c r="B17" i="121" s="1"/>
  <c r="G9" i="121"/>
  <c r="F9" i="121"/>
  <c r="E9" i="121"/>
  <c r="E17" i="121" s="1"/>
  <c r="D28" i="121" l="1"/>
  <c r="D39" i="121" s="1"/>
  <c r="D27" i="120"/>
  <c r="D38" i="120" s="1"/>
  <c r="G16" i="120"/>
  <c r="I16" i="120"/>
  <c r="I27" i="120"/>
  <c r="I38" i="120" s="1"/>
  <c r="D20" i="120"/>
  <c r="D9" i="120" s="1"/>
  <c r="D26" i="120"/>
  <c r="D15" i="120" s="1"/>
  <c r="D16" i="120" s="1"/>
  <c r="G27" i="120"/>
  <c r="G38" i="120" s="1"/>
  <c r="J21" i="120"/>
  <c r="J10" i="120" s="1"/>
  <c r="J16" i="120" s="1"/>
  <c r="B27" i="120"/>
  <c r="B38" i="120" s="1"/>
  <c r="F9" i="120"/>
  <c r="F16" i="120" s="1"/>
  <c r="F17" i="121"/>
  <c r="D17" i="121"/>
  <c r="G38" i="121"/>
  <c r="D38" i="121"/>
  <c r="B28" i="121"/>
  <c r="B39" i="121" s="1"/>
  <c r="C16" i="121"/>
  <c r="G28" i="121"/>
  <c r="G39" i="121" s="1"/>
  <c r="B38" i="121"/>
  <c r="C14" i="121"/>
  <c r="F16" i="121"/>
  <c r="G10" i="121"/>
  <c r="G17" i="121" s="1"/>
  <c r="C15" i="121"/>
  <c r="C17" i="121" s="1"/>
  <c r="G37" i="121"/>
  <c r="J27" i="120" l="1"/>
  <c r="J38" i="120" s="1"/>
  <c r="F40" i="153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D15" i="153" s="1"/>
  <c r="G37" i="153"/>
  <c r="D37" i="153"/>
  <c r="G36" i="153"/>
  <c r="D36" i="153"/>
  <c r="D13" i="153" s="1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F28" i="153"/>
  <c r="E28" i="153"/>
  <c r="E40" i="153" s="1"/>
  <c r="C28" i="153"/>
  <c r="C40" i="153" s="1"/>
  <c r="B28" i="153"/>
  <c r="G27" i="153"/>
  <c r="D27" i="153"/>
  <c r="G26" i="153"/>
  <c r="D26" i="153"/>
  <c r="G25" i="153"/>
  <c r="D25" i="153"/>
  <c r="G24" i="153"/>
  <c r="D24" i="153"/>
  <c r="G23" i="153"/>
  <c r="D23" i="153"/>
  <c r="G22" i="153"/>
  <c r="G10" i="153" s="1"/>
  <c r="D22" i="153"/>
  <c r="G21" i="153"/>
  <c r="D21" i="153"/>
  <c r="G20" i="153"/>
  <c r="D20" i="153"/>
  <c r="G19" i="153"/>
  <c r="D19" i="153"/>
  <c r="D28" i="153" s="1"/>
  <c r="D40" i="153" s="1"/>
  <c r="G15" i="153"/>
  <c r="F15" i="153"/>
  <c r="E15" i="153"/>
  <c r="C15" i="153"/>
  <c r="B15" i="153"/>
  <c r="G14" i="153"/>
  <c r="F14" i="153"/>
  <c r="E14" i="153"/>
  <c r="D14" i="153"/>
  <c r="C14" i="153"/>
  <c r="B14" i="153"/>
  <c r="G13" i="153"/>
  <c r="F13" i="153"/>
  <c r="E13" i="153"/>
  <c r="C13" i="153"/>
  <c r="B13" i="153"/>
  <c r="G12" i="153"/>
  <c r="F12" i="153"/>
  <c r="E12" i="153"/>
  <c r="D12" i="153"/>
  <c r="C12" i="153"/>
  <c r="B12" i="153"/>
  <c r="G11" i="153"/>
  <c r="F11" i="153"/>
  <c r="E11" i="153"/>
  <c r="D11" i="153"/>
  <c r="C11" i="153"/>
  <c r="B11" i="153"/>
  <c r="F10" i="153"/>
  <c r="E10" i="153"/>
  <c r="D10" i="153"/>
  <c r="C10" i="153"/>
  <c r="B10" i="153"/>
  <c r="G9" i="153"/>
  <c r="F9" i="153"/>
  <c r="E9" i="153"/>
  <c r="D9" i="153"/>
  <c r="C9" i="153"/>
  <c r="B9" i="153"/>
  <c r="G8" i="153"/>
  <c r="F8" i="153"/>
  <c r="E8" i="153"/>
  <c r="D8" i="153"/>
  <c r="C8" i="153"/>
  <c r="C16" i="153" s="1"/>
  <c r="B8" i="153"/>
  <c r="G7" i="153"/>
  <c r="F7" i="153"/>
  <c r="F16" i="153" s="1"/>
  <c r="E7" i="153"/>
  <c r="E16" i="153" s="1"/>
  <c r="D7" i="153"/>
  <c r="C7" i="153"/>
  <c r="B7" i="153"/>
  <c r="B16" i="153" s="1"/>
  <c r="G16" i="153" l="1"/>
  <c r="G28" i="153"/>
  <c r="G40" i="153" s="1"/>
  <c r="D16" i="153"/>
  <c r="D39" i="153"/>
  <c r="D41" i="153" s="1"/>
  <c r="O16" i="156" l="1"/>
  <c r="P16" i="156"/>
  <c r="N16" i="156"/>
  <c r="N17" i="156"/>
  <c r="N10" i="156"/>
  <c r="O10" i="156"/>
  <c r="P10" i="156"/>
  <c r="N11" i="156"/>
  <c r="O11" i="156"/>
  <c r="P11" i="156"/>
  <c r="O9" i="156"/>
  <c r="P9" i="156"/>
  <c r="I23" i="156"/>
  <c r="H23" i="156"/>
  <c r="G23" i="156"/>
  <c r="F23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I34" i="125" l="1"/>
  <c r="F34" i="125"/>
  <c r="E34" i="125"/>
  <c r="B34" i="125"/>
  <c r="C33" i="125"/>
  <c r="B33" i="125"/>
  <c r="I32" i="125"/>
  <c r="H32" i="125"/>
  <c r="H34" i="125" s="1"/>
  <c r="F32" i="125"/>
  <c r="E32" i="125"/>
  <c r="C32" i="125"/>
  <c r="C34" i="125" s="1"/>
  <c r="B32" i="125"/>
  <c r="J31" i="125"/>
  <c r="G31" i="125"/>
  <c r="D31" i="125"/>
  <c r="D30" i="125"/>
  <c r="J29" i="125"/>
  <c r="G29" i="125"/>
  <c r="D29" i="125"/>
  <c r="J28" i="125"/>
  <c r="G28" i="125"/>
  <c r="D28" i="125"/>
  <c r="D32" i="125" s="1"/>
  <c r="D34" i="125" s="1"/>
  <c r="J27" i="125"/>
  <c r="G27" i="125"/>
  <c r="D27" i="125"/>
  <c r="J26" i="125"/>
  <c r="J32" i="125" s="1"/>
  <c r="J34" i="125" s="1"/>
  <c r="G26" i="125"/>
  <c r="G32" i="125" s="1"/>
  <c r="G34" i="125" s="1"/>
  <c r="D26" i="125"/>
  <c r="I24" i="125"/>
  <c r="I33" i="125" s="1"/>
  <c r="H24" i="125"/>
  <c r="H33" i="125" s="1"/>
  <c r="F24" i="125"/>
  <c r="F33" i="125" s="1"/>
  <c r="E24" i="125"/>
  <c r="E33" i="125" s="1"/>
  <c r="C24" i="125"/>
  <c r="B24" i="125"/>
  <c r="J23" i="125"/>
  <c r="G23" i="125"/>
  <c r="D23" i="125"/>
  <c r="D22" i="125"/>
  <c r="J21" i="125"/>
  <c r="G21" i="125"/>
  <c r="D21" i="125"/>
  <c r="J20" i="125"/>
  <c r="G20" i="125"/>
  <c r="D20" i="125"/>
  <c r="D24" i="125" s="1"/>
  <c r="D33" i="125" s="1"/>
  <c r="J19" i="125"/>
  <c r="G19" i="125"/>
  <c r="D19" i="125"/>
  <c r="J18" i="125"/>
  <c r="J24" i="125" s="1"/>
  <c r="J33" i="125" s="1"/>
  <c r="G18" i="125"/>
  <c r="G24" i="125" s="1"/>
  <c r="G33" i="125" s="1"/>
  <c r="D18" i="125"/>
  <c r="J14" i="125"/>
  <c r="I14" i="125"/>
  <c r="H14" i="125"/>
  <c r="F14" i="125"/>
  <c r="G14" i="125" s="1"/>
  <c r="E14" i="125"/>
  <c r="C14" i="125"/>
  <c r="B14" i="125"/>
  <c r="D14" i="125" s="1"/>
  <c r="J13" i="125"/>
  <c r="I13" i="125"/>
  <c r="H13" i="125"/>
  <c r="G13" i="125"/>
  <c r="F13" i="125"/>
  <c r="E13" i="125"/>
  <c r="C13" i="125"/>
  <c r="D13" i="125" s="1"/>
  <c r="B13" i="125"/>
  <c r="I12" i="125"/>
  <c r="H12" i="125"/>
  <c r="J12" i="125" s="1"/>
  <c r="F12" i="125"/>
  <c r="E12" i="125"/>
  <c r="G12" i="125" s="1"/>
  <c r="D12" i="125"/>
  <c r="C12" i="125"/>
  <c r="B12" i="125"/>
  <c r="I11" i="125"/>
  <c r="J11" i="125" s="1"/>
  <c r="H11" i="125"/>
  <c r="F11" i="125"/>
  <c r="E11" i="125"/>
  <c r="G11" i="125" s="1"/>
  <c r="C11" i="125"/>
  <c r="B11" i="125"/>
  <c r="D11" i="125" s="1"/>
  <c r="J10" i="125"/>
  <c r="I10" i="125"/>
  <c r="H10" i="125"/>
  <c r="F10" i="125"/>
  <c r="F15" i="125" s="1"/>
  <c r="E10" i="125"/>
  <c r="C10" i="125"/>
  <c r="B10" i="125"/>
  <c r="B15" i="125" s="1"/>
  <c r="I9" i="125"/>
  <c r="H9" i="125"/>
  <c r="H15" i="125" s="1"/>
  <c r="G9" i="125"/>
  <c r="F9" i="125"/>
  <c r="E9" i="125"/>
  <c r="C9" i="125"/>
  <c r="C15" i="125" s="1"/>
  <c r="B9" i="125"/>
  <c r="G31" i="124"/>
  <c r="G30" i="124"/>
  <c r="G29" i="124"/>
  <c r="G28" i="124"/>
  <c r="G27" i="124"/>
  <c r="G26" i="124"/>
  <c r="G9" i="124" s="1"/>
  <c r="B24" i="124"/>
  <c r="G23" i="124"/>
  <c r="G14" i="124" s="1"/>
  <c r="G22" i="124"/>
  <c r="G21" i="124"/>
  <c r="G20" i="124"/>
  <c r="G11" i="124" s="1"/>
  <c r="G19" i="124"/>
  <c r="G10" i="124" s="1"/>
  <c r="G18" i="124"/>
  <c r="B14" i="124"/>
  <c r="G13" i="124"/>
  <c r="B13" i="124"/>
  <c r="B12" i="124"/>
  <c r="B11" i="124"/>
  <c r="B10" i="124"/>
  <c r="B9" i="124"/>
  <c r="B15" i="124" s="1"/>
  <c r="O32" i="198"/>
  <c r="O34" i="198" s="1"/>
  <c r="R31" i="198"/>
  <c r="R33" i="198" s="1"/>
  <c r="Q31" i="198"/>
  <c r="Q33" i="198" s="1"/>
  <c r="O31" i="198"/>
  <c r="O33" i="198" s="1"/>
  <c r="N31" i="198"/>
  <c r="N33" i="198" s="1"/>
  <c r="L31" i="198"/>
  <c r="L33" i="198" s="1"/>
  <c r="K31" i="198"/>
  <c r="K33" i="198" s="1"/>
  <c r="I31" i="198"/>
  <c r="I33" i="198" s="1"/>
  <c r="H31" i="198"/>
  <c r="H33" i="198" s="1"/>
  <c r="F31" i="198"/>
  <c r="F33" i="198" s="1"/>
  <c r="E31" i="198"/>
  <c r="E33" i="198" s="1"/>
  <c r="C31" i="198"/>
  <c r="C33" i="198" s="1"/>
  <c r="B31" i="198"/>
  <c r="B33" i="198" s="1"/>
  <c r="S30" i="198"/>
  <c r="R30" i="198"/>
  <c r="Q30" i="198"/>
  <c r="P30" i="198"/>
  <c r="M30" i="198"/>
  <c r="J30" i="198"/>
  <c r="G30" i="198"/>
  <c r="D30" i="198"/>
  <c r="S29" i="198"/>
  <c r="R29" i="198"/>
  <c r="Q29" i="198"/>
  <c r="P29" i="198"/>
  <c r="M29" i="198"/>
  <c r="J29" i="198"/>
  <c r="G29" i="198"/>
  <c r="D29" i="198"/>
  <c r="S28" i="198"/>
  <c r="R28" i="198"/>
  <c r="Q28" i="198"/>
  <c r="P28" i="198"/>
  <c r="M28" i="198"/>
  <c r="J28" i="198"/>
  <c r="G28" i="198"/>
  <c r="D28" i="198"/>
  <c r="S27" i="198"/>
  <c r="R27" i="198"/>
  <c r="Q27" i="198"/>
  <c r="P27" i="198"/>
  <c r="M27" i="198"/>
  <c r="J27" i="198"/>
  <c r="G27" i="198"/>
  <c r="D27" i="198"/>
  <c r="S26" i="198"/>
  <c r="S31" i="198" s="1"/>
  <c r="S33" i="198" s="1"/>
  <c r="R26" i="198"/>
  <c r="Q26" i="198"/>
  <c r="P26" i="198"/>
  <c r="P31" i="198" s="1"/>
  <c r="P33" i="198" s="1"/>
  <c r="M26" i="198"/>
  <c r="M31" i="198" s="1"/>
  <c r="M33" i="198" s="1"/>
  <c r="J26" i="198"/>
  <c r="J31" i="198" s="1"/>
  <c r="J33" i="198" s="1"/>
  <c r="G26" i="198"/>
  <c r="G31" i="198" s="1"/>
  <c r="G33" i="198" s="1"/>
  <c r="D26" i="198"/>
  <c r="D31" i="198" s="1"/>
  <c r="D33" i="198" s="1"/>
  <c r="O24" i="198"/>
  <c r="N24" i="198"/>
  <c r="N32" i="198" s="1"/>
  <c r="N34" i="198" s="1"/>
  <c r="L24" i="198"/>
  <c r="L32" i="198" s="1"/>
  <c r="L34" i="198" s="1"/>
  <c r="K24" i="198"/>
  <c r="K32" i="198" s="1"/>
  <c r="I24" i="198"/>
  <c r="I32" i="198" s="1"/>
  <c r="H24" i="198"/>
  <c r="H32" i="198" s="1"/>
  <c r="F24" i="198"/>
  <c r="F32" i="198" s="1"/>
  <c r="F34" i="198" s="1"/>
  <c r="E24" i="198"/>
  <c r="E32" i="198" s="1"/>
  <c r="E34" i="198" s="1"/>
  <c r="C24" i="198"/>
  <c r="C32" i="198" s="1"/>
  <c r="B24" i="198"/>
  <c r="B32" i="198" s="1"/>
  <c r="B34" i="198" s="1"/>
  <c r="R23" i="198"/>
  <c r="S23" i="198" s="1"/>
  <c r="Q23" i="198"/>
  <c r="P23" i="198"/>
  <c r="M23" i="198"/>
  <c r="J23" i="198"/>
  <c r="G23" i="198"/>
  <c r="D23" i="198"/>
  <c r="R22" i="198"/>
  <c r="S22" i="198" s="1"/>
  <c r="Q22" i="198"/>
  <c r="P22" i="198"/>
  <c r="M22" i="198"/>
  <c r="J22" i="198"/>
  <c r="G22" i="198"/>
  <c r="D22" i="198"/>
  <c r="R21" i="198"/>
  <c r="Q21" i="198"/>
  <c r="P21" i="198"/>
  <c r="M21" i="198"/>
  <c r="J21" i="198"/>
  <c r="G21" i="198"/>
  <c r="D21" i="198"/>
  <c r="R20" i="198"/>
  <c r="Q20" i="198"/>
  <c r="P20" i="198"/>
  <c r="P24" i="198" s="1"/>
  <c r="P32" i="198" s="1"/>
  <c r="M20" i="198"/>
  <c r="M24" i="198" s="1"/>
  <c r="M32" i="198" s="1"/>
  <c r="J20" i="198"/>
  <c r="D20" i="198"/>
  <c r="R19" i="198"/>
  <c r="R24" i="198" s="1"/>
  <c r="R32" i="198" s="1"/>
  <c r="R34" i="198" s="1"/>
  <c r="Q19" i="198"/>
  <c r="P19" i="198"/>
  <c r="M19" i="198"/>
  <c r="J19" i="198"/>
  <c r="J24" i="198" s="1"/>
  <c r="J32" i="198" s="1"/>
  <c r="G19" i="198"/>
  <c r="G24" i="198" s="1"/>
  <c r="G32" i="198" s="1"/>
  <c r="D19" i="198"/>
  <c r="D24" i="198" s="1"/>
  <c r="D32" i="198" s="1"/>
  <c r="O15" i="198"/>
  <c r="N15" i="198"/>
  <c r="P15" i="198" s="1"/>
  <c r="L15" i="198"/>
  <c r="K15" i="198"/>
  <c r="I15" i="198"/>
  <c r="H15" i="198"/>
  <c r="J15" i="198" s="1"/>
  <c r="F15" i="198"/>
  <c r="E15" i="198"/>
  <c r="G15" i="198" s="1"/>
  <c r="C15" i="198"/>
  <c r="R15" i="198" s="1"/>
  <c r="B15" i="198"/>
  <c r="O14" i="198"/>
  <c r="N14" i="198"/>
  <c r="P14" i="198" s="1"/>
  <c r="L14" i="198"/>
  <c r="K14" i="198"/>
  <c r="I14" i="198"/>
  <c r="H14" i="198"/>
  <c r="J14" i="198" s="1"/>
  <c r="F14" i="198"/>
  <c r="E14" i="198"/>
  <c r="C14" i="198"/>
  <c r="B14" i="198"/>
  <c r="Q14" i="198" s="1"/>
  <c r="O13" i="198"/>
  <c r="N13" i="198"/>
  <c r="P13" i="198" s="1"/>
  <c r="L13" i="198"/>
  <c r="M13" i="198" s="1"/>
  <c r="K13" i="198"/>
  <c r="I13" i="198"/>
  <c r="H13" i="198"/>
  <c r="J13" i="198" s="1"/>
  <c r="F13" i="198"/>
  <c r="E13" i="198"/>
  <c r="C13" i="198"/>
  <c r="B13" i="198"/>
  <c r="D13" i="198" s="1"/>
  <c r="O12" i="198"/>
  <c r="N12" i="198"/>
  <c r="L12" i="198"/>
  <c r="K12" i="198"/>
  <c r="M12" i="198" s="1"/>
  <c r="I12" i="198"/>
  <c r="H12" i="198"/>
  <c r="J12" i="198" s="1"/>
  <c r="F12" i="198"/>
  <c r="R12" i="198" s="1"/>
  <c r="E12" i="198"/>
  <c r="C12" i="198"/>
  <c r="B12" i="198"/>
  <c r="P11" i="198"/>
  <c r="O11" i="198"/>
  <c r="N11" i="198"/>
  <c r="L11" i="198"/>
  <c r="K11" i="198"/>
  <c r="I11" i="198"/>
  <c r="H11" i="198"/>
  <c r="F11" i="198"/>
  <c r="E11" i="198"/>
  <c r="E16" i="198" s="1"/>
  <c r="C11" i="198"/>
  <c r="B11" i="198"/>
  <c r="D11" i="198" s="1"/>
  <c r="G15" i="124" l="1"/>
  <c r="G12" i="124"/>
  <c r="G24" i="124"/>
  <c r="S19" i="198"/>
  <c r="E15" i="125"/>
  <c r="I15" i="125"/>
  <c r="D9" i="125"/>
  <c r="D15" i="125" s="1"/>
  <c r="G10" i="125"/>
  <c r="G15" i="125" s="1"/>
  <c r="D10" i="125"/>
  <c r="J9" i="125"/>
  <c r="J15" i="125" s="1"/>
  <c r="M11" i="198"/>
  <c r="Q12" i="198"/>
  <c r="S12" i="198" s="1"/>
  <c r="R13" i="198"/>
  <c r="D15" i="198"/>
  <c r="J34" i="198"/>
  <c r="R11" i="198"/>
  <c r="H16" i="198"/>
  <c r="C16" i="198"/>
  <c r="N16" i="198"/>
  <c r="S21" i="198"/>
  <c r="H34" i="198"/>
  <c r="I16" i="198"/>
  <c r="O16" i="198"/>
  <c r="G13" i="198"/>
  <c r="G14" i="198"/>
  <c r="M14" i="198"/>
  <c r="M15" i="198"/>
  <c r="S20" i="198"/>
  <c r="I34" i="198"/>
  <c r="D34" i="198"/>
  <c r="C34" i="198"/>
  <c r="M16" i="198"/>
  <c r="G34" i="198"/>
  <c r="M34" i="198"/>
  <c r="P34" i="198"/>
  <c r="K34" i="198"/>
  <c r="R14" i="198"/>
  <c r="S14" i="198" s="1"/>
  <c r="F16" i="198"/>
  <c r="Q11" i="198"/>
  <c r="G12" i="198"/>
  <c r="Q13" i="198"/>
  <c r="S13" i="198" s="1"/>
  <c r="Q15" i="198"/>
  <c r="S15" i="198" s="1"/>
  <c r="K16" i="198"/>
  <c r="Q24" i="198"/>
  <c r="J11" i="198"/>
  <c r="J16" i="198" s="1"/>
  <c r="D12" i="198"/>
  <c r="D16" i="198" s="1"/>
  <c r="P12" i="198"/>
  <c r="P16" i="198" s="1"/>
  <c r="D14" i="198"/>
  <c r="L16" i="198"/>
  <c r="B16" i="198"/>
  <c r="G11" i="198"/>
  <c r="R16" i="198" l="1"/>
  <c r="S24" i="198"/>
  <c r="S32" i="198" s="1"/>
  <c r="S34" i="198" s="1"/>
  <c r="Q32" i="198"/>
  <c r="Q34" i="198" s="1"/>
  <c r="G16" i="198"/>
  <c r="Q16" i="198"/>
  <c r="S11" i="198"/>
  <c r="S16" i="198" s="1"/>
  <c r="X40" i="132" l="1"/>
  <c r="W40" i="132"/>
  <c r="V40" i="132"/>
  <c r="R40" i="132"/>
  <c r="Q40" i="132"/>
  <c r="P40" i="132"/>
  <c r="O40" i="132"/>
  <c r="N40" i="132"/>
  <c r="M40" i="132"/>
  <c r="L40" i="132"/>
  <c r="K40" i="132"/>
  <c r="J40" i="132"/>
  <c r="I40" i="132"/>
  <c r="H40" i="132"/>
  <c r="G40" i="132"/>
  <c r="F40" i="132"/>
  <c r="E40" i="132"/>
  <c r="D40" i="132"/>
  <c r="D8" i="139" l="1"/>
  <c r="G8" i="139"/>
  <c r="H8" i="139"/>
  <c r="J8" i="139" s="1"/>
  <c r="I8" i="139"/>
  <c r="I10" i="139" s="1"/>
  <c r="D9" i="139"/>
  <c r="G9" i="139"/>
  <c r="H9" i="139"/>
  <c r="H10" i="139" s="1"/>
  <c r="I9" i="139"/>
  <c r="B10" i="139"/>
  <c r="C10" i="139"/>
  <c r="D10" i="139"/>
  <c r="E10" i="139"/>
  <c r="F10" i="139"/>
  <c r="G10" i="139"/>
  <c r="D13" i="139"/>
  <c r="G13" i="139"/>
  <c r="H13" i="139"/>
  <c r="H15" i="139" s="1"/>
  <c r="I13" i="139"/>
  <c r="I15" i="139" s="1"/>
  <c r="J13" i="139"/>
  <c r="J15" i="139" s="1"/>
  <c r="D14" i="139"/>
  <c r="G14" i="139"/>
  <c r="H14" i="139"/>
  <c r="J14" i="139" s="1"/>
  <c r="I14" i="139"/>
  <c r="B15" i="139"/>
  <c r="C15" i="139"/>
  <c r="D15" i="139"/>
  <c r="D20" i="139" s="1"/>
  <c r="E15" i="139"/>
  <c r="F15" i="139"/>
  <c r="G15" i="139"/>
  <c r="D17" i="139"/>
  <c r="F17" i="139" s="1"/>
  <c r="I17" i="139" s="1"/>
  <c r="E17" i="139"/>
  <c r="G17" i="139" s="1"/>
  <c r="D18" i="139"/>
  <c r="E18" i="139"/>
  <c r="G18" i="139" s="1"/>
  <c r="F18" i="139"/>
  <c r="I18" i="139" s="1"/>
  <c r="J18" i="139" s="1"/>
  <c r="D19" i="139"/>
  <c r="E19" i="139" s="1"/>
  <c r="B20" i="139"/>
  <c r="C20" i="139"/>
  <c r="E20" i="139"/>
  <c r="F20" i="139"/>
  <c r="G20" i="139"/>
  <c r="B21" i="139"/>
  <c r="H21" i="139" s="1"/>
  <c r="J21" i="139" s="1"/>
  <c r="C21" i="139"/>
  <c r="I21" i="139"/>
  <c r="P28" i="138"/>
  <c r="M28" i="138"/>
  <c r="L28" i="138"/>
  <c r="I28" i="138"/>
  <c r="H28" i="138"/>
  <c r="E28" i="138"/>
  <c r="P26" i="138"/>
  <c r="O26" i="138"/>
  <c r="O28" i="138" s="1"/>
  <c r="N26" i="138"/>
  <c r="N28" i="138" s="1"/>
  <c r="M26" i="138"/>
  <c r="L26" i="138"/>
  <c r="K26" i="138"/>
  <c r="K28" i="138" s="1"/>
  <c r="J26" i="138"/>
  <c r="J28" i="138" s="1"/>
  <c r="I26" i="138"/>
  <c r="H26" i="138"/>
  <c r="G26" i="138"/>
  <c r="G28" i="138" s="1"/>
  <c r="F26" i="138"/>
  <c r="F28" i="138" s="1"/>
  <c r="E26" i="138"/>
  <c r="C26" i="138"/>
  <c r="C28" i="138" s="1"/>
  <c r="B26" i="138"/>
  <c r="B28" i="138" s="1"/>
  <c r="G22" i="138"/>
  <c r="D22" i="138"/>
  <c r="D26" i="138" s="1"/>
  <c r="D28" i="138" s="1"/>
  <c r="P20" i="138"/>
  <c r="P27" i="138" s="1"/>
  <c r="O20" i="138"/>
  <c r="O27" i="138" s="1"/>
  <c r="N20" i="138"/>
  <c r="N27" i="138" s="1"/>
  <c r="M20" i="138"/>
  <c r="M27" i="138" s="1"/>
  <c r="L20" i="138"/>
  <c r="L27" i="138" s="1"/>
  <c r="K20" i="138"/>
  <c r="K27" i="138" s="1"/>
  <c r="I20" i="138"/>
  <c r="I27" i="138" s="1"/>
  <c r="H20" i="138"/>
  <c r="H27" i="138" s="1"/>
  <c r="G20" i="138"/>
  <c r="G27" i="138" s="1"/>
  <c r="F20" i="138"/>
  <c r="F27" i="138" s="1"/>
  <c r="E20" i="138"/>
  <c r="E27" i="138" s="1"/>
  <c r="C20" i="138"/>
  <c r="C27" i="138" s="1"/>
  <c r="B20" i="138"/>
  <c r="B27" i="138" s="1"/>
  <c r="P18" i="138"/>
  <c r="J16" i="138"/>
  <c r="J20" i="138" s="1"/>
  <c r="J27" i="138" s="1"/>
  <c r="D16" i="138"/>
  <c r="D20" i="138" s="1"/>
  <c r="D27" i="138" s="1"/>
  <c r="O13" i="138"/>
  <c r="N13" i="138"/>
  <c r="M13" i="138"/>
  <c r="L13" i="138"/>
  <c r="K13" i="138"/>
  <c r="I13" i="138"/>
  <c r="H13" i="138"/>
  <c r="G13" i="138"/>
  <c r="F13" i="138"/>
  <c r="E13" i="138"/>
  <c r="C13" i="138"/>
  <c r="B13" i="138"/>
  <c r="P12" i="138"/>
  <c r="J12" i="138"/>
  <c r="P11" i="138"/>
  <c r="P13" i="138" s="1"/>
  <c r="J11" i="138"/>
  <c r="J10" i="138"/>
  <c r="J13" i="138" s="1"/>
  <c r="J9" i="138"/>
  <c r="D9" i="138"/>
  <c r="D13" i="138" s="1"/>
  <c r="H27" i="140"/>
  <c r="G27" i="140"/>
  <c r="F27" i="140"/>
  <c r="L26" i="140"/>
  <c r="I26" i="140"/>
  <c r="H26" i="140"/>
  <c r="F26" i="140"/>
  <c r="E26" i="140"/>
  <c r="L25" i="140"/>
  <c r="K25" i="140"/>
  <c r="I25" i="140"/>
  <c r="I27" i="140" s="1"/>
  <c r="H25" i="140"/>
  <c r="G25" i="140"/>
  <c r="E25" i="140"/>
  <c r="E27" i="140" s="1"/>
  <c r="M24" i="140"/>
  <c r="M23" i="140"/>
  <c r="M22" i="140"/>
  <c r="J22" i="140"/>
  <c r="J25" i="140" s="1"/>
  <c r="J27" i="140" s="1"/>
  <c r="M21" i="140"/>
  <c r="M25" i="140" s="1"/>
  <c r="G21" i="140"/>
  <c r="L19" i="140"/>
  <c r="K19" i="140"/>
  <c r="K26" i="140" s="1"/>
  <c r="I19" i="140"/>
  <c r="H19" i="140"/>
  <c r="F19" i="140"/>
  <c r="E19" i="140"/>
  <c r="M18" i="140"/>
  <c r="J18" i="140"/>
  <c r="G18" i="140"/>
  <c r="M17" i="140"/>
  <c r="J17" i="140"/>
  <c r="G17" i="140"/>
  <c r="G19" i="140" s="1"/>
  <c r="G26" i="140" s="1"/>
  <c r="M16" i="140"/>
  <c r="J16" i="140"/>
  <c r="G16" i="140"/>
  <c r="M15" i="140"/>
  <c r="M19" i="140" s="1"/>
  <c r="M26" i="140" s="1"/>
  <c r="J15" i="140"/>
  <c r="J19" i="140" s="1"/>
  <c r="J26" i="140" s="1"/>
  <c r="G15" i="140"/>
  <c r="L12" i="140"/>
  <c r="K12" i="140"/>
  <c r="I12" i="140"/>
  <c r="H12" i="140"/>
  <c r="F12" i="140"/>
  <c r="E12" i="140"/>
  <c r="M11" i="140"/>
  <c r="J11" i="140"/>
  <c r="G11" i="140"/>
  <c r="M10" i="140"/>
  <c r="M12" i="140" s="1"/>
  <c r="J10" i="140"/>
  <c r="G10" i="140"/>
  <c r="M9" i="140"/>
  <c r="J9" i="140"/>
  <c r="G9" i="140"/>
  <c r="M8" i="140"/>
  <c r="J8" i="140"/>
  <c r="J12" i="140" s="1"/>
  <c r="G8" i="140"/>
  <c r="G12" i="140" s="1"/>
  <c r="H20" i="139" l="1"/>
  <c r="I19" i="139"/>
  <c r="J10" i="139"/>
  <c r="H17" i="139"/>
  <c r="D21" i="139"/>
  <c r="I20" i="139"/>
  <c r="J20" i="139" s="1"/>
  <c r="F19" i="139"/>
  <c r="G19" i="139" s="1"/>
  <c r="J9" i="139"/>
  <c r="J17" i="139" l="1"/>
  <c r="H19" i="139"/>
  <c r="J19" i="139" s="1"/>
  <c r="I20" i="185" l="1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F9" i="110" l="1"/>
  <c r="G9" i="110"/>
  <c r="H9" i="110"/>
  <c r="I9" i="110"/>
  <c r="J9" i="110"/>
  <c r="K9" i="110"/>
  <c r="E9" i="110"/>
  <c r="F31" i="111"/>
  <c r="E31" i="111"/>
  <c r="C31" i="111"/>
  <c r="B31" i="111"/>
  <c r="I30" i="111"/>
  <c r="H30" i="111"/>
  <c r="G30" i="111"/>
  <c r="D30" i="111"/>
  <c r="J30" i="111" s="1"/>
  <c r="I29" i="111"/>
  <c r="H29" i="111"/>
  <c r="G29" i="111"/>
  <c r="D29" i="111"/>
  <c r="J29" i="111" s="1"/>
  <c r="I28" i="111"/>
  <c r="H28" i="111"/>
  <c r="G28" i="111"/>
  <c r="D28" i="111"/>
  <c r="J28" i="111" s="1"/>
  <c r="I27" i="111"/>
  <c r="H27" i="111"/>
  <c r="H31" i="111" s="1"/>
  <c r="G27" i="111"/>
  <c r="G31" i="111" s="1"/>
  <c r="D27" i="111"/>
  <c r="F25" i="111"/>
  <c r="E25" i="111"/>
  <c r="C25" i="111"/>
  <c r="B25" i="111"/>
  <c r="I24" i="111"/>
  <c r="H24" i="111"/>
  <c r="G24" i="111"/>
  <c r="D24" i="111"/>
  <c r="J24" i="111" s="1"/>
  <c r="I23" i="111"/>
  <c r="H23" i="111"/>
  <c r="G23" i="111"/>
  <c r="D23" i="111"/>
  <c r="J23" i="111" s="1"/>
  <c r="I22" i="111"/>
  <c r="H22" i="111"/>
  <c r="G22" i="111"/>
  <c r="D22" i="111"/>
  <c r="J22" i="111" s="1"/>
  <c r="I21" i="111"/>
  <c r="H21" i="111"/>
  <c r="G21" i="111"/>
  <c r="D21" i="111"/>
  <c r="J21" i="111" s="1"/>
  <c r="F19" i="111"/>
  <c r="F32" i="111" s="1"/>
  <c r="E19" i="111"/>
  <c r="E32" i="111" s="1"/>
  <c r="E34" i="111" s="1"/>
  <c r="C19" i="111"/>
  <c r="C32" i="111" s="1"/>
  <c r="C34" i="111" s="1"/>
  <c r="B19" i="111"/>
  <c r="B32" i="111" s="1"/>
  <c r="B34" i="111" s="1"/>
  <c r="I18" i="111"/>
  <c r="H18" i="111"/>
  <c r="G18" i="111"/>
  <c r="D18" i="111"/>
  <c r="J18" i="111" s="1"/>
  <c r="I17" i="111"/>
  <c r="H17" i="111"/>
  <c r="G17" i="111"/>
  <c r="D17" i="111"/>
  <c r="J17" i="111" s="1"/>
  <c r="J11" i="111" s="1"/>
  <c r="I16" i="111"/>
  <c r="I10" i="111" s="1"/>
  <c r="H16" i="111"/>
  <c r="G16" i="111"/>
  <c r="D16" i="111"/>
  <c r="D10" i="111" s="1"/>
  <c r="I15" i="111"/>
  <c r="H15" i="111"/>
  <c r="G15" i="111"/>
  <c r="G19" i="111" s="1"/>
  <c r="G32" i="111" s="1"/>
  <c r="D15" i="111"/>
  <c r="D19" i="111" s="1"/>
  <c r="D32" i="111" s="1"/>
  <c r="F11" i="111"/>
  <c r="E11" i="111"/>
  <c r="C11" i="111"/>
  <c r="B11" i="111"/>
  <c r="F10" i="111"/>
  <c r="E10" i="111"/>
  <c r="C10" i="111"/>
  <c r="B10" i="111"/>
  <c r="F9" i="111"/>
  <c r="E9" i="111"/>
  <c r="C9" i="111"/>
  <c r="B9" i="111"/>
  <c r="H19" i="111" l="1"/>
  <c r="H32" i="111" s="1"/>
  <c r="D11" i="111"/>
  <c r="G9" i="111"/>
  <c r="H9" i="111"/>
  <c r="H10" i="111"/>
  <c r="H11" i="111"/>
  <c r="I9" i="111"/>
  <c r="I11" i="111"/>
  <c r="F12" i="111"/>
  <c r="G11" i="111"/>
  <c r="F34" i="111"/>
  <c r="G25" i="111"/>
  <c r="G34" i="111" s="1"/>
  <c r="D31" i="111"/>
  <c r="I31" i="111"/>
  <c r="B12" i="111"/>
  <c r="D25" i="111"/>
  <c r="E12" i="111"/>
  <c r="C12" i="111"/>
  <c r="J15" i="111"/>
  <c r="J25" i="111"/>
  <c r="H25" i="111"/>
  <c r="H34" i="111" s="1"/>
  <c r="D9" i="111"/>
  <c r="D12" i="111" s="1"/>
  <c r="G10" i="111"/>
  <c r="I25" i="111"/>
  <c r="I19" i="111"/>
  <c r="I32" i="111" s="1"/>
  <c r="J27" i="111"/>
  <c r="J16" i="111"/>
  <c r="J10" i="111" s="1"/>
  <c r="O29" i="106"/>
  <c r="P28" i="106"/>
  <c r="P30" i="106" s="1"/>
  <c r="O28" i="106"/>
  <c r="O30" i="106" s="1"/>
  <c r="M28" i="106"/>
  <c r="M30" i="106" s="1"/>
  <c r="L28" i="106"/>
  <c r="L30" i="106" s="1"/>
  <c r="Q27" i="106"/>
  <c r="N27" i="106"/>
  <c r="Q26" i="106"/>
  <c r="N26" i="106"/>
  <c r="Q25" i="106"/>
  <c r="N25" i="106"/>
  <c r="Q24" i="106"/>
  <c r="Q10" i="106" s="1"/>
  <c r="N24" i="106"/>
  <c r="Q23" i="106"/>
  <c r="N23" i="106"/>
  <c r="N28" i="106" s="1"/>
  <c r="N30" i="106" s="1"/>
  <c r="P21" i="106"/>
  <c r="P29" i="106" s="1"/>
  <c r="O21" i="106"/>
  <c r="M21" i="106"/>
  <c r="M29" i="106" s="1"/>
  <c r="L21" i="106"/>
  <c r="L29" i="106" s="1"/>
  <c r="Q20" i="106"/>
  <c r="N20" i="106"/>
  <c r="Q19" i="106"/>
  <c r="Q12" i="106" s="1"/>
  <c r="N19" i="106"/>
  <c r="Q18" i="106"/>
  <c r="N18" i="106"/>
  <c r="Q17" i="106"/>
  <c r="Q21" i="106" s="1"/>
  <c r="Q29" i="106" s="1"/>
  <c r="N17" i="106"/>
  <c r="Q16" i="106"/>
  <c r="N16" i="106"/>
  <c r="N21" i="106" s="1"/>
  <c r="N29" i="106" s="1"/>
  <c r="P12" i="106"/>
  <c r="O12" i="106"/>
  <c r="N12" i="106"/>
  <c r="M12" i="106"/>
  <c r="L12" i="106"/>
  <c r="Q11" i="106"/>
  <c r="P11" i="106"/>
  <c r="O11" i="106"/>
  <c r="N11" i="106"/>
  <c r="M11" i="106"/>
  <c r="L11" i="106"/>
  <c r="P10" i="106"/>
  <c r="O10" i="106"/>
  <c r="N10" i="106"/>
  <c r="M10" i="106"/>
  <c r="L10" i="106"/>
  <c r="Q9" i="106"/>
  <c r="P9" i="106"/>
  <c r="P13" i="106" s="1"/>
  <c r="O9" i="106"/>
  <c r="O13" i="106" s="1"/>
  <c r="N9" i="106"/>
  <c r="N13" i="106" s="1"/>
  <c r="M9" i="106"/>
  <c r="M13" i="106" s="1"/>
  <c r="L9" i="106"/>
  <c r="L13" i="106" s="1"/>
  <c r="P24" i="107"/>
  <c r="M24" i="107"/>
  <c r="P23" i="107"/>
  <c r="M23" i="107"/>
  <c r="M10" i="107" s="1"/>
  <c r="P22" i="107"/>
  <c r="M22" i="107"/>
  <c r="P21" i="107"/>
  <c r="M21" i="107"/>
  <c r="M8" i="107" s="1"/>
  <c r="O19" i="107"/>
  <c r="P19" i="107" s="1"/>
  <c r="N19" i="107"/>
  <c r="L19" i="107"/>
  <c r="K19" i="107"/>
  <c r="M18" i="107"/>
  <c r="M11" i="107" s="1"/>
  <c r="M17" i="107"/>
  <c r="M16" i="107"/>
  <c r="M9" i="107" s="1"/>
  <c r="P15" i="107"/>
  <c r="P8" i="107" s="1"/>
  <c r="P12" i="107" s="1"/>
  <c r="M15" i="107"/>
  <c r="L11" i="107"/>
  <c r="K11" i="107"/>
  <c r="L10" i="107"/>
  <c r="K10" i="107"/>
  <c r="L9" i="107"/>
  <c r="K9" i="107"/>
  <c r="O8" i="107"/>
  <c r="O12" i="107" s="1"/>
  <c r="N8" i="107"/>
  <c r="N12" i="107" s="1"/>
  <c r="L8" i="107"/>
  <c r="K8" i="107"/>
  <c r="I25" i="107"/>
  <c r="I27" i="107" s="1"/>
  <c r="H25" i="107"/>
  <c r="H27" i="107" s="1"/>
  <c r="F25" i="107"/>
  <c r="F27" i="107" s="1"/>
  <c r="E25" i="107"/>
  <c r="E27" i="107" s="1"/>
  <c r="J24" i="107"/>
  <c r="G24" i="107"/>
  <c r="J23" i="107"/>
  <c r="J10" i="107" s="1"/>
  <c r="G23" i="107"/>
  <c r="J22" i="107"/>
  <c r="G22" i="107"/>
  <c r="J21" i="107"/>
  <c r="G21" i="107"/>
  <c r="G25" i="107" s="1"/>
  <c r="G27" i="107" s="1"/>
  <c r="I19" i="107"/>
  <c r="I26" i="107" s="1"/>
  <c r="H19" i="107"/>
  <c r="H26" i="107" s="1"/>
  <c r="F19" i="107"/>
  <c r="F26" i="107" s="1"/>
  <c r="E19" i="107"/>
  <c r="E26" i="107" s="1"/>
  <c r="J18" i="107"/>
  <c r="J11" i="107" s="1"/>
  <c r="G18" i="107"/>
  <c r="J17" i="107"/>
  <c r="G17" i="107"/>
  <c r="J16" i="107"/>
  <c r="J9" i="107" s="1"/>
  <c r="G16" i="107"/>
  <c r="J15" i="107"/>
  <c r="G15" i="107"/>
  <c r="I11" i="107"/>
  <c r="H11" i="107"/>
  <c r="F11" i="107"/>
  <c r="E11" i="107"/>
  <c r="I10" i="107"/>
  <c r="H10" i="107"/>
  <c r="F10" i="107"/>
  <c r="E10" i="107"/>
  <c r="I9" i="107"/>
  <c r="H9" i="107"/>
  <c r="G9" i="107"/>
  <c r="F9" i="107"/>
  <c r="E9" i="107"/>
  <c r="J8" i="107"/>
  <c r="I8" i="107"/>
  <c r="H8" i="107"/>
  <c r="F8" i="107"/>
  <c r="E8" i="107"/>
  <c r="H12" i="111" l="1"/>
  <c r="I12" i="111"/>
  <c r="J31" i="111"/>
  <c r="G12" i="111"/>
  <c r="I34" i="111"/>
  <c r="D34" i="111"/>
  <c r="J9" i="111"/>
  <c r="J12" i="111" s="1"/>
  <c r="J19" i="111"/>
  <c r="J32" i="111" s="1"/>
  <c r="Q13" i="106"/>
  <c r="Q28" i="106"/>
  <c r="Q30" i="106" s="1"/>
  <c r="G11" i="107"/>
  <c r="G10" i="107"/>
  <c r="M12" i="107"/>
  <c r="F12" i="107"/>
  <c r="J19" i="107"/>
  <c r="J26" i="107" s="1"/>
  <c r="J25" i="107"/>
  <c r="J27" i="107" s="1"/>
  <c r="L12" i="107"/>
  <c r="M19" i="107"/>
  <c r="G19" i="107"/>
  <c r="G26" i="107" s="1"/>
  <c r="H12" i="107"/>
  <c r="I12" i="107"/>
  <c r="E12" i="107"/>
  <c r="K12" i="107"/>
  <c r="J12" i="107"/>
  <c r="G8" i="107"/>
  <c r="O31" i="173"/>
  <c r="N31" i="173"/>
  <c r="L31" i="173"/>
  <c r="K31" i="173"/>
  <c r="I31" i="173"/>
  <c r="H31" i="173"/>
  <c r="G31" i="173"/>
  <c r="F31" i="173"/>
  <c r="E31" i="173"/>
  <c r="P30" i="173"/>
  <c r="M30" i="173"/>
  <c r="J30" i="173"/>
  <c r="G30" i="173"/>
  <c r="P29" i="173"/>
  <c r="M29" i="173"/>
  <c r="J29" i="173"/>
  <c r="G29" i="173"/>
  <c r="P28" i="173"/>
  <c r="M28" i="173"/>
  <c r="J28" i="173"/>
  <c r="G28" i="173"/>
  <c r="P27" i="173"/>
  <c r="M27" i="173"/>
  <c r="J27" i="173"/>
  <c r="G27" i="173"/>
  <c r="P26" i="173"/>
  <c r="P31" i="173" s="1"/>
  <c r="M26" i="173"/>
  <c r="M31" i="173" s="1"/>
  <c r="J26" i="173"/>
  <c r="J31" i="173" s="1"/>
  <c r="G26" i="173"/>
  <c r="O23" i="173"/>
  <c r="O32" i="173" s="1"/>
  <c r="N23" i="173"/>
  <c r="N32" i="173" s="1"/>
  <c r="L23" i="173"/>
  <c r="L32" i="173" s="1"/>
  <c r="K23" i="173"/>
  <c r="K32" i="173" s="1"/>
  <c r="I23" i="173"/>
  <c r="I32" i="173" s="1"/>
  <c r="H23" i="173"/>
  <c r="H32" i="173" s="1"/>
  <c r="F23" i="173"/>
  <c r="F32" i="173" s="1"/>
  <c r="E23" i="173"/>
  <c r="E32" i="173" s="1"/>
  <c r="P22" i="173"/>
  <c r="M22" i="173"/>
  <c r="J22" i="173"/>
  <c r="G22" i="173"/>
  <c r="P21" i="173"/>
  <c r="M21" i="173"/>
  <c r="J21" i="173"/>
  <c r="G21" i="173"/>
  <c r="P20" i="173"/>
  <c r="M20" i="173"/>
  <c r="J20" i="173"/>
  <c r="G20" i="173"/>
  <c r="G23" i="173" s="1"/>
  <c r="G32" i="173" s="1"/>
  <c r="P19" i="173"/>
  <c r="M19" i="173"/>
  <c r="J19" i="173"/>
  <c r="G19" i="173"/>
  <c r="P18" i="173"/>
  <c r="P23" i="173" s="1"/>
  <c r="P32" i="173" s="1"/>
  <c r="M18" i="173"/>
  <c r="M23" i="173" s="1"/>
  <c r="M32" i="173" s="1"/>
  <c r="J18" i="173"/>
  <c r="J23" i="173" s="1"/>
  <c r="J32" i="173" s="1"/>
  <c r="G18" i="173"/>
  <c r="O14" i="173"/>
  <c r="N14" i="173"/>
  <c r="L14" i="173"/>
  <c r="K14" i="173"/>
  <c r="I14" i="173"/>
  <c r="H14" i="173"/>
  <c r="F14" i="173"/>
  <c r="E14" i="173"/>
  <c r="P13" i="173"/>
  <c r="M13" i="173"/>
  <c r="J13" i="173"/>
  <c r="G13" i="173"/>
  <c r="P12" i="173"/>
  <c r="M12" i="173"/>
  <c r="J12" i="173"/>
  <c r="G12" i="173"/>
  <c r="P11" i="173"/>
  <c r="M11" i="173"/>
  <c r="J11" i="173"/>
  <c r="G11" i="173"/>
  <c r="G14" i="173" s="1"/>
  <c r="P10" i="173"/>
  <c r="M10" i="173"/>
  <c r="J10" i="173"/>
  <c r="G10" i="173"/>
  <c r="P9" i="173"/>
  <c r="P14" i="173" s="1"/>
  <c r="M9" i="173"/>
  <c r="M14" i="173" s="1"/>
  <c r="J9" i="173"/>
  <c r="J14" i="173" s="1"/>
  <c r="G9" i="173"/>
  <c r="J34" i="111" l="1"/>
  <c r="G12" i="107"/>
  <c r="B73" i="171"/>
  <c r="H73" i="171"/>
  <c r="J73" i="171"/>
  <c r="C73" i="171"/>
  <c r="I73" i="171"/>
  <c r="E73" i="171"/>
  <c r="K73" i="171"/>
  <c r="F73" i="171"/>
  <c r="L73" i="171"/>
  <c r="M73" i="171"/>
  <c r="D73" i="171" l="1"/>
  <c r="P73" i="171"/>
  <c r="O73" i="171"/>
  <c r="G73" i="171"/>
  <c r="N73" i="171"/>
  <c r="F19" i="179"/>
  <c r="E19" i="179"/>
  <c r="C19" i="179"/>
  <c r="I19" i="179" s="1"/>
  <c r="B19" i="179"/>
  <c r="H19" i="179" s="1"/>
  <c r="J19" i="179" s="1"/>
  <c r="I18" i="179"/>
  <c r="H18" i="179"/>
  <c r="J18" i="179" s="1"/>
  <c r="G18" i="179"/>
  <c r="G19" i="179" s="1"/>
  <c r="D18" i="179"/>
  <c r="I17" i="179"/>
  <c r="H17" i="179"/>
  <c r="J17" i="179" s="1"/>
  <c r="G17" i="179"/>
  <c r="D17" i="179"/>
  <c r="I16" i="179"/>
  <c r="J16" i="179" s="1"/>
  <c r="H16" i="179"/>
  <c r="G16" i="179"/>
  <c r="D16" i="179"/>
  <c r="D19" i="179" s="1"/>
  <c r="F13" i="179"/>
  <c r="E13" i="179"/>
  <c r="C13" i="179"/>
  <c r="I13" i="179" s="1"/>
  <c r="B13" i="179"/>
  <c r="I12" i="179"/>
  <c r="H12" i="179"/>
  <c r="J12" i="179" s="1"/>
  <c r="G12" i="179"/>
  <c r="G13" i="179" s="1"/>
  <c r="D12" i="179"/>
  <c r="I11" i="179"/>
  <c r="H11" i="179"/>
  <c r="H13" i="179" s="1"/>
  <c r="G11" i="179"/>
  <c r="D11" i="179"/>
  <c r="I10" i="179"/>
  <c r="J10" i="179" s="1"/>
  <c r="H10" i="179"/>
  <c r="G10" i="179"/>
  <c r="D10" i="179"/>
  <c r="D13" i="179" s="1"/>
  <c r="J16" i="176"/>
  <c r="I16" i="176"/>
  <c r="H16" i="176"/>
  <c r="G16" i="176"/>
  <c r="F16" i="176"/>
  <c r="E16" i="176"/>
  <c r="X15" i="176"/>
  <c r="W15" i="176"/>
  <c r="U13" i="176"/>
  <c r="T13" i="176"/>
  <c r="P13" i="176"/>
  <c r="O13" i="176"/>
  <c r="N13" i="176"/>
  <c r="L13" i="176"/>
  <c r="K13" i="176"/>
  <c r="I13" i="176"/>
  <c r="H13" i="176"/>
  <c r="F13" i="176"/>
  <c r="E13" i="176"/>
  <c r="D13" i="176"/>
  <c r="C13" i="176"/>
  <c r="B13" i="176"/>
  <c r="X13" i="176"/>
  <c r="V12" i="176"/>
  <c r="V13" i="176" s="1"/>
  <c r="P12" i="176"/>
  <c r="M12" i="176"/>
  <c r="M13" i="176" s="1"/>
  <c r="J12" i="176"/>
  <c r="J13" i="176" s="1"/>
  <c r="G12" i="176"/>
  <c r="G13" i="176" s="1"/>
  <c r="D12" i="176"/>
  <c r="X9" i="176"/>
  <c r="V9" i="176"/>
  <c r="U9" i="176"/>
  <c r="T9" i="176"/>
  <c r="P9" i="176"/>
  <c r="O9" i="176"/>
  <c r="N9" i="176"/>
  <c r="M9" i="176"/>
  <c r="L9" i="176"/>
  <c r="K9" i="176"/>
  <c r="J9" i="176"/>
  <c r="I9" i="176"/>
  <c r="H9" i="176"/>
  <c r="G9" i="176"/>
  <c r="F9" i="176"/>
  <c r="E9" i="176"/>
  <c r="B9" i="176"/>
  <c r="W8" i="176"/>
  <c r="Y9" i="176" s="1"/>
  <c r="W9" i="176" l="1"/>
  <c r="Y12" i="176"/>
  <c r="Y13" i="176" s="1"/>
  <c r="Y15" i="176"/>
  <c r="J13" i="179"/>
  <c r="J11" i="179"/>
  <c r="W13" i="176"/>
  <c r="D18" i="201" l="1"/>
  <c r="E18" i="201"/>
  <c r="L18" i="201"/>
  <c r="M18" i="201"/>
  <c r="N18" i="201"/>
  <c r="O18" i="201"/>
  <c r="C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K11" i="197"/>
  <c r="K12" i="197" s="1"/>
  <c r="M8" i="197"/>
  <c r="L8" i="197"/>
  <c r="I8" i="197"/>
  <c r="H7" i="197"/>
  <c r="H8" i="197" s="1"/>
  <c r="E7" i="197"/>
  <c r="E8" i="197" s="1"/>
  <c r="B7" i="197"/>
  <c r="B8" i="197" s="1"/>
  <c r="G18" i="196"/>
  <c r="G19" i="196" s="1"/>
  <c r="F18" i="196"/>
  <c r="E18" i="196"/>
  <c r="E19" i="196" s="1"/>
  <c r="D18" i="196"/>
  <c r="D19" i="196" s="1"/>
  <c r="C18" i="196"/>
  <c r="C19" i="196" s="1"/>
  <c r="B18" i="196"/>
  <c r="B19" i="196" s="1"/>
  <c r="I18" i="196"/>
  <c r="I19" i="196" s="1"/>
  <c r="F19" i="196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M11" i="197" l="1"/>
  <c r="M12" i="197" s="1"/>
  <c r="K7" i="197"/>
  <c r="K8" i="197" s="1"/>
  <c r="J18" i="196"/>
  <c r="J19" i="196" s="1"/>
  <c r="H18" i="196"/>
  <c r="H19" i="196" s="1"/>
  <c r="H40" i="120" l="1"/>
  <c r="L37" i="120"/>
  <c r="C40" i="120"/>
  <c r="B40" i="120"/>
  <c r="L36" i="120"/>
  <c r="K36" i="120"/>
  <c r="M36" i="120" s="1"/>
  <c r="M35" i="120"/>
  <c r="L35" i="120"/>
  <c r="K35" i="120"/>
  <c r="L34" i="120"/>
  <c r="K34" i="120"/>
  <c r="M34" i="120" s="1"/>
  <c r="L33" i="120"/>
  <c r="K33" i="120"/>
  <c r="M33" i="120" s="1"/>
  <c r="L32" i="120"/>
  <c r="K32" i="120"/>
  <c r="L31" i="120"/>
  <c r="K31" i="120"/>
  <c r="M30" i="120"/>
  <c r="L30" i="120"/>
  <c r="K30" i="120"/>
  <c r="L29" i="120"/>
  <c r="K29" i="120"/>
  <c r="M29" i="120" s="1"/>
  <c r="L26" i="120"/>
  <c r="L25" i="120"/>
  <c r="K25" i="120"/>
  <c r="M25" i="120" s="1"/>
  <c r="L24" i="120"/>
  <c r="K24" i="120"/>
  <c r="M24" i="120" s="1"/>
  <c r="L23" i="120"/>
  <c r="K23" i="120"/>
  <c r="M23" i="120" s="1"/>
  <c r="L22" i="120"/>
  <c r="K22" i="120"/>
  <c r="M22" i="120" s="1"/>
  <c r="L21" i="120"/>
  <c r="K21" i="120"/>
  <c r="M21" i="120" s="1"/>
  <c r="K20" i="120"/>
  <c r="L20" i="120"/>
  <c r="L19" i="120"/>
  <c r="K19" i="120"/>
  <c r="M19" i="120" s="1"/>
  <c r="L14" i="120"/>
  <c r="K14" i="120"/>
  <c r="M14" i="120" s="1"/>
  <c r="L13" i="120"/>
  <c r="K13" i="120"/>
  <c r="M13" i="120" s="1"/>
  <c r="L12" i="120"/>
  <c r="K12" i="120"/>
  <c r="M12" i="120" s="1"/>
  <c r="L11" i="120"/>
  <c r="K11" i="120"/>
  <c r="L10" i="120"/>
  <c r="K10" i="120"/>
  <c r="M10" i="120" s="1"/>
  <c r="L9" i="120"/>
  <c r="K9" i="120"/>
  <c r="C40" i="121"/>
  <c r="I38" i="121"/>
  <c r="I40" i="121" s="1"/>
  <c r="B40" i="121"/>
  <c r="B41" i="121" s="1"/>
  <c r="I37" i="121"/>
  <c r="J37" i="121"/>
  <c r="E40" i="121"/>
  <c r="H37" i="121"/>
  <c r="I36" i="121"/>
  <c r="H36" i="121"/>
  <c r="J36" i="121"/>
  <c r="I35" i="121"/>
  <c r="H35" i="121"/>
  <c r="J35" i="121"/>
  <c r="I34" i="121"/>
  <c r="H34" i="121"/>
  <c r="J34" i="121"/>
  <c r="I33" i="121"/>
  <c r="H33" i="121"/>
  <c r="J33" i="121"/>
  <c r="I32" i="121"/>
  <c r="H32" i="121"/>
  <c r="J32" i="121"/>
  <c r="J31" i="121"/>
  <c r="I31" i="121"/>
  <c r="H31" i="121"/>
  <c r="J30" i="121"/>
  <c r="I30" i="121"/>
  <c r="H30" i="121"/>
  <c r="D40" i="121"/>
  <c r="I28" i="121"/>
  <c r="I39" i="121" s="1"/>
  <c r="C41" i="121"/>
  <c r="H27" i="121"/>
  <c r="J27" i="121"/>
  <c r="I16" i="121"/>
  <c r="I26" i="121"/>
  <c r="H26" i="121"/>
  <c r="J26" i="121"/>
  <c r="J15" i="121"/>
  <c r="I25" i="121"/>
  <c r="H25" i="121"/>
  <c r="I24" i="121"/>
  <c r="H24" i="121"/>
  <c r="J24" i="121"/>
  <c r="I23" i="121"/>
  <c r="H23" i="121"/>
  <c r="J23" i="121"/>
  <c r="H22" i="121"/>
  <c r="J22" i="121"/>
  <c r="I22" i="121"/>
  <c r="I21" i="121"/>
  <c r="I20" i="121"/>
  <c r="H20" i="121"/>
  <c r="J20" i="121"/>
  <c r="H16" i="121"/>
  <c r="I15" i="121"/>
  <c r="H15" i="121"/>
  <c r="I14" i="121"/>
  <c r="H13" i="121"/>
  <c r="J13" i="121"/>
  <c r="I13" i="121"/>
  <c r="I12" i="121"/>
  <c r="H12" i="121"/>
  <c r="H11" i="121"/>
  <c r="I10" i="121"/>
  <c r="H9" i="121"/>
  <c r="M20" i="120" l="1"/>
  <c r="M31" i="120"/>
  <c r="M32" i="120"/>
  <c r="K39" i="120"/>
  <c r="M9" i="120"/>
  <c r="L15" i="120"/>
  <c r="M11" i="120"/>
  <c r="D40" i="120"/>
  <c r="I40" i="120"/>
  <c r="K8" i="120"/>
  <c r="M8" i="120" s="1"/>
  <c r="K37" i="120"/>
  <c r="M37" i="120" s="1"/>
  <c r="L8" i="120"/>
  <c r="K15" i="120"/>
  <c r="K26" i="120"/>
  <c r="M26" i="120" s="1"/>
  <c r="L16" i="120"/>
  <c r="G40" i="121"/>
  <c r="J38" i="121"/>
  <c r="I9" i="121"/>
  <c r="I11" i="121"/>
  <c r="J11" i="121"/>
  <c r="J10" i="121"/>
  <c r="I27" i="121"/>
  <c r="J12" i="121"/>
  <c r="H14" i="121"/>
  <c r="J16" i="121"/>
  <c r="H38" i="121"/>
  <c r="H40" i="121" s="1"/>
  <c r="F40" i="121"/>
  <c r="F41" i="121" s="1"/>
  <c r="I41" i="121" s="1"/>
  <c r="H10" i="121"/>
  <c r="H21" i="121"/>
  <c r="P60" i="158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M15" i="120" l="1"/>
  <c r="M39" i="120"/>
  <c r="L27" i="120"/>
  <c r="L38" i="120"/>
  <c r="L39" i="120"/>
  <c r="F40" i="120"/>
  <c r="L40" i="120" s="1"/>
  <c r="K27" i="120"/>
  <c r="G40" i="120"/>
  <c r="K16" i="120"/>
  <c r="M16" i="120" s="1"/>
  <c r="J40" i="120"/>
  <c r="E41" i="121"/>
  <c r="H41" i="121" s="1"/>
  <c r="H28" i="121"/>
  <c r="H39" i="121" s="1"/>
  <c r="J17" i="121"/>
  <c r="J9" i="121"/>
  <c r="J14" i="121"/>
  <c r="J25" i="121"/>
  <c r="D41" i="121"/>
  <c r="J40" i="121"/>
  <c r="J21" i="121"/>
  <c r="I17" i="121"/>
  <c r="D27" i="155"/>
  <c r="E27" i="155"/>
  <c r="F27" i="155"/>
  <c r="J27" i="155"/>
  <c r="L27" i="155"/>
  <c r="M27" i="155"/>
  <c r="N27" i="155"/>
  <c r="O27" i="155"/>
  <c r="P27" i="155"/>
  <c r="Q27" i="155"/>
  <c r="C27" i="155"/>
  <c r="D25" i="155"/>
  <c r="E25" i="155"/>
  <c r="F25" i="155"/>
  <c r="J25" i="155"/>
  <c r="L25" i="155"/>
  <c r="M25" i="155"/>
  <c r="N25" i="155"/>
  <c r="O25" i="155"/>
  <c r="P25" i="155"/>
  <c r="Q25" i="155"/>
  <c r="C25" i="155"/>
  <c r="G18" i="155"/>
  <c r="G25" i="155" s="1"/>
  <c r="G27" i="155" s="1"/>
  <c r="H18" i="155"/>
  <c r="H25" i="155" s="1"/>
  <c r="H27" i="155" s="1"/>
  <c r="I18" i="155"/>
  <c r="I25" i="155" s="1"/>
  <c r="I27" i="155" s="1"/>
  <c r="G12" i="155"/>
  <c r="H12" i="155"/>
  <c r="I12" i="155"/>
  <c r="C24" i="156"/>
  <c r="D24" i="156"/>
  <c r="D26" i="156" s="1"/>
  <c r="E24" i="156"/>
  <c r="F24" i="156"/>
  <c r="F26" i="156" s="1"/>
  <c r="G24" i="156"/>
  <c r="H24" i="156"/>
  <c r="H26" i="156" s="1"/>
  <c r="I24" i="156"/>
  <c r="J24" i="156"/>
  <c r="J26" i="156" s="1"/>
  <c r="K24" i="156"/>
  <c r="L24" i="156"/>
  <c r="L26" i="156" s="1"/>
  <c r="M24" i="156"/>
  <c r="B24" i="156"/>
  <c r="C25" i="156"/>
  <c r="D25" i="156"/>
  <c r="E25" i="156"/>
  <c r="E26" i="156" s="1"/>
  <c r="F25" i="156"/>
  <c r="G25" i="156"/>
  <c r="H25" i="156"/>
  <c r="I25" i="156"/>
  <c r="I26" i="156" s="1"/>
  <c r="J25" i="156"/>
  <c r="K25" i="156"/>
  <c r="L25" i="156"/>
  <c r="M25" i="156"/>
  <c r="M26" i="156" s="1"/>
  <c r="B25" i="156"/>
  <c r="B26" i="156" s="1"/>
  <c r="K26" i="156" l="1"/>
  <c r="G26" i="156"/>
  <c r="C26" i="156"/>
  <c r="K38" i="120"/>
  <c r="M38" i="120" s="1"/>
  <c r="E40" i="120"/>
  <c r="K40" i="120" s="1"/>
  <c r="M40" i="120" s="1"/>
  <c r="M27" i="120"/>
  <c r="J28" i="121"/>
  <c r="H17" i="121"/>
  <c r="F21" i="199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5" i="179"/>
  <c r="C23" i="179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K13" i="178"/>
  <c r="L13" i="178"/>
  <c r="M13" i="178"/>
  <c r="N13" i="178"/>
  <c r="O13" i="178"/>
  <c r="P13" i="178"/>
  <c r="K20" i="178"/>
  <c r="L20" i="178"/>
  <c r="M20" i="178"/>
  <c r="N20" i="178"/>
  <c r="O20" i="178"/>
  <c r="P20" i="178"/>
  <c r="K23" i="178"/>
  <c r="L23" i="178"/>
  <c r="M23" i="178"/>
  <c r="N23" i="178"/>
  <c r="O23" i="178"/>
  <c r="O25" i="178" s="1"/>
  <c r="P23" i="178"/>
  <c r="K24" i="178"/>
  <c r="K26" i="178" s="1"/>
  <c r="L24" i="178"/>
  <c r="M24" i="178"/>
  <c r="N24" i="178"/>
  <c r="N26" i="178" s="1"/>
  <c r="O24" i="178"/>
  <c r="P24" i="178"/>
  <c r="K25" i="178"/>
  <c r="L25" i="178"/>
  <c r="L26" i="178" s="1"/>
  <c r="M25" i="178"/>
  <c r="M26" i="178"/>
  <c r="P26" i="178"/>
  <c r="J39" i="121" l="1"/>
  <c r="G41" i="121"/>
  <c r="J41" i="121" s="1"/>
  <c r="O26" i="178"/>
  <c r="E23" i="191" l="1"/>
  <c r="F23" i="191"/>
  <c r="G23" i="191"/>
  <c r="H23" i="191"/>
  <c r="I23" i="191"/>
  <c r="J23" i="191"/>
  <c r="K23" i="191"/>
  <c r="L23" i="191"/>
  <c r="M23" i="191"/>
  <c r="N10" i="191"/>
  <c r="O10" i="191"/>
  <c r="R14" i="192" l="1"/>
  <c r="S14" i="192"/>
  <c r="S8" i="192" s="1"/>
  <c r="B11" i="192"/>
  <c r="C11" i="192"/>
  <c r="D11" i="192"/>
  <c r="E11" i="192"/>
  <c r="F11" i="192"/>
  <c r="G11" i="192"/>
  <c r="H11" i="192"/>
  <c r="I11" i="192"/>
  <c r="J11" i="192"/>
  <c r="L11" i="192"/>
  <c r="B17" i="192"/>
  <c r="C17" i="192"/>
  <c r="D17" i="192"/>
  <c r="E17" i="192"/>
  <c r="F17" i="192"/>
  <c r="G17" i="192"/>
  <c r="H17" i="192"/>
  <c r="I17" i="192"/>
  <c r="J17" i="192"/>
  <c r="K17" i="192"/>
  <c r="L17" i="192"/>
  <c r="M17" i="192"/>
  <c r="N17" i="192"/>
  <c r="O17" i="192"/>
  <c r="P17" i="192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R18" i="155"/>
  <c r="R25" i="155" s="1"/>
  <c r="R27" i="155" s="1"/>
  <c r="Q18" i="155"/>
  <c r="P18" i="155"/>
  <c r="O18" i="155"/>
  <c r="M18" i="155"/>
  <c r="L18" i="155"/>
  <c r="K18" i="155"/>
  <c r="K25" i="155" s="1"/>
  <c r="K27" i="155" s="1"/>
  <c r="F18" i="155"/>
  <c r="E18" i="155"/>
  <c r="C18" i="155"/>
  <c r="T17" i="155"/>
  <c r="S17" i="155"/>
  <c r="R17" i="155"/>
  <c r="S16" i="155"/>
  <c r="S18" i="155" s="1"/>
  <c r="S25" i="155" s="1"/>
  <c r="S27" i="155" s="1"/>
  <c r="R16" i="155"/>
  <c r="Q16" i="155"/>
  <c r="N16" i="155"/>
  <c r="N18" i="155" s="1"/>
  <c r="T15" i="155"/>
  <c r="S15" i="155"/>
  <c r="R15" i="155"/>
  <c r="Q15" i="155"/>
  <c r="Q12" i="155"/>
  <c r="P12" i="155"/>
  <c r="O12" i="155"/>
  <c r="M12" i="155"/>
  <c r="L12" i="155"/>
  <c r="K12" i="155"/>
  <c r="F12" i="155"/>
  <c r="E12" i="155"/>
  <c r="C12" i="155"/>
  <c r="S11" i="155"/>
  <c r="T11" i="155" s="1"/>
  <c r="R11" i="155"/>
  <c r="S10" i="155"/>
  <c r="R10" i="155"/>
  <c r="Q10" i="155"/>
  <c r="N10" i="155"/>
  <c r="N12" i="155" s="1"/>
  <c r="S9" i="155"/>
  <c r="R9" i="155"/>
  <c r="Q9" i="155"/>
  <c r="O22" i="156"/>
  <c r="P22" i="156" s="1"/>
  <c r="N22" i="156"/>
  <c r="O21" i="156"/>
  <c r="N21" i="156"/>
  <c r="P21" i="156" s="1"/>
  <c r="O20" i="156"/>
  <c r="N20" i="156"/>
  <c r="O17" i="156"/>
  <c r="P17" i="156"/>
  <c r="O15" i="156"/>
  <c r="O18" i="156" s="1"/>
  <c r="O24" i="156" s="1"/>
  <c r="N15" i="156"/>
  <c r="O12" i="156"/>
  <c r="N9" i="156"/>
  <c r="R12" i="155" l="1"/>
  <c r="S12" i="155"/>
  <c r="O23" i="156"/>
  <c r="O25" i="156" s="1"/>
  <c r="O26" i="156"/>
  <c r="P12" i="156"/>
  <c r="P15" i="156"/>
  <c r="P18" i="156" s="1"/>
  <c r="P24" i="156" s="1"/>
  <c r="P26" i="156" s="1"/>
  <c r="P20" i="156"/>
  <c r="T9" i="155"/>
  <c r="T16" i="155"/>
  <c r="T18" i="155" s="1"/>
  <c r="T25" i="155" s="1"/>
  <c r="T27" i="155" s="1"/>
  <c r="T10" i="155"/>
  <c r="P23" i="156"/>
  <c r="P25" i="156" s="1"/>
  <c r="N12" i="156"/>
  <c r="N18" i="156"/>
  <c r="N24" i="156" s="1"/>
  <c r="N23" i="156"/>
  <c r="N25" i="156" s="1"/>
  <c r="D28" i="200"/>
  <c r="D30" i="200" s="1"/>
  <c r="C28" i="200"/>
  <c r="C30" i="200" s="1"/>
  <c r="E27" i="200"/>
  <c r="E26" i="200"/>
  <c r="E25" i="200"/>
  <c r="E24" i="200"/>
  <c r="E23" i="200"/>
  <c r="E28" i="200" s="1"/>
  <c r="E30" i="200" s="1"/>
  <c r="D21" i="200"/>
  <c r="D29" i="200" s="1"/>
  <c r="C21" i="200"/>
  <c r="C29" i="200" s="1"/>
  <c r="E20" i="200"/>
  <c r="E19" i="200"/>
  <c r="E18" i="200"/>
  <c r="E17" i="200"/>
  <c r="E16" i="200"/>
  <c r="E12" i="200"/>
  <c r="D12" i="200"/>
  <c r="C12" i="200"/>
  <c r="D11" i="200"/>
  <c r="C11" i="200"/>
  <c r="E10" i="200"/>
  <c r="D10" i="200"/>
  <c r="C10" i="200"/>
  <c r="D9" i="200"/>
  <c r="C9" i="200"/>
  <c r="C13" i="200" s="1"/>
  <c r="I23" i="110"/>
  <c r="I25" i="110" s="1"/>
  <c r="H23" i="110"/>
  <c r="H25" i="110" s="1"/>
  <c r="F23" i="110"/>
  <c r="F25" i="110" s="1"/>
  <c r="E23" i="110"/>
  <c r="E25" i="110" s="1"/>
  <c r="C23" i="110"/>
  <c r="C25" i="110" s="1"/>
  <c r="B23" i="110"/>
  <c r="B25" i="110" s="1"/>
  <c r="L21" i="110"/>
  <c r="K21" i="110"/>
  <c r="J21" i="110"/>
  <c r="G21" i="110"/>
  <c r="D21" i="110"/>
  <c r="D10" i="110" s="1"/>
  <c r="L20" i="110"/>
  <c r="K20" i="110"/>
  <c r="J20" i="110"/>
  <c r="G20" i="110"/>
  <c r="D20" i="110"/>
  <c r="I18" i="110"/>
  <c r="I24" i="110" s="1"/>
  <c r="H18" i="110"/>
  <c r="H24" i="110" s="1"/>
  <c r="F18" i="110"/>
  <c r="F24" i="110" s="1"/>
  <c r="E18" i="110"/>
  <c r="E24" i="110" s="1"/>
  <c r="C18" i="110"/>
  <c r="C24" i="110" s="1"/>
  <c r="B18" i="110"/>
  <c r="B24" i="110" s="1"/>
  <c r="L17" i="110"/>
  <c r="K17" i="110"/>
  <c r="J17" i="110"/>
  <c r="J11" i="110" s="1"/>
  <c r="G17" i="110"/>
  <c r="G11" i="110" s="1"/>
  <c r="D17" i="110"/>
  <c r="D11" i="110" s="1"/>
  <c r="L16" i="110"/>
  <c r="K16" i="110"/>
  <c r="J16" i="110"/>
  <c r="G16" i="110"/>
  <c r="G10" i="110" s="1"/>
  <c r="D16" i="110"/>
  <c r="L15" i="110"/>
  <c r="K15" i="110"/>
  <c r="J15" i="110"/>
  <c r="G15" i="110"/>
  <c r="D15" i="110"/>
  <c r="I11" i="110"/>
  <c r="H11" i="110"/>
  <c r="F11" i="110"/>
  <c r="E11" i="110"/>
  <c r="C11" i="110"/>
  <c r="B11" i="110"/>
  <c r="J10" i="110"/>
  <c r="I10" i="110"/>
  <c r="H10" i="110"/>
  <c r="F10" i="110"/>
  <c r="E10" i="110"/>
  <c r="C10" i="110"/>
  <c r="B10" i="110"/>
  <c r="C9" i="110"/>
  <c r="L9" i="110" s="1"/>
  <c r="B9" i="110"/>
  <c r="E11" i="200" l="1"/>
  <c r="D13" i="200"/>
  <c r="E21" i="200"/>
  <c r="E29" i="200" s="1"/>
  <c r="N26" i="156"/>
  <c r="J23" i="110"/>
  <c r="J25" i="110" s="1"/>
  <c r="M21" i="110"/>
  <c r="I26" i="110"/>
  <c r="L10" i="110"/>
  <c r="G23" i="110"/>
  <c r="G25" i="110" s="1"/>
  <c r="H12" i="110"/>
  <c r="K23" i="110"/>
  <c r="K25" i="110" s="1"/>
  <c r="I12" i="110"/>
  <c r="M10" i="110"/>
  <c r="K10" i="110"/>
  <c r="M16" i="110"/>
  <c r="E26" i="110"/>
  <c r="M20" i="110"/>
  <c r="L23" i="110"/>
  <c r="L25" i="110" s="1"/>
  <c r="F12" i="110"/>
  <c r="G18" i="110"/>
  <c r="G24" i="110" s="1"/>
  <c r="L11" i="110"/>
  <c r="E12" i="110"/>
  <c r="K11" i="110"/>
  <c r="G12" i="110"/>
  <c r="B12" i="110"/>
  <c r="K18" i="110"/>
  <c r="K24" i="110" s="1"/>
  <c r="L18" i="110"/>
  <c r="L24" i="110" s="1"/>
  <c r="D18" i="110"/>
  <c r="D24" i="110" s="1"/>
  <c r="C12" i="110"/>
  <c r="M17" i="110"/>
  <c r="D9" i="110"/>
  <c r="T12" i="155"/>
  <c r="E9" i="200"/>
  <c r="E13" i="200" s="1"/>
  <c r="M11" i="110"/>
  <c r="J12" i="110"/>
  <c r="F26" i="110"/>
  <c r="C26" i="110"/>
  <c r="B26" i="110"/>
  <c r="H26" i="110"/>
  <c r="J18" i="110"/>
  <c r="J24" i="110" s="1"/>
  <c r="M15" i="110"/>
  <c r="D23" i="110"/>
  <c r="D25" i="110" s="1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F35" i="125"/>
  <c r="E35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L24" i="125" s="1"/>
  <c r="L33" i="125" s="1"/>
  <c r="K18" i="125"/>
  <c r="J35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I9" i="124"/>
  <c r="H10" i="124"/>
  <c r="J10" i="124" s="1"/>
  <c r="I10" i="124"/>
  <c r="I11" i="124"/>
  <c r="H11" i="124"/>
  <c r="H12" i="124"/>
  <c r="I12" i="124"/>
  <c r="H13" i="124"/>
  <c r="I13" i="124"/>
  <c r="H14" i="124"/>
  <c r="J14" i="124" s="1"/>
  <c r="I14" i="124"/>
  <c r="H18" i="124"/>
  <c r="I18" i="124"/>
  <c r="H19" i="124"/>
  <c r="I19" i="124"/>
  <c r="H20" i="124"/>
  <c r="I20" i="124"/>
  <c r="H21" i="124"/>
  <c r="I21" i="124"/>
  <c r="J21" i="124" s="1"/>
  <c r="H22" i="124"/>
  <c r="J22" i="124" s="1"/>
  <c r="I22" i="124"/>
  <c r="H23" i="124"/>
  <c r="I23" i="124"/>
  <c r="G32" i="124"/>
  <c r="G34" i="124" s="1"/>
  <c r="H26" i="124"/>
  <c r="I26" i="124"/>
  <c r="H27" i="124"/>
  <c r="I27" i="124"/>
  <c r="H28" i="124"/>
  <c r="I28" i="124"/>
  <c r="J28" i="124"/>
  <c r="J29" i="124"/>
  <c r="H29" i="124"/>
  <c r="I29" i="124"/>
  <c r="J30" i="124"/>
  <c r="H30" i="124"/>
  <c r="I30" i="124"/>
  <c r="H31" i="124"/>
  <c r="I31" i="124"/>
  <c r="J31" i="124"/>
  <c r="B32" i="124"/>
  <c r="C32" i="124"/>
  <c r="C34" i="124" s="1"/>
  <c r="E32" i="124"/>
  <c r="E34" i="124" s="1"/>
  <c r="F32" i="124"/>
  <c r="F34" i="124" s="1"/>
  <c r="F35" i="124" s="1"/>
  <c r="B33" i="124"/>
  <c r="B35" i="124" s="1"/>
  <c r="C33" i="124"/>
  <c r="D33" i="124"/>
  <c r="E33" i="124"/>
  <c r="F33" i="124"/>
  <c r="B34" i="124"/>
  <c r="J18" i="124" l="1"/>
  <c r="J13" i="124"/>
  <c r="C35" i="124"/>
  <c r="I32" i="124"/>
  <c r="I34" i="124" s="1"/>
  <c r="J19" i="124"/>
  <c r="K32" i="125"/>
  <c r="K34" i="125" s="1"/>
  <c r="K24" i="125"/>
  <c r="K33" i="125" s="1"/>
  <c r="K35" i="125" s="1"/>
  <c r="L32" i="125"/>
  <c r="L34" i="125" s="1"/>
  <c r="E35" i="124"/>
  <c r="H24" i="124"/>
  <c r="H33" i="124" s="1"/>
  <c r="H32" i="124"/>
  <c r="H34" i="124" s="1"/>
  <c r="J23" i="124"/>
  <c r="J24" i="124" s="1"/>
  <c r="J33" i="124" s="1"/>
  <c r="J20" i="124"/>
  <c r="J11" i="124"/>
  <c r="L12" i="110"/>
  <c r="L26" i="110"/>
  <c r="J26" i="110"/>
  <c r="G26" i="110"/>
  <c r="M23" i="110"/>
  <c r="M25" i="110" s="1"/>
  <c r="M18" i="110"/>
  <c r="M24" i="110" s="1"/>
  <c r="K26" i="110"/>
  <c r="K12" i="110"/>
  <c r="M9" i="110"/>
  <c r="M12" i="110" s="1"/>
  <c r="D26" i="110"/>
  <c r="D12" i="110"/>
  <c r="M10" i="125"/>
  <c r="M11" i="125"/>
  <c r="M12" i="125"/>
  <c r="M24" i="125"/>
  <c r="M33" i="125" s="1"/>
  <c r="L35" i="125"/>
  <c r="B35" i="125"/>
  <c r="H35" i="125"/>
  <c r="G35" i="125"/>
  <c r="C35" i="125"/>
  <c r="I35" i="125"/>
  <c r="L15" i="125"/>
  <c r="M9" i="125"/>
  <c r="M26" i="125"/>
  <c r="M32" i="125" s="1"/>
  <c r="M34" i="125" s="1"/>
  <c r="D35" i="125"/>
  <c r="K14" i="125"/>
  <c r="M14" i="125" s="1"/>
  <c r="J12" i="124"/>
  <c r="I15" i="124"/>
  <c r="D32" i="124"/>
  <c r="D34" i="124" s="1"/>
  <c r="D35" i="124" s="1"/>
  <c r="J26" i="124"/>
  <c r="G33" i="124"/>
  <c r="G35" i="124" s="1"/>
  <c r="H9" i="124"/>
  <c r="J27" i="124"/>
  <c r="I24" i="124"/>
  <c r="I33" i="124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AJ32" i="158" s="1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U30" i="158"/>
  <c r="AJ30" i="158" s="1"/>
  <c r="V30" i="158"/>
  <c r="AK30" i="158" s="1"/>
  <c r="T30" i="158"/>
  <c r="AK4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S41" i="132"/>
  <c r="O41" i="132"/>
  <c r="K41" i="132"/>
  <c r="G41" i="132"/>
  <c r="X41" i="132"/>
  <c r="T41" i="132"/>
  <c r="W41" i="132"/>
  <c r="V41" i="132"/>
  <c r="U41" i="132"/>
  <c r="R41" i="132"/>
  <c r="Q41" i="132"/>
  <c r="N41" i="132"/>
  <c r="M41" i="132"/>
  <c r="J41" i="132"/>
  <c r="I41" i="132"/>
  <c r="F41" i="132"/>
  <c r="E41" i="132"/>
  <c r="B1" i="132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B1" i="137"/>
  <c r="D20" i="135"/>
  <c r="E20" i="135"/>
  <c r="F20" i="135"/>
  <c r="G20" i="135"/>
  <c r="I20" i="135" s="1"/>
  <c r="H20" i="135"/>
  <c r="J20" i="135"/>
  <c r="K20" i="135"/>
  <c r="E24" i="135"/>
  <c r="H24" i="135"/>
  <c r="D22" i="135"/>
  <c r="D23" i="135" s="1"/>
  <c r="E22" i="135"/>
  <c r="E23" i="135" s="1"/>
  <c r="J24" i="135"/>
  <c r="F22" i="135"/>
  <c r="G22" i="135"/>
  <c r="G23" i="135" s="1"/>
  <c r="H22" i="135"/>
  <c r="H23" i="135" s="1"/>
  <c r="I22" i="135"/>
  <c r="J22" i="135"/>
  <c r="J23" i="135" s="1"/>
  <c r="K22" i="135"/>
  <c r="K23" i="135" s="1"/>
  <c r="L22" i="135"/>
  <c r="L23" i="135" s="1"/>
  <c r="I23" i="135"/>
  <c r="F23" i="135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D8" i="131"/>
  <c r="E8" i="131"/>
  <c r="F8" i="131"/>
  <c r="G8" i="131"/>
  <c r="H8" i="131"/>
  <c r="I8" i="131"/>
  <c r="J8" i="131"/>
  <c r="K8" i="131"/>
  <c r="L8" i="131"/>
  <c r="M8" i="131"/>
  <c r="N8" i="131"/>
  <c r="O8" i="131"/>
  <c r="P8" i="131"/>
  <c r="Q8" i="131"/>
  <c r="R8" i="131"/>
  <c r="S8" i="131"/>
  <c r="T8" i="131"/>
  <c r="U8" i="131"/>
  <c r="D9" i="131"/>
  <c r="E9" i="131"/>
  <c r="F9" i="131"/>
  <c r="G9" i="131"/>
  <c r="H9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U9" i="131"/>
  <c r="D10" i="131"/>
  <c r="E10" i="131"/>
  <c r="F10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T10" i="131"/>
  <c r="U10" i="131"/>
  <c r="D11" i="131"/>
  <c r="E11" i="131"/>
  <c r="F11" i="131"/>
  <c r="G11" i="131"/>
  <c r="H11" i="131"/>
  <c r="I11" i="131"/>
  <c r="J11" i="131"/>
  <c r="K11" i="131"/>
  <c r="L11" i="131"/>
  <c r="M11" i="131"/>
  <c r="N11" i="131"/>
  <c r="O11" i="131"/>
  <c r="P11" i="131"/>
  <c r="Q11" i="131"/>
  <c r="R11" i="131"/>
  <c r="S11" i="131"/>
  <c r="T11" i="131"/>
  <c r="U11" i="131"/>
  <c r="D12" i="131"/>
  <c r="E12" i="131"/>
  <c r="F12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U12" i="131"/>
  <c r="B13" i="131"/>
  <c r="D13" i="131"/>
  <c r="E13" i="131"/>
  <c r="F13" i="131"/>
  <c r="G13" i="131"/>
  <c r="H13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U13" i="131"/>
  <c r="B15" i="131"/>
  <c r="D15" i="131"/>
  <c r="E15" i="131"/>
  <c r="F15" i="131"/>
  <c r="G15" i="131"/>
  <c r="H15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U15" i="131"/>
  <c r="D16" i="131"/>
  <c r="E16" i="131"/>
  <c r="F16" i="131"/>
  <c r="G16" i="131"/>
  <c r="H16" i="131"/>
  <c r="I16" i="131"/>
  <c r="J16" i="131"/>
  <c r="K16" i="131"/>
  <c r="L16" i="131"/>
  <c r="M16" i="131"/>
  <c r="N16" i="131"/>
  <c r="O16" i="131"/>
  <c r="P16" i="131"/>
  <c r="Q16" i="131"/>
  <c r="R16" i="131"/>
  <c r="S16" i="131"/>
  <c r="T16" i="131"/>
  <c r="U16" i="131"/>
  <c r="D17" i="131"/>
  <c r="E17" i="131"/>
  <c r="F17" i="131"/>
  <c r="G17" i="131"/>
  <c r="H17" i="131"/>
  <c r="I17" i="131"/>
  <c r="J17" i="131"/>
  <c r="K17" i="131"/>
  <c r="L17" i="131"/>
  <c r="M17" i="131"/>
  <c r="N17" i="131"/>
  <c r="O17" i="131"/>
  <c r="P17" i="131"/>
  <c r="Q17" i="131"/>
  <c r="R17" i="131"/>
  <c r="S17" i="131"/>
  <c r="T17" i="131"/>
  <c r="U17" i="131"/>
  <c r="D18" i="131"/>
  <c r="E18" i="131"/>
  <c r="F18" i="131"/>
  <c r="G18" i="131"/>
  <c r="H18" i="131"/>
  <c r="I18" i="131"/>
  <c r="J18" i="131"/>
  <c r="K18" i="131"/>
  <c r="L18" i="131"/>
  <c r="M18" i="131"/>
  <c r="N18" i="131"/>
  <c r="O18" i="131"/>
  <c r="P18" i="131"/>
  <c r="Q18" i="131"/>
  <c r="R18" i="131"/>
  <c r="S18" i="131"/>
  <c r="T18" i="131"/>
  <c r="U18" i="131"/>
  <c r="D19" i="131"/>
  <c r="E19" i="131"/>
  <c r="F19" i="131"/>
  <c r="G19" i="131"/>
  <c r="H19" i="131"/>
  <c r="I19" i="131"/>
  <c r="J19" i="131"/>
  <c r="K19" i="131"/>
  <c r="L19" i="131"/>
  <c r="M19" i="131"/>
  <c r="N19" i="131"/>
  <c r="O19" i="131"/>
  <c r="P19" i="131"/>
  <c r="Q19" i="131"/>
  <c r="R19" i="131"/>
  <c r="S19" i="131"/>
  <c r="T19" i="131"/>
  <c r="U19" i="131"/>
  <c r="D20" i="131"/>
  <c r="E20" i="131"/>
  <c r="F20" i="131"/>
  <c r="G20" i="131"/>
  <c r="H20" i="131"/>
  <c r="I20" i="131"/>
  <c r="J20" i="131"/>
  <c r="K20" i="131"/>
  <c r="L20" i="131"/>
  <c r="M20" i="131"/>
  <c r="N20" i="131"/>
  <c r="O20" i="131"/>
  <c r="P20" i="131"/>
  <c r="Q20" i="131"/>
  <c r="R20" i="131"/>
  <c r="S20" i="131"/>
  <c r="T20" i="131"/>
  <c r="U20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H35" i="124" l="1"/>
  <c r="I35" i="124"/>
  <c r="J32" i="124"/>
  <c r="J34" i="124" s="1"/>
  <c r="AI35" i="158"/>
  <c r="M26" i="110"/>
  <c r="M15" i="125"/>
  <c r="M35" i="125"/>
  <c r="K15" i="125"/>
  <c r="J9" i="124"/>
  <c r="J15" i="124" s="1"/>
  <c r="H15" i="124"/>
  <c r="J35" i="124"/>
  <c r="V43" i="158"/>
  <c r="AK43" i="158" s="1"/>
  <c r="D77" i="158" s="1"/>
  <c r="T43" i="158"/>
  <c r="U43" i="158"/>
  <c r="AJ43" i="158" s="1"/>
  <c r="C77" i="158" s="1"/>
  <c r="AI30" i="158"/>
  <c r="H41" i="132"/>
  <c r="P41" i="132"/>
  <c r="D41" i="132"/>
  <c r="L41" i="132"/>
  <c r="L20" i="135"/>
  <c r="L24" i="135" s="1"/>
  <c r="I24" i="135"/>
  <c r="F24" i="135"/>
  <c r="G24" i="135"/>
  <c r="D24" i="135"/>
  <c r="K24" i="135"/>
  <c r="I24" i="170"/>
  <c r="H24" i="170"/>
  <c r="F24" i="170"/>
  <c r="E24" i="170"/>
  <c r="C24" i="170"/>
  <c r="B24" i="170"/>
  <c r="L23" i="170"/>
  <c r="K23" i="170"/>
  <c r="J23" i="170"/>
  <c r="G23" i="170"/>
  <c r="D23" i="170"/>
  <c r="L22" i="170"/>
  <c r="K22" i="170"/>
  <c r="J22" i="170"/>
  <c r="G22" i="170"/>
  <c r="D22" i="170"/>
  <c r="L21" i="170"/>
  <c r="K21" i="170"/>
  <c r="J21" i="170"/>
  <c r="G21" i="170"/>
  <c r="G24" i="170" s="1"/>
  <c r="D21" i="170"/>
  <c r="I18" i="170"/>
  <c r="H18" i="170"/>
  <c r="F18" i="170"/>
  <c r="E18" i="170"/>
  <c r="C18" i="170"/>
  <c r="B18" i="170"/>
  <c r="L17" i="170"/>
  <c r="K17" i="170"/>
  <c r="J17" i="170"/>
  <c r="G17" i="170"/>
  <c r="D17" i="170"/>
  <c r="L16" i="170"/>
  <c r="K16" i="170"/>
  <c r="J16" i="170"/>
  <c r="G16" i="170"/>
  <c r="D16" i="170"/>
  <c r="L15" i="170"/>
  <c r="K15" i="170"/>
  <c r="J15" i="170"/>
  <c r="G15" i="170"/>
  <c r="D15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M9" i="170" s="1"/>
  <c r="G9" i="170"/>
  <c r="D9" i="170"/>
  <c r="L8" i="170"/>
  <c r="K8" i="170"/>
  <c r="J8" i="170"/>
  <c r="G8" i="170"/>
  <c r="D8" i="170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J50" i="172" s="1"/>
  <c r="G50" i="172"/>
  <c r="D50" i="172"/>
  <c r="I49" i="172"/>
  <c r="H49" i="172"/>
  <c r="J49" i="172" s="1"/>
  <c r="G49" i="172"/>
  <c r="D49" i="172"/>
  <c r="I48" i="172"/>
  <c r="H48" i="172"/>
  <c r="J48" i="172" s="1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I53" i="172" s="1"/>
  <c r="H40" i="172"/>
  <c r="G40" i="172"/>
  <c r="D40" i="172"/>
  <c r="F37" i="172"/>
  <c r="F54" i="172" s="1"/>
  <c r="E37" i="172"/>
  <c r="C37" i="172"/>
  <c r="C54" i="172" s="1"/>
  <c r="B37" i="172"/>
  <c r="I36" i="172"/>
  <c r="H36" i="172"/>
  <c r="G36" i="172"/>
  <c r="D36" i="172"/>
  <c r="I35" i="172"/>
  <c r="H35" i="172"/>
  <c r="J35" i="172" s="1"/>
  <c r="G35" i="172"/>
  <c r="D35" i="172"/>
  <c r="I34" i="172"/>
  <c r="H34" i="172"/>
  <c r="J34" i="172" s="1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I29" i="172"/>
  <c r="H29" i="172"/>
  <c r="J29" i="172" s="1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C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G20" i="172" s="1"/>
  <c r="D7" i="172"/>
  <c r="C31" i="173"/>
  <c r="B31" i="173"/>
  <c r="R30" i="173"/>
  <c r="Q30" i="173"/>
  <c r="D30" i="173"/>
  <c r="R29" i="173"/>
  <c r="Q29" i="173"/>
  <c r="D29" i="173"/>
  <c r="R28" i="173"/>
  <c r="Q28" i="173"/>
  <c r="D28" i="173"/>
  <c r="R27" i="173"/>
  <c r="Q27" i="173"/>
  <c r="D27" i="173"/>
  <c r="R26" i="173"/>
  <c r="Q26" i="173"/>
  <c r="D26" i="173"/>
  <c r="C23" i="173"/>
  <c r="C32" i="173" s="1"/>
  <c r="B23" i="173"/>
  <c r="R22" i="173"/>
  <c r="Q22" i="173"/>
  <c r="D22" i="173"/>
  <c r="R21" i="173"/>
  <c r="Q21" i="173"/>
  <c r="D21" i="173"/>
  <c r="R20" i="173"/>
  <c r="Q20" i="173"/>
  <c r="D20" i="173"/>
  <c r="R19" i="173"/>
  <c r="Q19" i="173"/>
  <c r="D19" i="173"/>
  <c r="R18" i="173"/>
  <c r="Q18" i="173"/>
  <c r="D18" i="173"/>
  <c r="C14" i="173"/>
  <c r="B14" i="173"/>
  <c r="R13" i="173"/>
  <c r="Q13" i="173"/>
  <c r="D13" i="173"/>
  <c r="R12" i="173"/>
  <c r="Q12" i="173"/>
  <c r="D12" i="173"/>
  <c r="R11" i="173"/>
  <c r="Q11" i="173"/>
  <c r="D11" i="173"/>
  <c r="R10" i="173"/>
  <c r="Q10" i="173"/>
  <c r="D10" i="173"/>
  <c r="R9" i="173"/>
  <c r="Q9" i="173"/>
  <c r="D9" i="173"/>
  <c r="K11" i="170" l="1"/>
  <c r="J18" i="170"/>
  <c r="D20" i="172"/>
  <c r="AI43" i="158"/>
  <c r="B77" i="158" s="1"/>
  <c r="J28" i="172"/>
  <c r="C25" i="170"/>
  <c r="I25" i="170"/>
  <c r="B25" i="170"/>
  <c r="D11" i="170"/>
  <c r="L11" i="170"/>
  <c r="M10" i="170"/>
  <c r="K18" i="170"/>
  <c r="M16" i="170"/>
  <c r="H25" i="170"/>
  <c r="M21" i="170"/>
  <c r="F25" i="170"/>
  <c r="G11" i="170"/>
  <c r="D18" i="170"/>
  <c r="L18" i="170"/>
  <c r="M17" i="170"/>
  <c r="K24" i="170"/>
  <c r="M22" i="170"/>
  <c r="M8" i="170"/>
  <c r="G18" i="170"/>
  <c r="G25" i="170" s="1"/>
  <c r="E25" i="170"/>
  <c r="D24" i="170"/>
  <c r="L24" i="170"/>
  <c r="M23" i="170"/>
  <c r="K25" i="170"/>
  <c r="M11" i="170"/>
  <c r="M15" i="170"/>
  <c r="J11" i="170"/>
  <c r="J24" i="170"/>
  <c r="J25" i="170" s="1"/>
  <c r="J25" i="172"/>
  <c r="J44" i="172"/>
  <c r="J46" i="172"/>
  <c r="H20" i="172"/>
  <c r="J7" i="172"/>
  <c r="J9" i="172"/>
  <c r="J11" i="172"/>
  <c r="J12" i="172"/>
  <c r="J14" i="172"/>
  <c r="J16" i="172"/>
  <c r="J18" i="172"/>
  <c r="J33" i="172"/>
  <c r="J40" i="172"/>
  <c r="H53" i="172"/>
  <c r="J42" i="172"/>
  <c r="J45" i="172"/>
  <c r="G37" i="172"/>
  <c r="J27" i="172"/>
  <c r="J52" i="172"/>
  <c r="J8" i="172"/>
  <c r="J10" i="172"/>
  <c r="J13" i="172"/>
  <c r="J15" i="172"/>
  <c r="J17" i="172"/>
  <c r="J19" i="172"/>
  <c r="J32" i="172"/>
  <c r="B54" i="172"/>
  <c r="D53" i="172"/>
  <c r="J43" i="172"/>
  <c r="I37" i="172"/>
  <c r="I54" i="172" s="1"/>
  <c r="D37" i="172"/>
  <c r="J24" i="172"/>
  <c r="J36" i="172"/>
  <c r="E54" i="172"/>
  <c r="G53" i="172"/>
  <c r="J26" i="172"/>
  <c r="I20" i="172"/>
  <c r="H37" i="172"/>
  <c r="J41" i="172"/>
  <c r="J47" i="172"/>
  <c r="J51" i="172"/>
  <c r="S13" i="173"/>
  <c r="Q14" i="173"/>
  <c r="S12" i="173"/>
  <c r="S27" i="173"/>
  <c r="B32" i="173"/>
  <c r="S18" i="173"/>
  <c r="R14" i="173"/>
  <c r="S10" i="173"/>
  <c r="D14" i="173"/>
  <c r="S11" i="173"/>
  <c r="D23" i="173"/>
  <c r="Q23" i="173"/>
  <c r="S29" i="173"/>
  <c r="R31" i="173"/>
  <c r="S21" i="173"/>
  <c r="S22" i="173"/>
  <c r="S28" i="173"/>
  <c r="S9" i="173"/>
  <c r="R23" i="173"/>
  <c r="S20" i="173"/>
  <c r="D31" i="173"/>
  <c r="S26" i="173"/>
  <c r="Q31" i="173"/>
  <c r="Q32" i="173" s="1"/>
  <c r="S30" i="173"/>
  <c r="D32" i="173"/>
  <c r="S19" i="173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R27" i="106"/>
  <c r="T27" i="106" s="1"/>
  <c r="K27" i="106"/>
  <c r="H27" i="106"/>
  <c r="E27" i="106"/>
  <c r="S26" i="106"/>
  <c r="T26" i="106" s="1"/>
  <c r="R26" i="106"/>
  <c r="K26" i="106"/>
  <c r="H26" i="106"/>
  <c r="E26" i="106"/>
  <c r="S25" i="106"/>
  <c r="R25" i="106"/>
  <c r="T25" i="106" s="1"/>
  <c r="K25" i="106"/>
  <c r="H25" i="106"/>
  <c r="E25" i="106"/>
  <c r="S24" i="106"/>
  <c r="S10" i="106" s="1"/>
  <c r="R24" i="106"/>
  <c r="K24" i="106"/>
  <c r="H24" i="106"/>
  <c r="E24" i="106"/>
  <c r="S23" i="106"/>
  <c r="R23" i="106"/>
  <c r="R28" i="106" s="1"/>
  <c r="R30" i="106" s="1"/>
  <c r="K23" i="106"/>
  <c r="K28" i="106" s="1"/>
  <c r="K30" i="106" s="1"/>
  <c r="H23" i="106"/>
  <c r="H28" i="106" s="1"/>
  <c r="H30" i="106" s="1"/>
  <c r="E23" i="106"/>
  <c r="P31" i="106"/>
  <c r="O31" i="106"/>
  <c r="M31" i="106"/>
  <c r="L31" i="106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K20" i="106"/>
  <c r="H20" i="106"/>
  <c r="E20" i="106"/>
  <c r="S19" i="106"/>
  <c r="R19" i="106"/>
  <c r="T19" i="106" s="1"/>
  <c r="K19" i="106"/>
  <c r="H19" i="106"/>
  <c r="E19" i="106"/>
  <c r="E12" i="106" s="1"/>
  <c r="S18" i="106"/>
  <c r="R18" i="106"/>
  <c r="K18" i="106"/>
  <c r="H18" i="106"/>
  <c r="H11" i="106" s="1"/>
  <c r="E18" i="106"/>
  <c r="S17" i="106"/>
  <c r="R17" i="106"/>
  <c r="K17" i="106"/>
  <c r="H17" i="106"/>
  <c r="E17" i="106"/>
  <c r="E10" i="106" s="1"/>
  <c r="S16" i="106"/>
  <c r="S21" i="106" s="1"/>
  <c r="S29" i="106" s="1"/>
  <c r="R16" i="106"/>
  <c r="R9" i="106" s="1"/>
  <c r="N31" i="106"/>
  <c r="K16" i="106"/>
  <c r="H16" i="106"/>
  <c r="E16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K11" i="106"/>
  <c r="J11" i="106"/>
  <c r="I11" i="106"/>
  <c r="G11" i="106"/>
  <c r="F11" i="106"/>
  <c r="E11" i="106"/>
  <c r="D11" i="106"/>
  <c r="C11" i="106"/>
  <c r="K10" i="106"/>
  <c r="J10" i="106"/>
  <c r="I10" i="106"/>
  <c r="H10" i="106"/>
  <c r="G10" i="106"/>
  <c r="F10" i="106"/>
  <c r="D10" i="106"/>
  <c r="C10" i="106"/>
  <c r="S9" i="106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S27" i="200"/>
  <c r="R27" i="200"/>
  <c r="T27" i="200" s="1"/>
  <c r="S26" i="200"/>
  <c r="T26" i="200" s="1"/>
  <c r="R26" i="200"/>
  <c r="S25" i="200"/>
  <c r="R25" i="200"/>
  <c r="S24" i="200"/>
  <c r="R24" i="200"/>
  <c r="S23" i="200"/>
  <c r="T23" i="200" s="1"/>
  <c r="R23" i="200"/>
  <c r="S20" i="200"/>
  <c r="R20" i="200"/>
  <c r="T20" i="200" s="1"/>
  <c r="S19" i="200"/>
  <c r="R19" i="200"/>
  <c r="S18" i="200"/>
  <c r="S11" i="200" s="1"/>
  <c r="R18" i="200"/>
  <c r="S17" i="200"/>
  <c r="T17" i="200" s="1"/>
  <c r="R17" i="200"/>
  <c r="S16" i="200"/>
  <c r="R16" i="200"/>
  <c r="S12" i="200"/>
  <c r="R12" i="200"/>
  <c r="T12" i="200" s="1"/>
  <c r="R10" i="200"/>
  <c r="C31" i="200"/>
  <c r="D31" i="200"/>
  <c r="O25" i="107"/>
  <c r="O27" i="107" s="1"/>
  <c r="N25" i="107"/>
  <c r="N27" i="107" s="1"/>
  <c r="L25" i="107"/>
  <c r="L27" i="107" s="1"/>
  <c r="K25" i="107"/>
  <c r="K27" i="107" s="1"/>
  <c r="C25" i="107"/>
  <c r="C27" i="107" s="1"/>
  <c r="B25" i="107"/>
  <c r="B27" i="107" s="1"/>
  <c r="R24" i="107"/>
  <c r="Q24" i="107"/>
  <c r="D24" i="107"/>
  <c r="R23" i="107"/>
  <c r="Q23" i="107"/>
  <c r="D23" i="107"/>
  <c r="R22" i="107"/>
  <c r="Q22" i="107"/>
  <c r="D22" i="107"/>
  <c r="R21" i="107"/>
  <c r="Q21" i="107"/>
  <c r="D21" i="107"/>
  <c r="O26" i="107"/>
  <c r="N26" i="107"/>
  <c r="L26" i="107"/>
  <c r="K26" i="107"/>
  <c r="F28" i="107"/>
  <c r="C19" i="107"/>
  <c r="C26" i="107" s="1"/>
  <c r="B19" i="107"/>
  <c r="B26" i="107" s="1"/>
  <c r="R18" i="107"/>
  <c r="Q18" i="107"/>
  <c r="D18" i="107"/>
  <c r="R17" i="107"/>
  <c r="Q17" i="107"/>
  <c r="D17" i="107"/>
  <c r="D10" i="107" s="1"/>
  <c r="R16" i="107"/>
  <c r="Q16" i="107"/>
  <c r="S16" i="107" s="1"/>
  <c r="D16" i="107"/>
  <c r="R15" i="107"/>
  <c r="Q15" i="107"/>
  <c r="M26" i="107"/>
  <c r="D15" i="107"/>
  <c r="C11" i="107"/>
  <c r="B11" i="107"/>
  <c r="Q11" i="107" s="1"/>
  <c r="C10" i="107"/>
  <c r="B10" i="107"/>
  <c r="C9" i="107"/>
  <c r="B9" i="107"/>
  <c r="D8" i="107"/>
  <c r="C8" i="107"/>
  <c r="B8" i="107"/>
  <c r="R21" i="200" l="1"/>
  <c r="R29" i="200" s="1"/>
  <c r="T18" i="200"/>
  <c r="T24" i="106"/>
  <c r="T17" i="106"/>
  <c r="T10" i="106" s="1"/>
  <c r="S28" i="106"/>
  <c r="S30" i="106" s="1"/>
  <c r="T18" i="106"/>
  <c r="T11" i="106" s="1"/>
  <c r="T23" i="106"/>
  <c r="T28" i="106" s="1"/>
  <c r="T30" i="106" s="1"/>
  <c r="D25" i="107"/>
  <c r="D27" i="107" s="1"/>
  <c r="S22" i="107"/>
  <c r="S31" i="173"/>
  <c r="R11" i="200"/>
  <c r="S9" i="200"/>
  <c r="S13" i="200" s="1"/>
  <c r="R28" i="200"/>
  <c r="R30" i="200" s="1"/>
  <c r="T19" i="200"/>
  <c r="S28" i="200"/>
  <c r="S30" i="200" s="1"/>
  <c r="M18" i="170"/>
  <c r="M25" i="170" s="1"/>
  <c r="M24" i="170"/>
  <c r="L25" i="170"/>
  <c r="D25" i="170"/>
  <c r="G54" i="172"/>
  <c r="D54" i="172"/>
  <c r="J20" i="172"/>
  <c r="J53" i="172"/>
  <c r="H54" i="172"/>
  <c r="J37" i="172"/>
  <c r="S14" i="173"/>
  <c r="R32" i="173"/>
  <c r="S23" i="173"/>
  <c r="Q31" i="106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H31" i="106"/>
  <c r="I31" i="106"/>
  <c r="H9" i="106"/>
  <c r="H13" i="106" s="1"/>
  <c r="R10" i="106"/>
  <c r="R13" i="106" s="1"/>
  <c r="T16" i="106"/>
  <c r="T21" i="106" s="1"/>
  <c r="T29" i="106" s="1"/>
  <c r="T31" i="106" s="1"/>
  <c r="R9" i="200"/>
  <c r="R13" i="200" s="1"/>
  <c r="S10" i="200"/>
  <c r="T16" i="200"/>
  <c r="T25" i="200"/>
  <c r="T11" i="200" s="1"/>
  <c r="T24" i="200"/>
  <c r="T10" i="200" s="1"/>
  <c r="S21" i="200"/>
  <c r="S29" i="200" s="1"/>
  <c r="E31" i="200"/>
  <c r="D11" i="107"/>
  <c r="S21" i="107"/>
  <c r="S18" i="107"/>
  <c r="R25" i="107"/>
  <c r="R27" i="107" s="1"/>
  <c r="D9" i="107"/>
  <c r="D12" i="107" s="1"/>
  <c r="S15" i="107"/>
  <c r="B28" i="107"/>
  <c r="Q10" i="107"/>
  <c r="Q25" i="107"/>
  <c r="Q27" i="107" s="1"/>
  <c r="S24" i="107"/>
  <c r="H28" i="107"/>
  <c r="S23" i="107"/>
  <c r="P25" i="107"/>
  <c r="R11" i="107"/>
  <c r="S11" i="107" s="1"/>
  <c r="S17" i="107"/>
  <c r="C12" i="107"/>
  <c r="R8" i="107"/>
  <c r="R10" i="107"/>
  <c r="K28" i="107"/>
  <c r="B12" i="107"/>
  <c r="Q9" i="107"/>
  <c r="Q12" i="107" s="1"/>
  <c r="I28" i="107"/>
  <c r="N28" i="107"/>
  <c r="P26" i="107"/>
  <c r="L28" i="107"/>
  <c r="Q8" i="107"/>
  <c r="R9" i="107"/>
  <c r="D19" i="107"/>
  <c r="D26" i="107" s="1"/>
  <c r="D28" i="107" s="1"/>
  <c r="Q19" i="107"/>
  <c r="E28" i="107"/>
  <c r="P27" i="107"/>
  <c r="C28" i="107"/>
  <c r="O28" i="107"/>
  <c r="R19" i="107"/>
  <c r="R26" i="107" s="1"/>
  <c r="M25" i="107"/>
  <c r="M27" i="107" s="1"/>
  <c r="M28" i="107" s="1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K13" i="141"/>
  <c r="J13" i="141"/>
  <c r="G13" i="141"/>
  <c r="D13" i="14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R25" i="138"/>
  <c r="S25" i="138" s="1"/>
  <c r="Q25" i="138"/>
  <c r="R24" i="138"/>
  <c r="Q24" i="138"/>
  <c r="R23" i="138"/>
  <c r="Q23" i="138"/>
  <c r="S22" i="138"/>
  <c r="R22" i="138"/>
  <c r="Q22" i="138"/>
  <c r="R20" i="138"/>
  <c r="R27" i="138" s="1"/>
  <c r="R19" i="138"/>
  <c r="S19" i="138" s="1"/>
  <c r="Q19" i="138"/>
  <c r="R18" i="138"/>
  <c r="Q18" i="138"/>
  <c r="S18" i="138" s="1"/>
  <c r="R17" i="138"/>
  <c r="Q17" i="138"/>
  <c r="R16" i="138"/>
  <c r="Q16" i="138"/>
  <c r="S16" i="138" s="1"/>
  <c r="R13" i="138"/>
  <c r="Q13" i="138"/>
  <c r="R12" i="138"/>
  <c r="Q12" i="138"/>
  <c r="S12" i="138" s="1"/>
  <c r="R11" i="138"/>
  <c r="S11" i="138" s="1"/>
  <c r="Q11" i="138"/>
  <c r="R10" i="138"/>
  <c r="Q10" i="138"/>
  <c r="S10" i="138" s="1"/>
  <c r="R9" i="138"/>
  <c r="Q9" i="138"/>
  <c r="S9" i="138" s="1"/>
  <c r="C27" i="140"/>
  <c r="O27" i="140" s="1"/>
  <c r="C26" i="140"/>
  <c r="O26" i="140" s="1"/>
  <c r="B26" i="140"/>
  <c r="B25" i="140"/>
  <c r="B27" i="140" s="1"/>
  <c r="N27" i="140" s="1"/>
  <c r="P27" i="140" s="1"/>
  <c r="O24" i="140"/>
  <c r="N24" i="140"/>
  <c r="P24" i="140" s="1"/>
  <c r="O23" i="140"/>
  <c r="N23" i="140"/>
  <c r="P23" i="140" s="1"/>
  <c r="O22" i="140"/>
  <c r="N22" i="140"/>
  <c r="P22" i="140" s="1"/>
  <c r="O21" i="140"/>
  <c r="N21" i="140"/>
  <c r="N25" i="140" s="1"/>
  <c r="D21" i="140"/>
  <c r="D25" i="140" s="1"/>
  <c r="D27" i="140" s="1"/>
  <c r="C19" i="140"/>
  <c r="B19" i="140"/>
  <c r="O18" i="140"/>
  <c r="P18" i="140" s="1"/>
  <c r="N18" i="140"/>
  <c r="D18" i="140"/>
  <c r="O17" i="140"/>
  <c r="N17" i="140"/>
  <c r="P17" i="140" s="1"/>
  <c r="D17" i="140"/>
  <c r="D19" i="140" s="1"/>
  <c r="D26" i="140" s="1"/>
  <c r="O16" i="140"/>
  <c r="N16" i="140"/>
  <c r="P16" i="140" s="1"/>
  <c r="D16" i="140"/>
  <c r="O15" i="140"/>
  <c r="N15" i="140"/>
  <c r="D15" i="140"/>
  <c r="C12" i="140"/>
  <c r="B12" i="140"/>
  <c r="O11" i="140"/>
  <c r="N11" i="140"/>
  <c r="P11" i="140" s="1"/>
  <c r="D11" i="140"/>
  <c r="O10" i="140"/>
  <c r="N10" i="140"/>
  <c r="P10" i="140" s="1"/>
  <c r="D10" i="140"/>
  <c r="D12" i="140" s="1"/>
  <c r="O9" i="140"/>
  <c r="N9" i="140"/>
  <c r="P9" i="140" s="1"/>
  <c r="D9" i="140"/>
  <c r="O8" i="140"/>
  <c r="P8" i="140" s="1"/>
  <c r="N8" i="140"/>
  <c r="D8" i="140"/>
  <c r="T21" i="200" l="1"/>
  <c r="T29" i="200" s="1"/>
  <c r="D10" i="141"/>
  <c r="L10" i="141"/>
  <c r="M9" i="141"/>
  <c r="M14" i="141"/>
  <c r="L21" i="141"/>
  <c r="G15" i="141"/>
  <c r="G20" i="141" s="1"/>
  <c r="K10" i="141"/>
  <c r="K20" i="141"/>
  <c r="D15" i="141"/>
  <c r="D20" i="141" s="1"/>
  <c r="J10" i="141"/>
  <c r="J20" i="141"/>
  <c r="K21" i="141"/>
  <c r="G10" i="141"/>
  <c r="L20" i="141"/>
  <c r="S23" i="138"/>
  <c r="S13" i="138"/>
  <c r="S17" i="138"/>
  <c r="S24" i="138"/>
  <c r="N19" i="140"/>
  <c r="O25" i="140"/>
  <c r="P25" i="140"/>
  <c r="N12" i="140"/>
  <c r="O19" i="140"/>
  <c r="P15" i="140"/>
  <c r="R28" i="107"/>
  <c r="S9" i="107"/>
  <c r="J54" i="172"/>
  <c r="S32" i="173"/>
  <c r="T9" i="106"/>
  <c r="T13" i="106" s="1"/>
  <c r="T9" i="200"/>
  <c r="T13" i="200" s="1"/>
  <c r="T28" i="200"/>
  <c r="T30" i="200" s="1"/>
  <c r="G28" i="107"/>
  <c r="S10" i="107"/>
  <c r="S25" i="107"/>
  <c r="S27" i="107" s="1"/>
  <c r="R12" i="107"/>
  <c r="P28" i="107"/>
  <c r="Q26" i="107"/>
  <c r="S19" i="107"/>
  <c r="S8" i="107"/>
  <c r="J28" i="107"/>
  <c r="J15" i="141"/>
  <c r="M8" i="141"/>
  <c r="M10" i="141" s="1"/>
  <c r="M13" i="141"/>
  <c r="K15" i="141"/>
  <c r="L15" i="141"/>
  <c r="Q20" i="138"/>
  <c r="Q26" i="138"/>
  <c r="R26" i="138"/>
  <c r="R28" i="138" s="1"/>
  <c r="P19" i="140"/>
  <c r="N26" i="140"/>
  <c r="P26" i="140" s="1"/>
  <c r="O12" i="140"/>
  <c r="P21" i="140"/>
  <c r="M21" i="141" l="1"/>
  <c r="P12" i="140"/>
  <c r="S12" i="107"/>
  <c r="Q28" i="107"/>
  <c r="S26" i="107"/>
  <c r="S28" i="107" s="1"/>
  <c r="M20" i="141"/>
  <c r="M15" i="141"/>
  <c r="S26" i="138"/>
  <c r="S28" i="138" s="1"/>
  <c r="Q28" i="138"/>
  <c r="Q27" i="138"/>
  <c r="S20" i="138"/>
  <c r="S27" i="138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D19" i="185" s="1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L38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8" i="142"/>
  <c r="H21" i="185"/>
  <c r="I21" i="185"/>
  <c r="B21" i="185"/>
  <c r="E21" i="185"/>
  <c r="D18" i="185"/>
  <c r="D20" i="185" s="1"/>
  <c r="D21" i="185" s="1"/>
  <c r="C38" i="144"/>
  <c r="H38" i="144"/>
  <c r="O38" i="143"/>
  <c r="E8" i="192"/>
  <c r="F8" i="192"/>
  <c r="G8" i="192"/>
  <c r="J8" i="192"/>
  <c r="E9" i="192"/>
  <c r="F9" i="192"/>
  <c r="G9" i="192"/>
  <c r="H9" i="192"/>
  <c r="E10" i="192"/>
  <c r="F10" i="192"/>
  <c r="G10" i="192"/>
  <c r="H10" i="192"/>
  <c r="I10" i="192"/>
  <c r="J10" i="192"/>
  <c r="E14" i="192"/>
  <c r="F14" i="192"/>
  <c r="G14" i="192"/>
  <c r="E15" i="192"/>
  <c r="F15" i="192"/>
  <c r="G15" i="192"/>
  <c r="H15" i="192"/>
  <c r="E16" i="192"/>
  <c r="F16" i="192"/>
  <c r="G16" i="192"/>
  <c r="H16" i="192"/>
  <c r="I16" i="192"/>
  <c r="J16" i="192"/>
  <c r="E19" i="192"/>
  <c r="F19" i="192"/>
  <c r="G19" i="192"/>
  <c r="H19" i="192"/>
  <c r="I19" i="192"/>
  <c r="J19" i="192"/>
  <c r="E20" i="192"/>
  <c r="F20" i="192"/>
  <c r="G20" i="192"/>
  <c r="H20" i="192"/>
  <c r="I20" i="192"/>
  <c r="J20" i="192"/>
  <c r="F8" i="191"/>
  <c r="H8" i="191"/>
  <c r="I8" i="191"/>
  <c r="J8" i="191"/>
  <c r="H9" i="191"/>
  <c r="I9" i="191"/>
  <c r="J9" i="191"/>
  <c r="E10" i="191"/>
  <c r="F10" i="191"/>
  <c r="G10" i="191"/>
  <c r="H10" i="191"/>
  <c r="I10" i="191"/>
  <c r="J10" i="191"/>
  <c r="F14" i="191"/>
  <c r="H14" i="191"/>
  <c r="I14" i="191"/>
  <c r="J14" i="191"/>
  <c r="H15" i="191"/>
  <c r="I15" i="191"/>
  <c r="J15" i="191"/>
  <c r="E16" i="191"/>
  <c r="F16" i="191"/>
  <c r="G16" i="191"/>
  <c r="H16" i="191"/>
  <c r="I16" i="191"/>
  <c r="J16" i="191"/>
  <c r="F19" i="191"/>
  <c r="H19" i="191"/>
  <c r="I19" i="191"/>
  <c r="J19" i="191"/>
  <c r="E20" i="191"/>
  <c r="F20" i="191"/>
  <c r="G20" i="191"/>
  <c r="H20" i="191"/>
  <c r="I20" i="191"/>
  <c r="J20" i="191"/>
  <c r="E21" i="191"/>
  <c r="F21" i="191"/>
  <c r="G21" i="191"/>
  <c r="H21" i="191"/>
  <c r="I21" i="191"/>
  <c r="J21" i="191"/>
  <c r="F9" i="201"/>
  <c r="F10" i="201"/>
  <c r="I10" i="201"/>
  <c r="G18" i="201"/>
  <c r="H14" i="201"/>
  <c r="I14" i="201"/>
  <c r="I18" i="201" s="1"/>
  <c r="J18" i="201"/>
  <c r="F14" i="201"/>
  <c r="G16" i="201"/>
  <c r="F17" i="201"/>
  <c r="G17" i="201"/>
  <c r="I17" i="201"/>
  <c r="J17" i="201"/>
  <c r="K17" i="201"/>
  <c r="K18" i="201" s="1"/>
  <c r="N17" i="188"/>
  <c r="O17" i="188"/>
  <c r="N18" i="188"/>
  <c r="O18" i="188"/>
  <c r="M20" i="188"/>
  <c r="B11" i="186"/>
  <c r="C11" i="186"/>
  <c r="D11" i="186"/>
  <c r="E11" i="186"/>
  <c r="F11" i="186"/>
  <c r="G11" i="186"/>
  <c r="H11" i="186"/>
  <c r="I11" i="186"/>
  <c r="J11" i="186"/>
  <c r="B12" i="186"/>
  <c r="C12" i="186"/>
  <c r="D12" i="186"/>
  <c r="E12" i="186"/>
  <c r="F12" i="186"/>
  <c r="G12" i="186"/>
  <c r="H12" i="186"/>
  <c r="I12" i="186"/>
  <c r="J12" i="186"/>
  <c r="B13" i="186"/>
  <c r="C13" i="186"/>
  <c r="D13" i="186"/>
  <c r="E13" i="186"/>
  <c r="F13" i="186"/>
  <c r="G13" i="186"/>
  <c r="H13" i="186"/>
  <c r="I13" i="186"/>
  <c r="J13" i="186"/>
  <c r="B14" i="186"/>
  <c r="C14" i="186"/>
  <c r="D14" i="186"/>
  <c r="E14" i="186"/>
  <c r="F14" i="186"/>
  <c r="G14" i="186"/>
  <c r="H14" i="186"/>
  <c r="I14" i="186"/>
  <c r="J14" i="186"/>
  <c r="B15" i="186"/>
  <c r="C15" i="186"/>
  <c r="D15" i="186"/>
  <c r="E15" i="186"/>
  <c r="F15" i="186"/>
  <c r="G15" i="186"/>
  <c r="H15" i="186"/>
  <c r="I15" i="186"/>
  <c r="J15" i="186"/>
  <c r="B16" i="186"/>
  <c r="C16" i="186"/>
  <c r="D16" i="186"/>
  <c r="E16" i="186"/>
  <c r="F16" i="186"/>
  <c r="G16" i="186"/>
  <c r="H16" i="186"/>
  <c r="I16" i="186"/>
  <c r="J16" i="186"/>
  <c r="B19" i="186"/>
  <c r="C19" i="186"/>
  <c r="D19" i="186"/>
  <c r="E19" i="186"/>
  <c r="F19" i="186"/>
  <c r="G19" i="186"/>
  <c r="H19" i="186"/>
  <c r="I19" i="186"/>
  <c r="J19" i="186"/>
  <c r="B20" i="186"/>
  <c r="C20" i="186"/>
  <c r="D20" i="186"/>
  <c r="E20" i="186"/>
  <c r="F20" i="186"/>
  <c r="G20" i="186"/>
  <c r="H20" i="186"/>
  <c r="I20" i="186"/>
  <c r="J20" i="186"/>
  <c r="B21" i="186"/>
  <c r="C21" i="186"/>
  <c r="D21" i="186"/>
  <c r="E21" i="186"/>
  <c r="F21" i="186"/>
  <c r="G21" i="186"/>
  <c r="H21" i="186"/>
  <c r="I21" i="186"/>
  <c r="J21" i="186"/>
  <c r="B22" i="186"/>
  <c r="C22" i="186"/>
  <c r="D22" i="186"/>
  <c r="E22" i="186"/>
  <c r="F22" i="186"/>
  <c r="G22" i="186"/>
  <c r="H22" i="186"/>
  <c r="I22" i="186"/>
  <c r="J22" i="186"/>
  <c r="B23" i="186"/>
  <c r="C23" i="186"/>
  <c r="D23" i="186"/>
  <c r="E23" i="186"/>
  <c r="F23" i="186"/>
  <c r="G23" i="186"/>
  <c r="H23" i="186"/>
  <c r="I23" i="186"/>
  <c r="J23" i="186"/>
  <c r="B24" i="186"/>
  <c r="C24" i="186"/>
  <c r="D24" i="186"/>
  <c r="E24" i="186"/>
  <c r="F24" i="186"/>
  <c r="G24" i="186"/>
  <c r="H24" i="186"/>
  <c r="I24" i="186"/>
  <c r="J24" i="186"/>
  <c r="B26" i="186"/>
  <c r="C26" i="186"/>
  <c r="D26" i="186"/>
  <c r="E26" i="186"/>
  <c r="F26" i="186"/>
  <c r="G26" i="186"/>
  <c r="H26" i="186"/>
  <c r="I26" i="186"/>
  <c r="J26" i="186"/>
  <c r="B27" i="186"/>
  <c r="C27" i="186"/>
  <c r="D27" i="186"/>
  <c r="E27" i="186"/>
  <c r="F27" i="186"/>
  <c r="G27" i="186"/>
  <c r="H27" i="186"/>
  <c r="I27" i="186"/>
  <c r="J27" i="186"/>
  <c r="B28" i="186"/>
  <c r="C28" i="186"/>
  <c r="D28" i="186"/>
  <c r="E28" i="186"/>
  <c r="F28" i="186"/>
  <c r="G28" i="186"/>
  <c r="H28" i="186"/>
  <c r="I28" i="186"/>
  <c r="J28" i="186"/>
  <c r="B29" i="186"/>
  <c r="C29" i="186"/>
  <c r="D29" i="186"/>
  <c r="E29" i="186"/>
  <c r="F29" i="186"/>
  <c r="G29" i="186"/>
  <c r="H29" i="186"/>
  <c r="I29" i="186"/>
  <c r="J29" i="186"/>
  <c r="B30" i="186"/>
  <c r="C30" i="186"/>
  <c r="D30" i="186"/>
  <c r="E30" i="186"/>
  <c r="F30" i="186"/>
  <c r="G30" i="186"/>
  <c r="H30" i="186"/>
  <c r="I30" i="186"/>
  <c r="J30" i="186"/>
  <c r="B31" i="186"/>
  <c r="C31" i="186"/>
  <c r="D31" i="186"/>
  <c r="E31" i="186"/>
  <c r="F31" i="186"/>
  <c r="G31" i="186"/>
  <c r="H31" i="186"/>
  <c r="I31" i="186"/>
  <c r="J31" i="186"/>
  <c r="H16" i="200"/>
  <c r="H17" i="200"/>
  <c r="H18" i="200"/>
  <c r="H19" i="200"/>
  <c r="H20" i="200"/>
  <c r="H21" i="200"/>
  <c r="H29" i="200"/>
  <c r="H23" i="200"/>
  <c r="H24" i="200"/>
  <c r="H25" i="200"/>
  <c r="H26" i="200"/>
  <c r="H27" i="200"/>
  <c r="H28" i="200"/>
  <c r="H30" i="200"/>
  <c r="H31" i="200"/>
  <c r="G21" i="200"/>
  <c r="G29" i="200"/>
  <c r="G28" i="200"/>
  <c r="G30" i="200"/>
  <c r="G31" i="200"/>
  <c r="F21" i="200"/>
  <c r="F29" i="200"/>
  <c r="F28" i="200"/>
  <c r="F30" i="200"/>
  <c r="F31" i="200"/>
  <c r="H9" i="200"/>
  <c r="H10" i="200"/>
  <c r="H11" i="200"/>
  <c r="H12" i="200"/>
  <c r="H13" i="200"/>
  <c r="G10" i="200"/>
  <c r="G11" i="200"/>
  <c r="G12" i="200"/>
  <c r="G13" i="200"/>
  <c r="F9" i="200"/>
  <c r="F10" i="200"/>
  <c r="F11" i="200"/>
  <c r="F12" i="200"/>
  <c r="F13" i="200"/>
  <c r="C42" i="153"/>
  <c r="E42" i="153"/>
  <c r="I38" i="153"/>
  <c r="H38" i="153"/>
  <c r="J38" i="153"/>
  <c r="I37" i="153"/>
  <c r="H37" i="153"/>
  <c r="J37" i="153"/>
  <c r="I36" i="153"/>
  <c r="H36" i="153"/>
  <c r="J36" i="153"/>
  <c r="I35" i="153"/>
  <c r="H35" i="153"/>
  <c r="J35" i="153"/>
  <c r="I34" i="153"/>
  <c r="H34" i="153"/>
  <c r="J34" i="153"/>
  <c r="I33" i="153"/>
  <c r="H33" i="153"/>
  <c r="I32" i="153"/>
  <c r="H32" i="153"/>
  <c r="J32" i="153"/>
  <c r="I31" i="153"/>
  <c r="H31" i="153"/>
  <c r="J31" i="153"/>
  <c r="I30" i="153"/>
  <c r="I39" i="153" s="1"/>
  <c r="I41" i="153" s="1"/>
  <c r="H30" i="153"/>
  <c r="H39" i="153" s="1"/>
  <c r="H41" i="153" s="1"/>
  <c r="J30" i="153"/>
  <c r="G42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I28" i="153" s="1"/>
  <c r="I40" i="153" s="1"/>
  <c r="H21" i="153"/>
  <c r="J21" i="153"/>
  <c r="I20" i="153"/>
  <c r="H20" i="153"/>
  <c r="H28" i="153" s="1"/>
  <c r="H40" i="153" s="1"/>
  <c r="D42" i="153"/>
  <c r="I19" i="153"/>
  <c r="H19" i="153"/>
  <c r="J19" i="153"/>
  <c r="I15" i="153"/>
  <c r="H15" i="153"/>
  <c r="J15" i="153" s="1"/>
  <c r="I14" i="153"/>
  <c r="H14" i="153"/>
  <c r="J14" i="153" s="1"/>
  <c r="H13" i="153"/>
  <c r="I13" i="153"/>
  <c r="I12" i="153"/>
  <c r="H12" i="153"/>
  <c r="J12" i="153" s="1"/>
  <c r="I11" i="153"/>
  <c r="H11" i="153"/>
  <c r="J11" i="153"/>
  <c r="I10" i="153"/>
  <c r="H10" i="153"/>
  <c r="H9" i="153"/>
  <c r="I9" i="153"/>
  <c r="I16" i="153" s="1"/>
  <c r="I8" i="153"/>
  <c r="H8" i="153"/>
  <c r="I7" i="153"/>
  <c r="H7" i="153"/>
  <c r="J7" i="153" s="1"/>
  <c r="J10" i="153"/>
  <c r="J20" i="153"/>
  <c r="F42" i="153"/>
  <c r="J33" i="153"/>
  <c r="H25" i="178"/>
  <c r="J23" i="178"/>
  <c r="J25" i="178"/>
  <c r="I23" i="178"/>
  <c r="I25" i="178"/>
  <c r="H23" i="178"/>
  <c r="J20" i="178"/>
  <c r="J24" i="178" s="1"/>
  <c r="J26" i="178" s="1"/>
  <c r="I20" i="178"/>
  <c r="I24" i="178" s="1"/>
  <c r="I26" i="178" s="1"/>
  <c r="H20" i="178"/>
  <c r="H24" i="178" s="1"/>
  <c r="H26" i="178" s="1"/>
  <c r="J13" i="178"/>
  <c r="I13" i="178"/>
  <c r="H13" i="178"/>
  <c r="Q14" i="192"/>
  <c r="Q17" i="192" s="1"/>
  <c r="Q15" i="192"/>
  <c r="Q16" i="192"/>
  <c r="Q19" i="192"/>
  <c r="Q22" i="192" s="1"/>
  <c r="Q20" i="192"/>
  <c r="I14" i="199"/>
  <c r="H14" i="199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2" i="158"/>
  <c r="R72" i="158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AC67" i="158" s="1"/>
  <c r="S66" i="158"/>
  <c r="AE66" i="158" s="1"/>
  <c r="R66" i="158"/>
  <c r="AD66" i="158" s="1"/>
  <c r="Q66" i="158"/>
  <c r="AC66" i="158" s="1"/>
  <c r="L25" i="135"/>
  <c r="K25" i="135"/>
  <c r="J25" i="135"/>
  <c r="I25" i="135"/>
  <c r="I26" i="135" s="1"/>
  <c r="H25" i="135"/>
  <c r="G25" i="135"/>
  <c r="F25" i="135"/>
  <c r="E25" i="135"/>
  <c r="E26" i="135" s="1"/>
  <c r="D25" i="135"/>
  <c r="B1" i="135"/>
  <c r="S73" i="158"/>
  <c r="AE73" i="158" s="1"/>
  <c r="R73" i="158"/>
  <c r="AD73" i="158" s="1"/>
  <c r="Q73" i="158"/>
  <c r="AC73" i="158" s="1"/>
  <c r="B74" i="158"/>
  <c r="C74" i="158"/>
  <c r="Q43" i="158"/>
  <c r="E21" i="179"/>
  <c r="B22" i="191"/>
  <c r="D21" i="191"/>
  <c r="C23" i="191"/>
  <c r="B23" i="191"/>
  <c r="D16" i="191"/>
  <c r="D23" i="191" s="1"/>
  <c r="C10" i="191"/>
  <c r="B10" i="191"/>
  <c r="D9" i="191"/>
  <c r="C9" i="191"/>
  <c r="O9" i="191" s="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8" i="143"/>
  <c r="B38" i="143"/>
  <c r="I38" i="143"/>
  <c r="C38" i="143"/>
  <c r="G38" i="143"/>
  <c r="D38" i="143"/>
  <c r="L38" i="143"/>
  <c r="K38" i="143"/>
  <c r="F38" i="143"/>
  <c r="M38" i="143"/>
  <c r="J38" i="143"/>
  <c r="E29" i="168"/>
  <c r="N38" i="143"/>
  <c r="H38" i="143"/>
  <c r="S18" i="165"/>
  <c r="T18" i="165"/>
  <c r="R13" i="201"/>
  <c r="R14" i="201" s="1"/>
  <c r="U10" i="165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G24" i="165" s="1"/>
  <c r="H23" i="165"/>
  <c r="I23" i="165"/>
  <c r="J23" i="165"/>
  <c r="J24" i="165" s="1"/>
  <c r="K23" i="165"/>
  <c r="L23" i="165"/>
  <c r="M23" i="165"/>
  <c r="N23" i="165"/>
  <c r="N24" i="165" s="1"/>
  <c r="O23" i="165"/>
  <c r="O24" i="165" s="1"/>
  <c r="P23" i="165"/>
  <c r="Q23" i="165"/>
  <c r="Q24" i="165" s="1"/>
  <c r="R23" i="165"/>
  <c r="S23" i="165"/>
  <c r="S24" i="165" s="1"/>
  <c r="T23" i="165"/>
  <c r="T24" i="165" s="1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L28" i="140"/>
  <c r="M28" i="140"/>
  <c r="J28" i="140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4" i="201"/>
  <c r="C14" i="201"/>
  <c r="S14" i="201"/>
  <c r="E13" i="201"/>
  <c r="D9" i="201"/>
  <c r="D10" i="201" s="1"/>
  <c r="C9" i="201"/>
  <c r="C10" i="201" s="1"/>
  <c r="W11" i="165"/>
  <c r="W9" i="165"/>
  <c r="J24" i="179"/>
  <c r="F22" i="179"/>
  <c r="J21" i="179"/>
  <c r="H21" i="179"/>
  <c r="G21" i="179"/>
  <c r="F21" i="179"/>
  <c r="I20" i="179"/>
  <c r="B23" i="179"/>
  <c r="B25" i="179" s="1"/>
  <c r="I28" i="140"/>
  <c r="K28" i="140"/>
  <c r="C29" i="138"/>
  <c r="K29" i="138"/>
  <c r="G29" i="138"/>
  <c r="H29" i="138"/>
  <c r="D29" i="138"/>
  <c r="B29" i="138"/>
  <c r="J29" i="138"/>
  <c r="F22" i="141"/>
  <c r="E22" i="141"/>
  <c r="D22" i="141"/>
  <c r="C22" i="141"/>
  <c r="B22" i="141"/>
  <c r="J22" i="141"/>
  <c r="I22" i="141"/>
  <c r="H22" i="141"/>
  <c r="G22" i="141"/>
  <c r="D28" i="140"/>
  <c r="G28" i="140"/>
  <c r="C28" i="140"/>
  <c r="O28" i="140" s="1"/>
  <c r="O29" i="138"/>
  <c r="K22" i="141"/>
  <c r="L22" i="141"/>
  <c r="F32" i="186"/>
  <c r="F34" i="186" s="1"/>
  <c r="F33" i="186"/>
  <c r="D32" i="186"/>
  <c r="D33" i="186"/>
  <c r="D34" i="186"/>
  <c r="E33" i="186"/>
  <c r="G33" i="186"/>
  <c r="S10" i="158"/>
  <c r="AE10" i="158" s="1"/>
  <c r="U22" i="158"/>
  <c r="V22" i="158"/>
  <c r="W22" i="158"/>
  <c r="T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Q27" i="200"/>
  <c r="N27" i="200"/>
  <c r="K27" i="200"/>
  <c r="Q26" i="200"/>
  <c r="N26" i="200"/>
  <c r="K26" i="200"/>
  <c r="Q25" i="200"/>
  <c r="N25" i="200"/>
  <c r="K25" i="200"/>
  <c r="Q24" i="200"/>
  <c r="N24" i="200"/>
  <c r="K24" i="200"/>
  <c r="Q23" i="200"/>
  <c r="Q28" i="200"/>
  <c r="Q30" i="200"/>
  <c r="N23" i="200"/>
  <c r="K23" i="200"/>
  <c r="K28" i="200"/>
  <c r="K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Q20" i="200"/>
  <c r="N20" i="200"/>
  <c r="K20" i="200"/>
  <c r="Q19" i="200"/>
  <c r="N19" i="200"/>
  <c r="K19" i="200"/>
  <c r="Q18" i="200"/>
  <c r="Q11" i="200"/>
  <c r="N18" i="200"/>
  <c r="K18" i="200"/>
  <c r="Q17" i="200"/>
  <c r="N17" i="200"/>
  <c r="K17" i="200"/>
  <c r="Q16" i="200"/>
  <c r="Q21" i="200"/>
  <c r="Q29" i="200"/>
  <c r="N16" i="200"/>
  <c r="N9" i="200"/>
  <c r="K21" i="200"/>
  <c r="K29" i="200"/>
  <c r="K31" i="200"/>
  <c r="Q12" i="200"/>
  <c r="P12" i="200"/>
  <c r="O12" i="200"/>
  <c r="N12" i="200"/>
  <c r="M12" i="200"/>
  <c r="L12" i="200"/>
  <c r="K12" i="200"/>
  <c r="J12" i="200"/>
  <c r="I12" i="200"/>
  <c r="P11" i="200"/>
  <c r="O11" i="200"/>
  <c r="N11" i="200"/>
  <c r="M11" i="200"/>
  <c r="L11" i="200"/>
  <c r="K11" i="200"/>
  <c r="J11" i="200"/>
  <c r="I11" i="200"/>
  <c r="Q10" i="200"/>
  <c r="P10" i="200"/>
  <c r="O10" i="200"/>
  <c r="N10" i="200"/>
  <c r="M10" i="200"/>
  <c r="L10" i="200"/>
  <c r="K10" i="200"/>
  <c r="J10" i="200"/>
  <c r="I10" i="200"/>
  <c r="P9" i="200"/>
  <c r="P13" i="200"/>
  <c r="O9" i="200"/>
  <c r="O13" i="200"/>
  <c r="M9" i="200"/>
  <c r="M13" i="200"/>
  <c r="L9" i="200"/>
  <c r="L13" i="200"/>
  <c r="I9" i="200"/>
  <c r="Q9" i="200"/>
  <c r="Q13" i="200"/>
  <c r="N13" i="200"/>
  <c r="N21" i="200"/>
  <c r="N29" i="200"/>
  <c r="N31" i="200"/>
  <c r="J13" i="200"/>
  <c r="K13" i="200"/>
  <c r="I13" i="200"/>
  <c r="Q31" i="200"/>
  <c r="O31" i="200"/>
  <c r="F22" i="192"/>
  <c r="F23" i="192" s="1"/>
  <c r="E22" i="192"/>
  <c r="C22" i="192"/>
  <c r="B22" i="192"/>
  <c r="D19" i="192"/>
  <c r="D22" i="192" s="1"/>
  <c r="E23" i="192"/>
  <c r="C23" i="192"/>
  <c r="D15" i="192"/>
  <c r="D9" i="192"/>
  <c r="G22" i="192"/>
  <c r="G23" i="192"/>
  <c r="Q17" i="178"/>
  <c r="S17" i="178" s="1"/>
  <c r="Q18" i="178"/>
  <c r="Q19" i="178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C33" i="186"/>
  <c r="B33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8" i="192"/>
  <c r="K9" i="192"/>
  <c r="M11" i="192"/>
  <c r="O11" i="192"/>
  <c r="P11" i="192"/>
  <c r="K10" i="192"/>
  <c r="L10" i="192"/>
  <c r="M10" i="192"/>
  <c r="I22" i="192"/>
  <c r="I23" i="192"/>
  <c r="J22" i="192"/>
  <c r="J23" i="192" s="1"/>
  <c r="K23" i="192"/>
  <c r="L23" i="192"/>
  <c r="M23" i="192"/>
  <c r="N23" i="192"/>
  <c r="H22" i="192"/>
  <c r="H23" i="192" s="1"/>
  <c r="K22" i="192"/>
  <c r="L22" i="192"/>
  <c r="M22" i="192"/>
  <c r="N22" i="192"/>
  <c r="O22" i="192"/>
  <c r="O23" i="192"/>
  <c r="P22" i="192"/>
  <c r="P23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9" i="178"/>
  <c r="S19" i="178" s="1"/>
  <c r="C18" i="165"/>
  <c r="C23" i="165"/>
  <c r="D23" i="165"/>
  <c r="E23" i="165"/>
  <c r="E24" i="165" s="1"/>
  <c r="E16" i="189"/>
  <c r="G17" i="189"/>
  <c r="F17" i="189"/>
  <c r="E13" i="189"/>
  <c r="E17" i="189"/>
  <c r="E9" i="189"/>
  <c r="E8" i="189"/>
  <c r="C12" i="165"/>
  <c r="U15" i="165"/>
  <c r="V15" i="165"/>
  <c r="W15" i="165"/>
  <c r="U16" i="165"/>
  <c r="V16" i="165"/>
  <c r="W16" i="165"/>
  <c r="U17" i="165"/>
  <c r="V17" i="165"/>
  <c r="W17" i="165"/>
  <c r="W18" i="165" s="1"/>
  <c r="U20" i="165"/>
  <c r="V20" i="165"/>
  <c r="W20" i="165"/>
  <c r="U21" i="165"/>
  <c r="V21" i="165"/>
  <c r="W21" i="165"/>
  <c r="U22" i="165"/>
  <c r="V22" i="165"/>
  <c r="W22" i="165"/>
  <c r="L24" i="165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J19" i="194"/>
  <c r="M17" i="194"/>
  <c r="P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L17" i="190" s="1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 s="1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9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 s="1"/>
  <c r="R17" i="189" s="1"/>
  <c r="Q12" i="189"/>
  <c r="Q13" i="189"/>
  <c r="Q17" i="189" s="1"/>
  <c r="S9" i="189"/>
  <c r="R9" i="189"/>
  <c r="D9" i="189"/>
  <c r="C9" i="189"/>
  <c r="B9" i="189"/>
  <c r="D8" i="189"/>
  <c r="C8" i="189"/>
  <c r="B8" i="189"/>
  <c r="Q8" i="190"/>
  <c r="Q9" i="190"/>
  <c r="R8" i="190"/>
  <c r="R9" i="190" s="1"/>
  <c r="B9" i="190"/>
  <c r="S12" i="190"/>
  <c r="S13" i="190"/>
  <c r="S17" i="190" s="1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S20" i="192" s="1"/>
  <c r="R19" i="192"/>
  <c r="R22" i="192" s="1"/>
  <c r="R16" i="192"/>
  <c r="R10" i="192" s="1"/>
  <c r="R15" i="192"/>
  <c r="R17" i="192"/>
  <c r="O21" i="191"/>
  <c r="P21" i="191" s="1"/>
  <c r="N21" i="191"/>
  <c r="O20" i="191"/>
  <c r="N20" i="191"/>
  <c r="N19" i="191"/>
  <c r="O19" i="191"/>
  <c r="O16" i="191"/>
  <c r="P16" i="191" s="1"/>
  <c r="N16" i="191"/>
  <c r="O15" i="191"/>
  <c r="N15" i="191"/>
  <c r="O14" i="191"/>
  <c r="N14" i="191"/>
  <c r="N8" i="191"/>
  <c r="C10" i="193"/>
  <c r="J14" i="193"/>
  <c r="J8" i="193"/>
  <c r="H16" i="193"/>
  <c r="H22" i="193" s="1"/>
  <c r="I16" i="193"/>
  <c r="Q10" i="192"/>
  <c r="I7" i="193"/>
  <c r="J15" i="193"/>
  <c r="J9" i="193" s="1"/>
  <c r="J20" i="193"/>
  <c r="J21" i="193"/>
  <c r="I8" i="193"/>
  <c r="H8" i="193"/>
  <c r="J18" i="193"/>
  <c r="I9" i="193"/>
  <c r="S21" i="192"/>
  <c r="Q9" i="192"/>
  <c r="S16" i="192"/>
  <c r="S10" i="192" s="1"/>
  <c r="B22" i="193"/>
  <c r="C22" i="193"/>
  <c r="J13" i="193"/>
  <c r="J16" i="193" s="1"/>
  <c r="J22" i="193" s="1"/>
  <c r="I10" i="193"/>
  <c r="J7" i="193"/>
  <c r="I22" i="193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B22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C25" i="178"/>
  <c r="C24" i="178"/>
  <c r="C26" i="178"/>
  <c r="D23" i="178"/>
  <c r="D25" i="178"/>
  <c r="C23" i="178"/>
  <c r="B23" i="178"/>
  <c r="B25" i="178"/>
  <c r="R22" i="178"/>
  <c r="R23" i="178"/>
  <c r="R25" i="178" s="1"/>
  <c r="Q22" i="178"/>
  <c r="Q23" i="178" s="1"/>
  <c r="Q25" i="178" s="1"/>
  <c r="D20" i="178"/>
  <c r="D24" i="178"/>
  <c r="C20" i="178"/>
  <c r="B20" i="178"/>
  <c r="B24" i="178"/>
  <c r="R18" i="178"/>
  <c r="R17" i="178"/>
  <c r="R16" i="178"/>
  <c r="Q16" i="178"/>
  <c r="Q20" i="178" s="1"/>
  <c r="Q24" i="178" s="1"/>
  <c r="Q26" i="178" s="1"/>
  <c r="D13" i="178"/>
  <c r="C13" i="178"/>
  <c r="B13" i="178"/>
  <c r="R12" i="178"/>
  <c r="S12" i="178" s="1"/>
  <c r="Q12" i="178"/>
  <c r="R11" i="178"/>
  <c r="Q11" i="178"/>
  <c r="R10" i="178"/>
  <c r="Q10" i="178"/>
  <c r="S10" i="178" s="1"/>
  <c r="R9" i="178"/>
  <c r="Q9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2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3" i="186"/>
  <c r="H33" i="186"/>
  <c r="R30" i="186"/>
  <c r="Q30" i="186"/>
  <c r="S30" i="186" s="1"/>
  <c r="P30" i="186"/>
  <c r="M30" i="186"/>
  <c r="R29" i="186"/>
  <c r="Q29" i="186"/>
  <c r="P29" i="186"/>
  <c r="M29" i="186"/>
  <c r="R28" i="186"/>
  <c r="Q28" i="186"/>
  <c r="P28" i="186"/>
  <c r="M28" i="186"/>
  <c r="R27" i="186"/>
  <c r="Q27" i="186"/>
  <c r="P27" i="186"/>
  <c r="M27" i="186"/>
  <c r="R26" i="186"/>
  <c r="S26" i="186" s="1"/>
  <c r="Q26" i="186"/>
  <c r="P26" i="186"/>
  <c r="P31" i="186"/>
  <c r="P33" i="186"/>
  <c r="M26" i="186"/>
  <c r="O24" i="186"/>
  <c r="O32" i="186"/>
  <c r="N24" i="186"/>
  <c r="N32" i="186"/>
  <c r="N34" i="186"/>
  <c r="L24" i="186"/>
  <c r="L32" i="186"/>
  <c r="K24" i="186"/>
  <c r="K32" i="186"/>
  <c r="I32" i="186"/>
  <c r="H32" i="186"/>
  <c r="H34" i="186" s="1"/>
  <c r="R23" i="186"/>
  <c r="Q23" i="186"/>
  <c r="P23" i="186"/>
  <c r="M23" i="186"/>
  <c r="R22" i="186"/>
  <c r="S22" i="186" s="1"/>
  <c r="Q22" i="186"/>
  <c r="P22" i="186"/>
  <c r="M22" i="186"/>
  <c r="R21" i="186"/>
  <c r="S21" i="186" s="1"/>
  <c r="Q21" i="186"/>
  <c r="P21" i="186"/>
  <c r="M21" i="186"/>
  <c r="R20" i="186"/>
  <c r="Q20" i="186"/>
  <c r="P20" i="186"/>
  <c r="M20" i="186"/>
  <c r="R19" i="186"/>
  <c r="S19" i="186" s="1"/>
  <c r="Q19" i="186"/>
  <c r="P19" i="186"/>
  <c r="M19" i="186"/>
  <c r="M24" i="186"/>
  <c r="M32" i="186"/>
  <c r="O15" i="186"/>
  <c r="P15" i="186"/>
  <c r="N15" i="186"/>
  <c r="L15" i="186"/>
  <c r="K15" i="186"/>
  <c r="Q15" i="186"/>
  <c r="S15" i="186" s="1"/>
  <c r="O14" i="186"/>
  <c r="R14" i="186"/>
  <c r="N14" i="186"/>
  <c r="L14" i="186"/>
  <c r="K14" i="186"/>
  <c r="M14" i="186"/>
  <c r="P13" i="186"/>
  <c r="O13" i="186"/>
  <c r="N13" i="186"/>
  <c r="L13" i="186"/>
  <c r="K13" i="186"/>
  <c r="R13" i="186"/>
  <c r="Q13" i="186"/>
  <c r="O12" i="186"/>
  <c r="N12" i="186"/>
  <c r="P12" i="186"/>
  <c r="L12" i="186"/>
  <c r="K12" i="186"/>
  <c r="M12" i="186"/>
  <c r="R12" i="186"/>
  <c r="O11" i="186"/>
  <c r="N11" i="186"/>
  <c r="P11" i="186"/>
  <c r="L11" i="186"/>
  <c r="L16" i="186"/>
  <c r="K11" i="186"/>
  <c r="Q11" i="186"/>
  <c r="R11" i="186"/>
  <c r="O34" i="186"/>
  <c r="O16" i="186"/>
  <c r="M15" i="186"/>
  <c r="N16" i="186"/>
  <c r="K34" i="186"/>
  <c r="J33" i="186"/>
  <c r="S27" i="186"/>
  <c r="M34" i="186"/>
  <c r="P24" i="186"/>
  <c r="P32" i="186"/>
  <c r="I34" i="186"/>
  <c r="K16" i="186"/>
  <c r="P14" i="186"/>
  <c r="P16" i="186"/>
  <c r="J32" i="186"/>
  <c r="J34" i="186" s="1"/>
  <c r="M31" i="186"/>
  <c r="M33" i="186"/>
  <c r="R31" i="186"/>
  <c r="R33" i="186" s="1"/>
  <c r="R15" i="180"/>
  <c r="R19" i="180" s="1"/>
  <c r="R21" i="180" s="1"/>
  <c r="Q12" i="186"/>
  <c r="S12" i="186" s="1"/>
  <c r="L34" i="186"/>
  <c r="G77" i="130"/>
  <c r="K77" i="130"/>
  <c r="O77" i="130"/>
  <c r="S77" i="130"/>
  <c r="U77" i="130"/>
  <c r="P34" i="186"/>
  <c r="Q14" i="186"/>
  <c r="S14" i="186"/>
  <c r="M13" i="186"/>
  <c r="E77" i="130"/>
  <c r="I77" i="130"/>
  <c r="M77" i="130"/>
  <c r="M11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6" i="186"/>
  <c r="M12" i="164"/>
  <c r="M7" i="164"/>
  <c r="M8" i="164"/>
  <c r="M16" i="164"/>
  <c r="T18" i="195"/>
  <c r="R18" i="195"/>
  <c r="S18" i="195"/>
  <c r="B32" i="186"/>
  <c r="B34" i="186" s="1"/>
  <c r="E32" i="186"/>
  <c r="E34" i="186"/>
  <c r="S13" i="186"/>
  <c r="S9" i="178"/>
  <c r="P29" i="138"/>
  <c r="S9" i="180"/>
  <c r="S10" i="180" s="1"/>
  <c r="Q15" i="180"/>
  <c r="Q19" i="180" s="1"/>
  <c r="Q21" i="180" s="1"/>
  <c r="S16" i="178"/>
  <c r="J23" i="179"/>
  <c r="J25" i="179" s="1"/>
  <c r="I24" i="165"/>
  <c r="K24" i="165"/>
  <c r="E29" i="138"/>
  <c r="I29" i="138"/>
  <c r="N29" i="138"/>
  <c r="F29" i="138"/>
  <c r="H28" i="140"/>
  <c r="N28" i="140" s="1"/>
  <c r="E28" i="140"/>
  <c r="S23" i="186"/>
  <c r="R17" i="201"/>
  <c r="M24" i="165"/>
  <c r="L8" i="194"/>
  <c r="R29" i="138"/>
  <c r="M29" i="138"/>
  <c r="U23" i="165"/>
  <c r="M9" i="154"/>
  <c r="M10" i="154" s="1"/>
  <c r="C38" i="142"/>
  <c r="R29" i="168"/>
  <c r="M22" i="141"/>
  <c r="S29" i="138"/>
  <c r="Q29" i="138"/>
  <c r="L29" i="138"/>
  <c r="F28" i="140"/>
  <c r="B28" i="140"/>
  <c r="P20" i="191"/>
  <c r="Q24" i="186"/>
  <c r="C32" i="186"/>
  <c r="C34" i="186"/>
  <c r="G32" i="186"/>
  <c r="G34" i="186" s="1"/>
  <c r="Q32" i="186"/>
  <c r="R15" i="186"/>
  <c r="S9" i="201"/>
  <c r="S10" i="201" s="1"/>
  <c r="E14" i="201"/>
  <c r="P17" i="189"/>
  <c r="O17" i="189"/>
  <c r="R43" i="158"/>
  <c r="R24" i="165"/>
  <c r="F24" i="165"/>
  <c r="S11" i="178"/>
  <c r="R8" i="192"/>
  <c r="S29" i="168"/>
  <c r="K7" i="194" l="1"/>
  <c r="C24" i="165"/>
  <c r="U18" i="165"/>
  <c r="W12" i="165"/>
  <c r="R24" i="186"/>
  <c r="Q16" i="186"/>
  <c r="R16" i="186"/>
  <c r="S11" i="186"/>
  <c r="S16" i="186" s="1"/>
  <c r="S20" i="186"/>
  <c r="Q31" i="186"/>
  <c r="Q33" i="186" s="1"/>
  <c r="Q34" i="186" s="1"/>
  <c r="S28" i="186"/>
  <c r="AE72" i="158"/>
  <c r="S74" i="158"/>
  <c r="AD72" i="158"/>
  <c r="AD74" i="158" s="1"/>
  <c r="C78" i="158" s="1"/>
  <c r="R74" i="158"/>
  <c r="AE74" i="158"/>
  <c r="D78" i="158" s="1"/>
  <c r="S29" i="186"/>
  <c r="S31" i="186" s="1"/>
  <c r="S33" i="186" s="1"/>
  <c r="S18" i="201"/>
  <c r="F18" i="201"/>
  <c r="R18" i="201"/>
  <c r="S8" i="190"/>
  <c r="S9" i="190" s="1"/>
  <c r="S12" i="189"/>
  <c r="S13" i="189" s="1"/>
  <c r="P17" i="188"/>
  <c r="O19" i="188"/>
  <c r="O23" i="191"/>
  <c r="P15" i="191"/>
  <c r="P18" i="188"/>
  <c r="J9" i="153"/>
  <c r="J28" i="153"/>
  <c r="J40" i="153" s="1"/>
  <c r="J8" i="153"/>
  <c r="J39" i="153"/>
  <c r="J41" i="153" s="1"/>
  <c r="I42" i="153"/>
  <c r="H16" i="153"/>
  <c r="P24" i="165"/>
  <c r="H24" i="165"/>
  <c r="V23" i="165"/>
  <c r="V24" i="165" s="1"/>
  <c r="W23" i="165"/>
  <c r="W24" i="165" s="1"/>
  <c r="V18" i="165"/>
  <c r="U24" i="165"/>
  <c r="D24" i="165"/>
  <c r="U12" i="165"/>
  <c r="V12" i="165"/>
  <c r="D19" i="194"/>
  <c r="B19" i="194"/>
  <c r="C19" i="194"/>
  <c r="K38" i="142"/>
  <c r="R9" i="201"/>
  <c r="R10" i="201" s="1"/>
  <c r="T14" i="201"/>
  <c r="E9" i="201"/>
  <c r="E10" i="201" s="1"/>
  <c r="P19" i="188"/>
  <c r="N19" i="188"/>
  <c r="Q8" i="189"/>
  <c r="Q9" i="189" s="1"/>
  <c r="S15" i="189"/>
  <c r="S16" i="189" s="1"/>
  <c r="S17" i="189" s="1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S17" i="180"/>
  <c r="S18" i="180" s="1"/>
  <c r="S20" i="180" s="1"/>
  <c r="S21" i="180" s="1"/>
  <c r="R20" i="178"/>
  <c r="R24" i="178" s="1"/>
  <c r="R26" i="178" s="1"/>
  <c r="R13" i="178"/>
  <c r="S13" i="178"/>
  <c r="S20" i="178"/>
  <c r="S24" i="178" s="1"/>
  <c r="S26" i="178" s="1"/>
  <c r="Q13" i="178"/>
  <c r="S22" i="178"/>
  <c r="S23" i="178" s="1"/>
  <c r="S25" i="178" s="1"/>
  <c r="T54" i="158"/>
  <c r="J10" i="193"/>
  <c r="H10" i="193"/>
  <c r="D10" i="191"/>
  <c r="P10" i="191"/>
  <c r="P14" i="191"/>
  <c r="P8" i="191"/>
  <c r="O22" i="191"/>
  <c r="P9" i="191"/>
  <c r="N22" i="191"/>
  <c r="N23" i="191" s="1"/>
  <c r="P19" i="191"/>
  <c r="P22" i="191" s="1"/>
  <c r="P23" i="191" s="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S15" i="192"/>
  <c r="N11" i="192"/>
  <c r="R11" i="192"/>
  <c r="K11" i="192"/>
  <c r="S17" i="192"/>
  <c r="S23" i="192" s="1"/>
  <c r="R9" i="192"/>
  <c r="S19" i="192"/>
  <c r="S22" i="192" s="1"/>
  <c r="Q8" i="192"/>
  <c r="Q11" i="192" s="1"/>
  <c r="Q23" i="192"/>
  <c r="R23" i="192"/>
  <c r="B23" i="192"/>
  <c r="D23" i="192"/>
  <c r="K20" i="154"/>
  <c r="H42" i="153"/>
  <c r="J13" i="153"/>
  <c r="J16" i="153" s="1"/>
  <c r="J26" i="135"/>
  <c r="H26" i="135"/>
  <c r="F26" i="135"/>
  <c r="L26" i="135"/>
  <c r="G26" i="135"/>
  <c r="K26" i="135"/>
  <c r="D26" i="135"/>
  <c r="S9" i="192"/>
  <c r="S43" i="158"/>
  <c r="R22" i="158"/>
  <c r="AD22" i="158" s="1"/>
  <c r="T31" i="200"/>
  <c r="R31" i="200"/>
  <c r="S31" i="200"/>
  <c r="J22" i="139"/>
  <c r="S22" i="158"/>
  <c r="AE22" i="158" s="1"/>
  <c r="P28" i="140"/>
  <c r="Q22" i="158"/>
  <c r="AC22" i="158" s="1"/>
  <c r="R38" i="144"/>
  <c r="T38" i="144"/>
  <c r="P38" i="143"/>
  <c r="B76" i="158" l="1"/>
  <c r="B79" i="158" s="1"/>
  <c r="S34" i="186"/>
  <c r="S24" i="186"/>
  <c r="S32" i="186" s="1"/>
  <c r="R32" i="186"/>
  <c r="R34" i="186" s="1"/>
  <c r="J42" i="153"/>
  <c r="C76" i="158"/>
  <c r="C79" i="158" s="1"/>
  <c r="O20" i="188"/>
  <c r="D76" i="158"/>
  <c r="D79" i="158" s="1"/>
  <c r="M7" i="194"/>
  <c r="M9" i="194" s="1"/>
  <c r="H17" i="201"/>
  <c r="H18" i="201" s="1"/>
  <c r="T16" i="201"/>
  <c r="N20" i="188"/>
  <c r="J21" i="199"/>
  <c r="M14" i="194"/>
  <c r="M19" i="194" s="1"/>
  <c r="S11" i="192"/>
  <c r="T17" i="201" l="1"/>
  <c r="T18" i="201" s="1"/>
  <c r="T9" i="201"/>
  <c r="T10" i="201" s="1"/>
  <c r="P20" i="188"/>
</calcChain>
</file>

<file path=xl/comments1.xml><?xml version="1.0" encoding="utf-8"?>
<comments xmlns="http://schemas.openxmlformats.org/spreadsheetml/2006/main">
  <authors>
    <author>123</author>
    <author>Лидия</author>
  </authors>
  <commentLis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Тарасова-1 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Коваленко-1, 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Сальникова,Физиева,-2.</t>
        </r>
      </text>
    </comment>
    <comment ref="N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Тимченко
</t>
        </r>
      </text>
    </comment>
  </commentList>
</comments>
</file>

<file path=xl/sharedStrings.xml><?xml version="1.0" encoding="utf-8"?>
<sst xmlns="http://schemas.openxmlformats.org/spreadsheetml/2006/main" count="3782" uniqueCount="436">
  <si>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</si>
  <si>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</si>
  <si>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</si>
  <si>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</si>
  <si>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</si>
  <si>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</si>
  <si>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</si>
  <si>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</si>
  <si>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</si>
  <si>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</si>
  <si>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</si>
  <si>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</si>
  <si>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</si>
  <si>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</si>
  <si>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</si>
  <si>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</si>
  <si>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</si>
  <si>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</si>
  <si>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</si>
  <si>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</si>
  <si>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</si>
  <si>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</si>
  <si>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</si>
  <si>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</si>
  <si>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</si>
  <si>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</si>
  <si>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</si>
  <si>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</si>
  <si>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</si>
  <si>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</si>
  <si>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</si>
  <si>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</si>
  <si>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</si>
  <si>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</si>
  <si>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</si>
  <si>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</si>
  <si>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</si>
  <si>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</si>
  <si>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</si>
  <si>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</si>
  <si>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</si>
  <si>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</si>
  <si>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</si>
  <si>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</si>
  <si>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</si>
  <si>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</si>
  <si>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</si>
  <si>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</si>
  <si>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</si>
  <si>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</si>
  <si>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</si>
  <si>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</si>
  <si>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</si>
  <si>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</si>
  <si>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</si>
  <si>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</si>
  <si>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</si>
  <si>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</si>
  <si>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</si>
  <si>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</si>
  <si>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</si>
  <si>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</si>
  <si>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</si>
  <si>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</si>
  <si>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</si>
  <si>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</si>
  <si>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</si>
  <si>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</si>
  <si>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</si>
  <si>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</si>
  <si>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</si>
  <si>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</si>
  <si>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</si>
  <si>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</si>
  <si>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</si>
  <si>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</si>
  <si>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</si>
  <si>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</si>
  <si>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</si>
  <si>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</si>
  <si>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</si>
  <si>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</si>
  <si>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</si>
  <si>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</si>
  <si>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</si>
  <si>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</si>
  <si>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</si>
  <si>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</si>
  <si>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</si>
  <si>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</si>
  <si>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</si>
  <si>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</si>
  <si>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</si>
  <si>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</si>
  <si>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</si>
  <si>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</si>
  <si>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</si>
  <si>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</si>
  <si>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</si>
  <si>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</si>
  <si>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</si>
  <si>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</si>
  <si>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</si>
  <si>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</si>
  <si>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</si>
  <si>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</si>
  <si>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</si>
  <si>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</si>
  <si>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</si>
  <si>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</si>
  <si>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</si>
  <si>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</si>
  <si>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</si>
  <si>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</si>
  <si>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</si>
  <si>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</si>
  <si>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</si>
  <si>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</si>
  <si>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</si>
  <si>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</si>
  <si>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</si>
  <si>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</si>
  <si>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</si>
  <si>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</si>
  <si>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</si>
  <si>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</si>
  <si>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</si>
  <si>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</si>
  <si>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</si>
  <si>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</si>
  <si>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</si>
  <si>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</si>
  <si>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</si>
  <si>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</si>
  <si>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</si>
  <si>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</si>
  <si>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</si>
  <si>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</si>
  <si>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</si>
  <si>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</si>
  <si>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</si>
  <si>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</si>
  <si>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</si>
  <si>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</si>
  <si>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</si>
  <si>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</si>
  <si>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</si>
  <si>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</si>
  <si>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</si>
  <si>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</si>
  <si>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</si>
  <si>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</si>
  <si>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</si>
  <si>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</si>
  <si>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</si>
  <si>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</si>
  <si>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</si>
  <si>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</si>
  <si>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</si>
  <si>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</si>
  <si>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</si>
  <si>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</si>
  <si>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</si>
  <si>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</si>
  <si>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</si>
  <si>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</si>
  <si>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</si>
  <si>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</si>
  <si>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</si>
  <si>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</si>
  <si>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</si>
  <si>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</si>
  <si>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</si>
  <si>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</si>
  <si>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</si>
  <si>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</si>
  <si>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</si>
  <si>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</si>
  <si>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</si>
  <si>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</si>
  <si>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</si>
  <si>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</si>
  <si>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</si>
  <si>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</si>
  <si>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</si>
  <si>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</si>
  <si>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</si>
  <si>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</si>
  <si>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</si>
  <si>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</si>
  <si>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</si>
  <si>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</si>
  <si>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</si>
  <si>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</si>
  <si>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</si>
  <si>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</si>
  <si>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</si>
  <si>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</si>
  <si>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</si>
  <si>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</si>
  <si>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</si>
  <si>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</si>
  <si>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</si>
  <si>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</si>
  <si>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</si>
  <si>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</si>
  <si>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</si>
  <si>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</si>
  <si>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</si>
  <si>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</si>
  <si>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</si>
  <si>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</si>
  <si>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</si>
  <si>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</si>
  <si>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</si>
  <si>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</si>
  <si>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</si>
  <si>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</si>
  <si>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</si>
  <si>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</si>
  <si>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</si>
  <si>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</si>
  <si>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</si>
  <si>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</si>
  <si>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</si>
  <si>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</si>
  <si>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</si>
  <si>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</si>
  <si>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</si>
  <si>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</si>
  <si>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</si>
  <si>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</si>
  <si>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</si>
  <si>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</si>
  <si>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</si>
  <si>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</si>
  <si>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</si>
  <si>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</si>
  <si>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</si>
  <si>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</si>
  <si>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</si>
  <si>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</si>
  <si>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</si>
  <si>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</si>
  <si>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</si>
  <si>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</si>
  <si>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</si>
  <si>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</si>
  <si>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</si>
  <si>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</si>
  <si>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</si>
  <si>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</si>
  <si>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</si>
  <si>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</si>
  <si>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</si>
  <si>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</si>
  <si>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</si>
  <si>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</si>
  <si>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</si>
  <si>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</si>
  <si>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</si>
  <si>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</si>
  <si>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</si>
  <si>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</si>
  <si>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</si>
  <si>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</si>
  <si>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</si>
  <si>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</si>
  <si>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</si>
  <si>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</si>
  <si>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</si>
  <si>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</si>
  <si>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</si>
  <si>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</si>
  <si>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</si>
  <si>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</si>
  <si>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</si>
  <si>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</si>
  <si>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</si>
  <si>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</si>
  <si>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</si>
  <si>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</si>
  <si>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</si>
  <si>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</si>
  <si>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</si>
  <si>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</si>
  <si>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</si>
  <si>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</si>
  <si>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</si>
  <si>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</si>
  <si>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</si>
  <si>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</si>
  <si>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</si>
  <si>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</si>
  <si>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</si>
  <si>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</si>
  <si>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</si>
  <si>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</si>
  <si>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</si>
  <si>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</si>
  <si>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</si>
  <si>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</si>
  <si>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</si>
  <si>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</si>
  <si>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</si>
  <si>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</si>
  <si>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</si>
  <si>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</si>
  <si>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</si>
  <si>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</si>
  <si>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</si>
  <si>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</si>
  <si>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</si>
  <si>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</si>
  <si>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</si>
  <si>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</si>
  <si>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</si>
  <si>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</si>
  <si>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</si>
  <si>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</si>
  <si>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</si>
  <si>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</si>
  <si>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</si>
  <si>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</si>
  <si>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</si>
  <si>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</si>
  <si>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</si>
  <si>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</si>
  <si>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</si>
  <si>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</si>
  <si>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</si>
  <si>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</si>
  <si>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</si>
  <si>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</si>
  <si>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</si>
  <si>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</si>
  <si>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</si>
  <si>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</si>
  <si>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</si>
  <si>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</si>
  <si>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</si>
  <si>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</si>
  <si>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</si>
  <si>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</si>
  <si>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</si>
  <si>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</si>
  <si>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</si>
  <si>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</si>
  <si>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</si>
  <si>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</si>
  <si>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</si>
  <si>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</si>
  <si>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</si>
  <si>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</si>
  <si>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</si>
  <si>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</si>
  <si>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</si>
  <si>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</si>
  <si>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</si>
  <si>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</si>
  <si>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</si>
  <si>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</si>
  <si>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</si>
  <si>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</si>
  <si>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</si>
  <si>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</si>
  <si>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</si>
  <si>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</si>
  <si>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</si>
  <si>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</si>
  <si>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</si>
  <si>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</si>
  <si>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</si>
  <si>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</si>
  <si>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Контингент заочной формы обучения на 01.10.2023 г.(Бакалавры)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</si>
  <si>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</si>
  <si>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</si>
  <si>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</si>
  <si>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</si>
  <si>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27.03.03 Системный анализ</t>
  </si>
  <si>
    <t xml:space="preserve">  </t>
  </si>
  <si>
    <t>Контингент Заочной формы обучения на 01.10.2023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</si>
  <si>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</si>
  <si>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</si>
  <si>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</si>
  <si>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</si>
  <si>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</si>
  <si>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</si>
  <si>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</si>
  <si>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на 01.11. 2023 года</t>
  </si>
  <si>
    <t>на 01.11.2023 года</t>
  </si>
  <si>
    <t>Сводная ведомость контингента специалистов  Очной формы обучения по состоянию на 01.11. 2023 года</t>
  </si>
  <si>
    <t>Сводная ведомость контингента специалистов очно- заочной формы обучения по состоянию на 01.11. 2023 года</t>
  </si>
  <si>
    <t>Сводная ведомость контингента очно-заочной  формы обучения на 01.11. 2023 года</t>
  </si>
  <si>
    <t>Контингент очной формы обучения на 01.11.2023 г. (Бакалавры)</t>
  </si>
  <si>
    <t>Контингент заочной формы обучения на 01.11.2023 г. (Бакалавры)</t>
  </si>
  <si>
    <t>Контингент очно-заочной формы обучения на 01.11.2023 г. (Бакалавры)</t>
  </si>
  <si>
    <t xml:space="preserve">Контингент очной формы обучения на 01.11.2023 г. (Специалисты) </t>
  </si>
  <si>
    <t>Контингент очной формы обучения на 01.11.2023 г.(Бакалавры)</t>
  </si>
  <si>
    <t>Контингент очно-заочной формы обучения на 01.11.2023 г.(Бакалавры)</t>
  </si>
  <si>
    <t>Контингент очной формы обучения на 01.11.2023 г.(Магистры)</t>
  </si>
  <si>
    <t>Контингент заочной формы обучения на 01.11.2023 г.(Магистры)</t>
  </si>
  <si>
    <t>Контингент очной формы обучения на 01.11.2023 г. (Магистры)</t>
  </si>
  <si>
    <t>Контингент очно-заочной формы обучения на 01.11.2023 г. (Магистры)</t>
  </si>
  <si>
    <t>01.11.2023 г.</t>
  </si>
  <si>
    <t>01,11,2023</t>
  </si>
  <si>
    <t>Контингент Дневной формы обучения на 01.11.2023</t>
  </si>
  <si>
    <t>Контингент Заочной формы обучения на 01.11.2023</t>
  </si>
  <si>
    <t>Контингент Дневной формы обучения на 01.11.2023(специалитет)</t>
  </si>
  <si>
    <t>Контингент зочно-аочная форма обучения на 01.11.2023 г. (Бакалавры)</t>
  </si>
  <si>
    <t>Контингент заочная форма обучения на 01.11.2023г. (Бакалавры)</t>
  </si>
  <si>
    <t xml:space="preserve">Контингент очной формы обучения на 01.11.2023 г. (Бакалавры) </t>
  </si>
  <si>
    <t xml:space="preserve">Контингент очной формы обучения  на 01.11.2023  г. (Магистры) </t>
  </si>
  <si>
    <t xml:space="preserve">Контингент заочной формы обучения 10.2023 г. (Магистры) </t>
  </si>
  <si>
    <t>Контингент очной формы обучения на 01.11.2023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</si>
  <si>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01.11.2023 г. (Бакалавриат)</t>
  </si>
  <si>
    <t>Контингент заочной формы обучения на 01.11.2023 г. (Магистратура)</t>
  </si>
  <si>
    <t>Контингент очной формы обучения на 01.11.2023 г. (Магистратура)</t>
  </si>
  <si>
    <t>Контингент очно-заочная форма обучения 01.11.2023 г. (Бакалавры)</t>
  </si>
  <si>
    <t>Контингент заочная форма обучения 01.11.2023 г. (Бакалавры)</t>
  </si>
  <si>
    <t>Контингент очная формы обучения на 01.11.2023 г. (Магистры)</t>
  </si>
  <si>
    <t>Контингент очно-заочной формы обучения на 011.2023 г. (Магистры)</t>
  </si>
  <si>
    <t>Контингент заочной формы обучения на 01.11.2023 г. (Магистры)</t>
  </si>
  <si>
    <t>Контингент заочная форма обучения 01.11.2023 г.(Бакалавры)</t>
  </si>
  <si>
    <t>Институт "Таврическая академия" ФГАОУ ВО "Крымский федеральный университет имени В.И. Вернадского"</t>
  </si>
  <si>
    <t xml:space="preserve">Контингент очной формы обучения на 01.11.2023 г. (Магистры) </t>
  </si>
  <si>
    <t xml:space="preserve">Контингент заочной формы обучения на 01.11.2023 г. (Бакалавры) </t>
  </si>
  <si>
    <t xml:space="preserve">Контингент очно-заочной формы обучения на 01.11.2023 г. (Бакалавры) </t>
  </si>
  <si>
    <t>Контингент заочной формы обучения на 01.11.2023 г. (Магистры) .</t>
  </si>
  <si>
    <t xml:space="preserve">Контингент очно-заочной формы обучения на 01.11.2023 г. (Магистры) </t>
  </si>
  <si>
    <t>Контингент очно-заочная форма обучения 01.11.2023 г. (Магистратура)</t>
  </si>
  <si>
    <t>Контингент очно-заочная форма обучения 01.11.2023 г.Специалитет</t>
  </si>
  <si>
    <t>Контингент очной формы обучения на 01.11.2023 г.</t>
  </si>
  <si>
    <t xml:space="preserve">Контингент очной формы обучения на 01.11.2026 г. (Магистры) </t>
  </si>
  <si>
    <t>Контингент очной формы обучения по состоянию на 01.11.2023 г .</t>
  </si>
  <si>
    <t xml:space="preserve">Контингент очно-заочной формы обучения на 01.11.2023 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</si>
</sst>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9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8"/>
      <color theme="1"/>
      <name val="Times New Roman Cyr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18"/>
      <color indexed="63"/>
      <name val="Times New Roman"/>
      <family val="1"/>
      <charset val="204"/>
    </font>
    <font>
      <b/>
      <sz val="18"/>
      <color indexed="63"/>
      <name val="Times New Roman"/>
      <family val="1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28"/>
      <color theme="1"/>
      <name val="Times New Roman"/>
      <family val="1"/>
      <charset val="204"/>
    </font>
    <font>
      <b/>
      <sz val="16"/>
      <color theme="1"/>
      <name val="Arimo"/>
    </font>
    <font>
      <b/>
      <sz val="22"/>
      <color rgb="FF000000"/>
      <name val="Times New Roman"/>
      <family val="1"/>
      <charset val="204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i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74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/>
      <top style="medium">
        <color indexed="8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/>
      <top style="medium">
        <color indexed="8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102" fillId="0" borderId="0" applyFont="0" applyFill="0" applyBorder="0" applyAlignment="0" applyProtection="0"/>
    <xf numFmtId="0" fontId="97" fillId="4" borderId="0">
      <alignment horizontal="left" vertical="center"/>
    </xf>
    <xf numFmtId="0" fontId="37" fillId="4" borderId="0">
      <alignment horizontal="center" vertical="center"/>
    </xf>
    <xf numFmtId="0" fontId="98" fillId="9" borderId="0">
      <alignment horizontal="left" vertical="center"/>
    </xf>
    <xf numFmtId="0" fontId="56" fillId="4" borderId="0">
      <alignment horizontal="center" vertical="center"/>
    </xf>
    <xf numFmtId="0" fontId="56" fillId="9" borderId="0">
      <alignment horizontal="center" vertical="center"/>
    </xf>
    <xf numFmtId="0" fontId="13" fillId="4" borderId="0">
      <alignment horizontal="center" vertical="center"/>
    </xf>
    <xf numFmtId="0" fontId="102" fillId="0" borderId="0"/>
    <xf numFmtId="0" fontId="98" fillId="4" borderId="0">
      <alignment horizontal="center" vertical="center"/>
    </xf>
    <xf numFmtId="0" fontId="69" fillId="4" borderId="0">
      <alignment horizontal="center" vertical="center"/>
    </xf>
    <xf numFmtId="0" fontId="102" fillId="0" borderId="0"/>
    <xf numFmtId="0" fontId="98" fillId="4" borderId="0">
      <alignment horizontal="left" vertical="center"/>
    </xf>
    <xf numFmtId="0" fontId="98" fillId="4" borderId="0">
      <alignment horizontal="center" vertical="center"/>
    </xf>
    <xf numFmtId="0" fontId="100" fillId="4" borderId="0">
      <alignment horizontal="left" vertical="center"/>
    </xf>
    <xf numFmtId="0" fontId="41" fillId="4" borderId="0">
      <alignment horizontal="left" vertical="center"/>
    </xf>
    <xf numFmtId="0" fontId="99" fillId="4" borderId="0">
      <alignment horizontal="left" vertical="top"/>
    </xf>
    <xf numFmtId="0" fontId="35" fillId="4" borderId="0">
      <alignment horizontal="center" vertical="center"/>
    </xf>
    <xf numFmtId="0" fontId="102" fillId="0" borderId="0"/>
    <xf numFmtId="0" fontId="13" fillId="9" borderId="0">
      <alignment horizontal="center" vertical="center"/>
    </xf>
    <xf numFmtId="0" fontId="69" fillId="9" borderId="0">
      <alignment horizontal="center" vertical="center"/>
    </xf>
    <xf numFmtId="0" fontId="100" fillId="4" borderId="0">
      <alignment horizontal="left" vertical="center"/>
    </xf>
    <xf numFmtId="0" fontId="37" fillId="9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9" fillId="4" borderId="0">
      <alignment horizontal="right" vertical="top"/>
    </xf>
    <xf numFmtId="0" fontId="100" fillId="4" borderId="0">
      <alignment horizontal="left" vertical="center"/>
    </xf>
    <xf numFmtId="164" fontId="102" fillId="0" borderId="0" applyFont="0" applyFill="0" applyBorder="0" applyAlignment="0" applyProtection="0"/>
    <xf numFmtId="0" fontId="102" fillId="0" borderId="0"/>
    <xf numFmtId="0" fontId="101" fillId="0" borderId="0"/>
    <xf numFmtId="0" fontId="101" fillId="0" borderId="0"/>
    <xf numFmtId="49" fontId="84" fillId="0" borderId="29">
      <alignment horizontal="distributed"/>
    </xf>
    <xf numFmtId="0" fontId="141" fillId="0" borderId="0"/>
    <xf numFmtId="0" fontId="99" fillId="0" borderId="0"/>
    <xf numFmtId="9" fontId="218" fillId="0" borderId="0" applyFill="0" applyBorder="0" applyAlignment="0" applyProtection="0"/>
    <xf numFmtId="0" fontId="97" fillId="9" borderId="0">
      <alignment horizontal="center" vertical="center"/>
    </xf>
    <xf numFmtId="0" fontId="97" fillId="9" borderId="0">
      <alignment horizontal="left" vertical="center"/>
    </xf>
    <xf numFmtId="0" fontId="97" fillId="9" borderId="0">
      <alignment horizontal="left" vertical="center"/>
    </xf>
    <xf numFmtId="0" fontId="97" fillId="9" borderId="0">
      <alignment horizontal="center" vertical="center"/>
    </xf>
    <xf numFmtId="0" fontId="100" fillId="9" borderId="0">
      <alignment horizontal="left" vertical="center"/>
    </xf>
    <xf numFmtId="0" fontId="100" fillId="9" borderId="0">
      <alignment horizontal="left" vertical="center"/>
    </xf>
    <xf numFmtId="0" fontId="35" fillId="9" borderId="0">
      <alignment horizontal="center" vertical="center"/>
    </xf>
    <xf numFmtId="0" fontId="36" fillId="9" borderId="0">
      <alignment horizontal="center" vertical="center"/>
    </xf>
    <xf numFmtId="0" fontId="41" fillId="9" borderId="0">
      <alignment horizontal="left" vertical="center"/>
    </xf>
    <xf numFmtId="0" fontId="99" fillId="9" borderId="0">
      <alignment horizontal="left" vertical="top"/>
    </xf>
    <xf numFmtId="0" fontId="36" fillId="9" borderId="0">
      <alignment horizontal="left" vertical="top"/>
    </xf>
    <xf numFmtId="0" fontId="41" fillId="9" borderId="0">
      <alignment horizontal="left" vertical="center"/>
    </xf>
    <xf numFmtId="0" fontId="36" fillId="9" borderId="0">
      <alignment horizontal="left" vertical="top"/>
    </xf>
    <xf numFmtId="0" fontId="99" fillId="9" borderId="0">
      <alignment horizontal="right" vertical="top"/>
    </xf>
    <xf numFmtId="0" fontId="219" fillId="0" borderId="0"/>
  </cellStyleXfs>
  <cellXfs count="7669">
    <xf numFmtId="0" fontId="0" fillId="0" borderId="0" xfId="0"/>
    <xf numFmtId="0" fontId="102" fillId="2" borderId="0" xfId="12" applyFill="1" applyBorder="1"/>
    <xf numFmtId="0" fontId="102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0" fillId="2" borderId="49" xfId="13" applyFont="1" applyFill="1" applyBorder="1" applyAlignment="1">
      <alignment horizontal="center" vertical="center" wrapText="1"/>
    </xf>
    <xf numFmtId="0" fontId="10" fillId="2" borderId="50" xfId="13" applyFont="1" applyFill="1" applyBorder="1" applyAlignment="1">
      <alignment horizontal="center" vertical="center" wrapText="1"/>
    </xf>
    <xf numFmtId="0" fontId="10" fillId="2" borderId="51" xfId="13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83" fillId="2" borderId="0" xfId="9" applyFont="1" applyFill="1" applyBorder="1" applyAlignment="1">
      <alignment horizontal="left" wrapText="1"/>
    </xf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35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35" fillId="4" borderId="63" xfId="11" quotePrefix="1" applyFont="1" applyFill="1" applyBorder="1" applyAlignment="1">
      <alignment horizontal="center" vertical="center" wrapText="1"/>
    </xf>
    <xf numFmtId="0" fontId="36" fillId="4" borderId="63" xfId="11" quotePrefix="1" applyFont="1" applyFill="1" applyBorder="1" applyAlignment="1">
      <alignment horizontal="center" vertical="center" wrapText="1"/>
    </xf>
    <xf numFmtId="0" fontId="37" fillId="4" borderId="56" xfId="11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9" xfId="15" quotePrefix="1" applyFont="1" applyFill="1" applyBorder="1" applyAlignment="1">
      <alignment vertical="center" wrapText="1"/>
    </xf>
    <xf numFmtId="0" fontId="53" fillId="8" borderId="120" xfId="0" applyFont="1" applyFill="1" applyBorder="1" applyAlignment="1">
      <alignment horizontal="right" vertical="center" wrapText="1"/>
    </xf>
    <xf numFmtId="0" fontId="53" fillId="8" borderId="121" xfId="0" applyFont="1" applyFill="1" applyBorder="1" applyAlignment="1">
      <alignment horizontal="right" vertical="center" wrapText="1"/>
    </xf>
    <xf numFmtId="0" fontId="53" fillId="8" borderId="122" xfId="0" applyFont="1" applyFill="1" applyBorder="1" applyAlignment="1">
      <alignment horizontal="right" vertical="center" wrapText="1"/>
    </xf>
    <xf numFmtId="0" fontId="53" fillId="8" borderId="120" xfId="0" applyFont="1" applyFill="1" applyBorder="1" applyAlignment="1">
      <alignment horizontal="center" vertical="center" wrapText="1"/>
    </xf>
    <xf numFmtId="0" fontId="53" fillId="8" borderId="121" xfId="0" applyFont="1" applyFill="1" applyBorder="1" applyAlignment="1">
      <alignment vertical="center" wrapText="1"/>
    </xf>
    <xf numFmtId="0" fontId="53" fillId="8" borderId="121" xfId="0" applyFont="1" applyFill="1" applyBorder="1" applyAlignment="1">
      <alignment horizontal="center" vertical="center" wrapText="1"/>
    </xf>
    <xf numFmtId="0" fontId="105" fillId="4" borderId="116" xfId="0" applyFont="1" applyFill="1" applyBorder="1" applyAlignment="1">
      <alignment horizontal="left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10" fillId="4" borderId="134" xfId="13" quotePrefix="1" applyFont="1" applyFill="1" applyBorder="1" applyAlignment="1">
      <alignment horizontal="center" vertical="center" wrapText="1"/>
    </xf>
    <xf numFmtId="0" fontId="95" fillId="4" borderId="119" xfId="13" quotePrefix="1" applyFont="1" applyFill="1" applyBorder="1" applyAlignment="1">
      <alignment horizontal="center" vertical="center" wrapText="1"/>
    </xf>
    <xf numFmtId="0" fontId="95" fillId="4" borderId="120" xfId="13" quotePrefix="1" applyFont="1" applyFill="1" applyBorder="1" applyAlignment="1">
      <alignment horizontal="center" vertical="center" wrapText="1"/>
    </xf>
    <xf numFmtId="0" fontId="106" fillId="4" borderId="0" xfId="0" applyFont="1" applyFill="1" applyBorder="1" applyAlignment="1">
      <alignment horizontal="left" vertical="center" wrapText="1"/>
    </xf>
    <xf numFmtId="0" fontId="104" fillId="0" borderId="0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left" vertical="center" wrapText="1"/>
    </xf>
    <xf numFmtId="0" fontId="104" fillId="0" borderId="0" xfId="0" applyFont="1" applyFill="1" applyBorder="1" applyAlignment="1">
      <alignment wrapText="1"/>
    </xf>
    <xf numFmtId="0" fontId="106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4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2" borderId="134" xfId="13" applyFont="1" applyFill="1" applyBorder="1" applyAlignment="1">
      <alignment horizontal="center" vertical="center" wrapText="1"/>
    </xf>
    <xf numFmtId="0" fontId="10" fillId="4" borderId="133" xfId="15" quotePrefix="1" applyFont="1" applyFill="1" applyBorder="1" applyAlignment="1">
      <alignment vertical="center" wrapText="1"/>
    </xf>
    <xf numFmtId="0" fontId="39" fillId="4" borderId="134" xfId="15" quotePrefix="1" applyFont="1" applyFill="1" applyBorder="1" applyAlignment="1">
      <alignment vertical="center" wrapText="1"/>
    </xf>
    <xf numFmtId="0" fontId="39" fillId="4" borderId="150" xfId="15" quotePrefix="1" applyFont="1" applyFill="1" applyBorder="1" applyAlignment="1">
      <alignment vertical="center" wrapText="1"/>
    </xf>
    <xf numFmtId="0" fontId="106" fillId="4" borderId="133" xfId="0" applyFont="1" applyFill="1" applyBorder="1" applyAlignment="1">
      <alignment horizontal="left" vertical="center" wrapText="1"/>
    </xf>
    <xf numFmtId="0" fontId="106" fillId="4" borderId="134" xfId="0" applyFont="1" applyFill="1" applyBorder="1" applyAlignment="1">
      <alignment horizontal="left" vertical="center" wrapText="1"/>
    </xf>
    <xf numFmtId="0" fontId="106" fillId="4" borderId="0" xfId="0" applyFont="1" applyFill="1" applyBorder="1" applyAlignment="1">
      <alignment horizontal="left" vertical="center"/>
    </xf>
    <xf numFmtId="0" fontId="104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6" fillId="2" borderId="133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26" fillId="2" borderId="0" xfId="0" quotePrefix="1" applyFont="1" applyFill="1"/>
    <xf numFmtId="0" fontId="110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" xfId="13" quotePrefix="1" applyFont="1" applyFill="1" applyBorder="1" applyAlignment="1" applyProtection="1">
      <alignment horizontal="center" vertical="center" wrapText="1"/>
      <protection locked="0"/>
    </xf>
    <xf numFmtId="0" fontId="10" fillId="2" borderId="125" xfId="13" applyFont="1" applyFill="1" applyBorder="1" applyAlignment="1">
      <alignment horizontal="center" vertical="center" wrapText="1"/>
    </xf>
    <xf numFmtId="0" fontId="10" fillId="7" borderId="139" xfId="13" quotePrefix="1" applyFont="1" applyFill="1" applyBorder="1" applyAlignment="1">
      <alignment horizontal="center" vertical="center" wrapText="1"/>
    </xf>
    <xf numFmtId="0" fontId="10" fillId="2" borderId="123" xfId="15" quotePrefix="1" applyFont="1" applyFill="1" applyBorder="1" applyAlignment="1">
      <alignment vertical="center" wrapText="1"/>
    </xf>
    <xf numFmtId="0" fontId="52" fillId="2" borderId="124" xfId="0" applyFont="1" applyFill="1" applyBorder="1" applyAlignment="1">
      <alignment horizontal="center" vertical="center"/>
    </xf>
    <xf numFmtId="0" fontId="52" fillId="2" borderId="125" xfId="0" applyFont="1" applyFill="1" applyBorder="1" applyAlignment="1">
      <alignment horizontal="center" vertical="center"/>
    </xf>
    <xf numFmtId="0" fontId="39" fillId="2" borderId="126" xfId="15" quotePrefix="1" applyFont="1" applyFill="1" applyBorder="1" applyAlignment="1">
      <alignment horizontal="center" vertical="center" wrapText="1"/>
    </xf>
    <xf numFmtId="0" fontId="10" fillId="2" borderId="124" xfId="13" applyFont="1" applyFill="1" applyBorder="1" applyAlignment="1">
      <alignment horizontal="center" vertical="center" wrapText="1"/>
    </xf>
    <xf numFmtId="0" fontId="39" fillId="4" borderId="155" xfId="13" quotePrefix="1" applyFont="1" applyFill="1" applyBorder="1" applyAlignment="1">
      <alignment horizontal="center" vertical="center" wrapText="1"/>
    </xf>
    <xf numFmtId="0" fontId="102" fillId="0" borderId="0" xfId="9" applyFont="1" applyFill="1"/>
    <xf numFmtId="0" fontId="114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39" fillId="2" borderId="180" xfId="15" quotePrefix="1" applyFont="1" applyFill="1" applyBorder="1" applyAlignment="1">
      <alignment horizontal="center" vertical="center" wrapText="1"/>
    </xf>
    <xf numFmtId="0" fontId="39" fillId="2" borderId="185" xfId="15" applyFont="1" applyFill="1" applyBorder="1" applyAlignment="1">
      <alignment vertical="center" wrapText="1"/>
    </xf>
    <xf numFmtId="0" fontId="10" fillId="2" borderId="177" xfId="13" applyFont="1" applyFill="1" applyBorder="1" applyAlignment="1">
      <alignment horizontal="center" vertical="center" wrapText="1"/>
    </xf>
    <xf numFmtId="0" fontId="10" fillId="2" borderId="180" xfId="13" applyFont="1" applyFill="1" applyBorder="1" applyAlignment="1">
      <alignment horizontal="center" vertical="center" wrapText="1"/>
    </xf>
    <xf numFmtId="0" fontId="52" fillId="2" borderId="185" xfId="15" applyFont="1" applyFill="1" applyBorder="1" applyAlignment="1">
      <alignment vertical="center" wrapText="1"/>
    </xf>
    <xf numFmtId="0" fontId="10" fillId="2" borderId="163" xfId="13" quotePrefix="1" applyFont="1" applyFill="1" applyBorder="1" applyAlignment="1">
      <alignment horizontal="center" vertical="center" wrapText="1"/>
    </xf>
    <xf numFmtId="0" fontId="10" fillId="2" borderId="167" xfId="13" quotePrefix="1" applyFont="1" applyFill="1" applyBorder="1" applyAlignment="1">
      <alignment horizontal="center" vertical="center" wrapText="1"/>
    </xf>
    <xf numFmtId="0" fontId="10" fillId="2" borderId="170" xfId="13" quotePrefix="1" applyFont="1" applyFill="1" applyBorder="1" applyAlignment="1">
      <alignment horizontal="center" vertical="center" wrapText="1"/>
    </xf>
    <xf numFmtId="0" fontId="52" fillId="2" borderId="180" xfId="15" quotePrefix="1" applyFont="1" applyFill="1" applyBorder="1" applyAlignment="1">
      <alignment horizontal="center" vertical="center" wrapText="1"/>
    </xf>
    <xf numFmtId="0" fontId="10" fillId="2" borderId="160" xfId="15" quotePrefix="1" applyFont="1" applyFill="1" applyBorder="1" applyAlignment="1">
      <alignment vertical="center" wrapText="1"/>
    </xf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39" fillId="2" borderId="185" xfId="15" applyFont="1" applyFill="1" applyBorder="1" applyAlignment="1">
      <alignment vertical="center"/>
    </xf>
    <xf numFmtId="0" fontId="10" fillId="2" borderId="162" xfId="13" applyFont="1" applyFill="1" applyBorder="1" applyAlignment="1">
      <alignment horizontal="center" vertical="center" wrapText="1"/>
    </xf>
    <xf numFmtId="0" fontId="39" fillId="2" borderId="171" xfId="15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104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86" xfId="11" quotePrefix="1" applyFont="1" applyFill="1" applyBorder="1" applyAlignment="1">
      <alignment horizontal="center" vertical="center" wrapText="1"/>
    </xf>
    <xf numFmtId="0" fontId="38" fillId="4" borderId="178" xfId="15" quotePrefix="1" applyFont="1" applyFill="1" applyBorder="1" applyAlignment="1">
      <alignment vertical="center" wrapText="1"/>
    </xf>
    <xf numFmtId="0" fontId="10" fillId="4" borderId="178" xfId="15" quotePrefix="1" applyFont="1" applyFill="1" applyBorder="1" applyAlignment="1">
      <alignment vertical="center" wrapText="1"/>
    </xf>
    <xf numFmtId="0" fontId="10" fillId="4" borderId="186" xfId="15" quotePrefix="1" applyFont="1" applyFill="1" applyBorder="1" applyAlignment="1">
      <alignment vertical="center" wrapText="1"/>
    </xf>
    <xf numFmtId="0" fontId="10" fillId="4" borderId="17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6" fillId="4" borderId="0" xfId="0" applyFont="1" applyFill="1" applyAlignment="1">
      <alignment horizontal="left" vertical="center" wrapText="1"/>
    </xf>
    <xf numFmtId="0" fontId="57" fillId="4" borderId="17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6" fillId="4" borderId="0" xfId="0" applyFont="1" applyFill="1" applyAlignment="1">
      <alignment horizontal="left" vertical="center"/>
    </xf>
    <xf numFmtId="0" fontId="120" fillId="2" borderId="0" xfId="9" applyFont="1" applyFill="1" applyProtection="1">
      <protection locked="0"/>
    </xf>
    <xf numFmtId="0" fontId="107" fillId="2" borderId="0" xfId="9" applyFont="1" applyFill="1" applyProtection="1">
      <protection locked="0"/>
    </xf>
    <xf numFmtId="0" fontId="109" fillId="2" borderId="0" xfId="9" applyFont="1" applyFill="1" applyBorder="1" applyAlignment="1" applyProtection="1">
      <alignment horizontal="left" vertical="center" wrapText="1"/>
      <protection locked="0"/>
    </xf>
    <xf numFmtId="0" fontId="109" fillId="2" borderId="0" xfId="9" applyFont="1" applyFill="1" applyBorder="1" applyProtection="1">
      <protection locked="0"/>
    </xf>
    <xf numFmtId="0" fontId="107" fillId="2" borderId="0" xfId="9" applyFont="1" applyFill="1" applyBorder="1" applyProtection="1">
      <protection locked="0"/>
    </xf>
    <xf numFmtId="0" fontId="123" fillId="2" borderId="158" xfId="13" applyFont="1" applyFill="1" applyBorder="1" applyAlignment="1" applyProtection="1">
      <alignment horizontal="center" vertical="center" wrapText="1"/>
    </xf>
    <xf numFmtId="0" fontId="120" fillId="2" borderId="0" xfId="0" applyFont="1" applyFill="1" applyProtection="1">
      <protection locked="0"/>
    </xf>
    <xf numFmtId="0" fontId="107" fillId="2" borderId="0" xfId="0" applyFont="1" applyFill="1" applyProtection="1">
      <protection locked="0"/>
    </xf>
    <xf numFmtId="0" fontId="107" fillId="2" borderId="134" xfId="15" applyFont="1" applyFill="1" applyBorder="1" applyAlignment="1" applyProtection="1">
      <alignment vertical="center" wrapText="1"/>
      <protection locked="0"/>
    </xf>
    <xf numFmtId="0" fontId="109" fillId="2" borderId="134" xfId="0" applyFont="1" applyFill="1" applyBorder="1" applyAlignment="1" applyProtection="1">
      <alignment horizontal="left" vertical="center" wrapText="1"/>
      <protection locked="0"/>
    </xf>
    <xf numFmtId="0" fontId="107" fillId="2" borderId="163" xfId="15" applyFont="1" applyFill="1" applyBorder="1" applyAlignment="1" applyProtection="1">
      <alignment horizontal="center" vertical="center" wrapText="1"/>
      <protection locked="0"/>
    </xf>
    <xf numFmtId="0" fontId="107" fillId="2" borderId="167" xfId="15" applyFont="1" applyFill="1" applyBorder="1" applyAlignment="1" applyProtection="1">
      <alignment horizontal="center" vertical="center" wrapText="1"/>
      <protection locked="0"/>
    </xf>
    <xf numFmtId="0" fontId="107" fillId="2" borderId="170" xfId="15" applyFont="1" applyFill="1" applyBorder="1" applyAlignment="1" applyProtection="1">
      <alignment horizontal="center" vertical="center" wrapText="1"/>
      <protection locked="0"/>
    </xf>
    <xf numFmtId="0" fontId="110" fillId="2" borderId="0" xfId="0" applyFont="1" applyFill="1" applyBorder="1" applyProtection="1">
      <protection locked="0"/>
    </xf>
    <xf numFmtId="0" fontId="120" fillId="2" borderId="0" xfId="0" applyFont="1" applyFill="1"/>
    <xf numFmtId="0" fontId="108" fillId="2" borderId="0" xfId="0" applyFont="1" applyFill="1" applyProtection="1">
      <protection locked="0"/>
    </xf>
    <xf numFmtId="0" fontId="108" fillId="2" borderId="134" xfId="13" applyFont="1" applyFill="1" applyBorder="1" applyAlignment="1" applyProtection="1">
      <alignment horizontal="center" vertical="center" wrapText="1"/>
      <protection locked="0"/>
    </xf>
    <xf numFmtId="0" fontId="107" fillId="2" borderId="0" xfId="0" applyFont="1" applyFill="1"/>
    <xf numFmtId="0" fontId="108" fillId="2" borderId="158" xfId="13" applyFont="1" applyFill="1" applyBorder="1" applyAlignment="1" applyProtection="1">
      <alignment horizontal="center" vertical="center" wrapText="1"/>
    </xf>
    <xf numFmtId="0" fontId="107" fillId="2" borderId="160" xfId="15" quotePrefix="1" applyFont="1" applyFill="1" applyBorder="1" applyAlignment="1">
      <alignment horizontal="left" vertical="center" wrapText="1"/>
    </xf>
    <xf numFmtId="0" fontId="107" fillId="2" borderId="163" xfId="15" applyFont="1" applyFill="1" applyBorder="1" applyAlignment="1" applyProtection="1">
      <alignment horizontal="center" vertical="center" wrapText="1"/>
    </xf>
    <xf numFmtId="0" fontId="107" fillId="2" borderId="167" xfId="15" applyFont="1" applyFill="1" applyBorder="1" applyAlignment="1" applyProtection="1">
      <alignment horizontal="center" vertical="center" wrapText="1"/>
    </xf>
    <xf numFmtId="0" fontId="107" fillId="2" borderId="170" xfId="15" applyFont="1" applyFill="1" applyBorder="1" applyAlignment="1" applyProtection="1">
      <alignment horizontal="center" vertical="center" wrapText="1"/>
    </xf>
    <xf numFmtId="0" fontId="26" fillId="2" borderId="160" xfId="22" quotePrefix="1" applyFont="1" applyFill="1" applyBorder="1" applyAlignment="1">
      <alignment horizontal="left" vertical="center" wrapText="1"/>
    </xf>
    <xf numFmtId="0" fontId="107" fillId="2" borderId="0" xfId="0" applyFont="1" applyFill="1" applyAlignment="1" applyProtection="1">
      <alignment vertical="center"/>
      <protection locked="0"/>
    </xf>
    <xf numFmtId="0" fontId="109" fillId="2" borderId="163" xfId="0" applyFont="1" applyFill="1" applyBorder="1" applyAlignment="1" applyProtection="1">
      <alignment horizontal="center" vertical="center" wrapText="1"/>
    </xf>
    <xf numFmtId="0" fontId="109" fillId="2" borderId="167" xfId="0" applyFont="1" applyFill="1" applyBorder="1" applyAlignment="1" applyProtection="1">
      <alignment horizontal="center" vertical="center" wrapText="1"/>
    </xf>
    <xf numFmtId="0" fontId="109" fillId="2" borderId="170" xfId="0" applyFont="1" applyFill="1" applyBorder="1" applyAlignment="1" applyProtection="1">
      <alignment horizontal="center" vertical="center" wrapText="1"/>
    </xf>
    <xf numFmtId="0" fontId="107" fillId="2" borderId="134" xfId="13" applyFont="1" applyFill="1" applyBorder="1" applyAlignment="1" applyProtection="1">
      <alignment horizontal="center" vertical="center" wrapText="1"/>
      <protection locked="0"/>
    </xf>
    <xf numFmtId="0" fontId="24" fillId="2" borderId="164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94" xfId="13" applyFont="1" applyFill="1" applyBorder="1" applyAlignment="1">
      <alignment horizontal="center" vertical="center" wrapText="1"/>
    </xf>
    <xf numFmtId="0" fontId="10" fillId="2" borderId="171" xfId="13" applyFont="1" applyFill="1" applyBorder="1" applyAlignment="1">
      <alignment horizontal="center" vertical="center" wrapText="1"/>
    </xf>
    <xf numFmtId="0" fontId="52" fillId="2" borderId="164" xfId="0" applyFont="1" applyFill="1" applyBorder="1" applyAlignment="1">
      <alignment horizontal="center" vertical="center"/>
    </xf>
    <xf numFmtId="0" fontId="52" fillId="2" borderId="191" xfId="0" applyFont="1" applyFill="1" applyBorder="1" applyAlignment="1">
      <alignment horizontal="center" vertical="center"/>
    </xf>
    <xf numFmtId="0" fontId="10" fillId="2" borderId="164" xfId="13" applyFont="1" applyFill="1" applyBorder="1" applyAlignment="1">
      <alignment horizontal="center" vertical="center" wrapText="1"/>
    </xf>
    <xf numFmtId="0" fontId="10" fillId="2" borderId="191" xfId="13" applyFont="1" applyFill="1" applyBorder="1" applyAlignment="1">
      <alignment horizontal="center" vertical="center" wrapText="1"/>
    </xf>
    <xf numFmtId="0" fontId="10" fillId="2" borderId="192" xfId="13" applyFont="1" applyFill="1" applyBorder="1" applyAlignment="1">
      <alignment horizontal="center" vertical="center" wrapText="1"/>
    </xf>
    <xf numFmtId="0" fontId="39" fillId="2" borderId="192" xfId="15" quotePrefix="1" applyFont="1" applyFill="1" applyBorder="1" applyAlignment="1">
      <alignment horizontal="center" vertical="center" wrapText="1"/>
    </xf>
    <xf numFmtId="0" fontId="62" fillId="4" borderId="203" xfId="0" applyFont="1" applyFill="1" applyBorder="1" applyAlignment="1">
      <alignment horizontal="left" vertical="center" wrapText="1"/>
    </xf>
    <xf numFmtId="0" fontId="10" fillId="4" borderId="207" xfId="13" quotePrefix="1" applyFont="1" applyFill="1" applyBorder="1" applyAlignment="1">
      <alignment horizontal="center" vertical="center" wrapText="1"/>
    </xf>
    <xf numFmtId="0" fontId="10" fillId="4" borderId="208" xfId="13" quotePrefix="1" applyFont="1" applyFill="1" applyBorder="1" applyAlignment="1">
      <alignment horizontal="center" vertical="center" wrapText="1"/>
    </xf>
    <xf numFmtId="0" fontId="10" fillId="4" borderId="209" xfId="13" quotePrefix="1" applyFont="1" applyFill="1" applyBorder="1" applyAlignment="1">
      <alignment horizontal="center" vertical="center" wrapText="1"/>
    </xf>
    <xf numFmtId="0" fontId="1" fillId="4" borderId="206" xfId="0" applyFont="1" applyFill="1" applyBorder="1" applyAlignment="1">
      <alignment horizontal="left" vertical="center" wrapText="1"/>
    </xf>
    <xf numFmtId="0" fontId="39" fillId="2" borderId="23" xfId="15" quotePrefix="1" applyFont="1" applyFill="1" applyBorder="1" applyAlignment="1">
      <alignment horizontal="center" vertical="center" wrapText="1"/>
    </xf>
    <xf numFmtId="0" fontId="39" fillId="2" borderId="25" xfId="15" quotePrefix="1" applyFont="1" applyFill="1" applyBorder="1" applyAlignment="1">
      <alignment horizontal="center" vertical="center" wrapText="1"/>
    </xf>
    <xf numFmtId="0" fontId="39" fillId="2" borderId="48" xfId="15" quotePrefix="1" applyFont="1" applyFill="1" applyBorder="1" applyAlignment="1">
      <alignment horizontal="center" vertical="center" wrapText="1"/>
    </xf>
    <xf numFmtId="0" fontId="10" fillId="2" borderId="24" xfId="13" applyFont="1" applyFill="1" applyBorder="1" applyAlignment="1">
      <alignment horizontal="center" vertical="center" wrapText="1"/>
    </xf>
    <xf numFmtId="0" fontId="10" fillId="2" borderId="202" xfId="13" applyFont="1" applyFill="1" applyBorder="1" applyAlignment="1">
      <alignment horizontal="center" vertical="center" wrapText="1"/>
    </xf>
    <xf numFmtId="0" fontId="55" fillId="2" borderId="154" xfId="0" applyFont="1" applyFill="1" applyBorder="1" applyAlignment="1">
      <alignment horizontal="left" vertical="center" wrapText="1"/>
    </xf>
    <xf numFmtId="0" fontId="10" fillId="2" borderId="157" xfId="13" quotePrefix="1" applyFont="1" applyFill="1" applyBorder="1" applyAlignment="1">
      <alignment horizontal="center" vertical="center" wrapText="1"/>
    </xf>
    <xf numFmtId="0" fontId="10" fillId="2" borderId="210" xfId="13" quotePrefix="1" applyFont="1" applyFill="1" applyBorder="1" applyAlignment="1">
      <alignment horizontal="center" vertical="center" wrapText="1"/>
    </xf>
    <xf numFmtId="0" fontId="10" fillId="2" borderId="211" xfId="13" quotePrefix="1" applyFont="1" applyFill="1" applyBorder="1" applyAlignment="1">
      <alignment horizontal="center" vertical="center" wrapText="1"/>
    </xf>
    <xf numFmtId="0" fontId="39" fillId="2" borderId="67" xfId="15" applyFont="1" applyFill="1" applyBorder="1" applyAlignment="1">
      <alignment vertical="center" wrapText="1"/>
    </xf>
    <xf numFmtId="0" fontId="39" fillId="2" borderId="49" xfId="15" quotePrefix="1" applyFont="1" applyFill="1" applyBorder="1" applyAlignment="1">
      <alignment horizontal="center" vertical="center" wrapText="1"/>
    </xf>
    <xf numFmtId="0" fontId="39" fillId="2" borderId="50" xfId="15" quotePrefix="1" applyFont="1" applyFill="1" applyBorder="1" applyAlignment="1">
      <alignment horizontal="center" vertical="center" wrapText="1"/>
    </xf>
    <xf numFmtId="0" fontId="39" fillId="2" borderId="51" xfId="15" quotePrefix="1" applyFont="1" applyFill="1" applyBorder="1" applyAlignment="1">
      <alignment horizontal="center" vertical="center" wrapText="1"/>
    </xf>
    <xf numFmtId="0" fontId="55" fillId="2" borderId="195" xfId="0" applyFont="1" applyFill="1" applyBorder="1" applyAlignment="1">
      <alignment horizontal="left" vertical="center" wrapText="1"/>
    </xf>
    <xf numFmtId="0" fontId="55" fillId="2" borderId="197" xfId="0" applyFont="1" applyFill="1" applyBorder="1" applyAlignment="1">
      <alignment horizontal="center" vertical="center" wrapText="1"/>
    </xf>
    <xf numFmtId="0" fontId="55" fillId="2" borderId="133" xfId="0" applyFont="1" applyFill="1" applyBorder="1" applyAlignment="1">
      <alignment horizontal="center" vertical="center" wrapText="1"/>
    </xf>
    <xf numFmtId="0" fontId="55" fillId="2" borderId="134" xfId="0" applyFont="1" applyFill="1" applyBorder="1" applyAlignment="1">
      <alignment horizontal="center" vertical="center" wrapText="1"/>
    </xf>
    <xf numFmtId="0" fontId="118" fillId="2" borderId="210" xfId="13" quotePrefix="1" applyFont="1" applyFill="1" applyBorder="1" applyAlignment="1">
      <alignment horizontal="center" vertical="center" wrapText="1"/>
    </xf>
    <xf numFmtId="0" fontId="55" fillId="2" borderId="206" xfId="0" applyFont="1" applyFill="1" applyBorder="1" applyAlignment="1">
      <alignment horizontal="left" vertical="center"/>
    </xf>
    <xf numFmtId="0" fontId="55" fillId="2" borderId="207" xfId="0" applyFont="1" applyFill="1" applyBorder="1" applyAlignment="1">
      <alignment horizontal="center" vertical="center" wrapText="1"/>
    </xf>
    <xf numFmtId="0" fontId="55" fillId="2" borderId="208" xfId="0" applyFont="1" applyFill="1" applyBorder="1" applyAlignment="1">
      <alignment horizontal="center" vertical="center" wrapText="1"/>
    </xf>
    <xf numFmtId="0" fontId="55" fillId="2" borderId="209" xfId="0" applyFont="1" applyFill="1" applyBorder="1" applyAlignment="1">
      <alignment horizontal="center" vertical="center" wrapText="1"/>
    </xf>
    <xf numFmtId="0" fontId="57" fillId="4" borderId="118" xfId="11" quotePrefix="1" applyFont="1" applyFill="1" applyBorder="1" applyAlignment="1">
      <alignment horizontal="center" vertical="center" wrapText="1"/>
    </xf>
    <xf numFmtId="0" fontId="57" fillId="4" borderId="115" xfId="11" quotePrefix="1" applyFont="1" applyFill="1" applyBorder="1" applyAlignment="1">
      <alignment horizontal="center" vertical="center" wrapText="1"/>
    </xf>
    <xf numFmtId="0" fontId="57" fillId="4" borderId="146" xfId="11" quotePrefix="1" applyFont="1" applyFill="1" applyBorder="1" applyAlignment="1">
      <alignment horizontal="center" vertical="center" wrapText="1"/>
    </xf>
    <xf numFmtId="0" fontId="57" fillId="4" borderId="116" xfId="11" quotePrefix="1" applyFont="1" applyFill="1" applyBorder="1" applyAlignment="1">
      <alignment horizontal="center" vertical="center" wrapText="1"/>
    </xf>
    <xf numFmtId="0" fontId="39" fillId="2" borderId="181" xfId="15" applyFont="1" applyFill="1" applyBorder="1" applyAlignment="1">
      <alignment vertical="center" wrapText="1"/>
    </xf>
    <xf numFmtId="0" fontId="10" fillId="2" borderId="200" xfId="13" applyFont="1" applyFill="1" applyBorder="1" applyAlignment="1">
      <alignment horizontal="center" vertical="center" wrapText="1"/>
    </xf>
    <xf numFmtId="0" fontId="10" fillId="2" borderId="201" xfId="13" applyFont="1" applyFill="1" applyBorder="1" applyAlignment="1">
      <alignment horizontal="center" vertical="center" wrapText="1"/>
    </xf>
    <xf numFmtId="0" fontId="10" fillId="2" borderId="206" xfId="15" applyFont="1" applyFill="1" applyBorder="1" applyAlignment="1">
      <alignment vertical="center" wrapText="1"/>
    </xf>
    <xf numFmtId="0" fontId="39" fillId="2" borderId="207" xfId="13" quotePrefix="1" applyFont="1" applyFill="1" applyBorder="1" applyAlignment="1">
      <alignment horizontal="center" vertical="center" wrapText="1"/>
    </xf>
    <xf numFmtId="0" fontId="39" fillId="2" borderId="208" xfId="13" quotePrefix="1" applyFont="1" applyFill="1" applyBorder="1" applyAlignment="1">
      <alignment horizontal="center" vertical="center" wrapText="1"/>
    </xf>
    <xf numFmtId="0" fontId="39" fillId="2" borderId="209" xfId="13" quotePrefix="1" applyFont="1" applyFill="1" applyBorder="1" applyAlignment="1">
      <alignment horizontal="center" vertical="center" wrapText="1"/>
    </xf>
    <xf numFmtId="0" fontId="10" fillId="2" borderId="203" xfId="15" quotePrefix="1" applyFont="1" applyFill="1" applyBorder="1" applyAlignment="1">
      <alignment vertical="center" wrapText="1"/>
    </xf>
    <xf numFmtId="0" fontId="52" fillId="2" borderId="204" xfId="15" applyFont="1" applyFill="1" applyBorder="1" applyAlignment="1">
      <alignment vertical="center" wrapText="1"/>
    </xf>
    <xf numFmtId="0" fontId="39" fillId="2" borderId="200" xfId="15" applyFont="1" applyFill="1" applyBorder="1" applyAlignment="1">
      <alignment horizontal="center" vertical="center" wrapText="1"/>
    </xf>
    <xf numFmtId="0" fontId="39" fillId="2" borderId="201" xfId="15" applyFont="1" applyFill="1" applyBorder="1" applyAlignment="1">
      <alignment horizontal="center" vertical="center" wrapText="1"/>
    </xf>
    <xf numFmtId="0" fontId="39" fillId="2" borderId="202" xfId="15" applyFont="1" applyFill="1" applyBorder="1" applyAlignment="1">
      <alignment horizontal="center" vertical="center" wrapText="1"/>
    </xf>
    <xf numFmtId="0" fontId="52" fillId="2" borderId="205" xfId="0" applyFont="1" applyFill="1" applyBorder="1" applyAlignment="1">
      <alignment horizontal="center" vertical="center"/>
    </xf>
    <xf numFmtId="0" fontId="52" fillId="2" borderId="168" xfId="0" applyFont="1" applyFill="1" applyBorder="1" applyAlignment="1">
      <alignment horizontal="center" vertical="center"/>
    </xf>
    <xf numFmtId="0" fontId="39" fillId="2" borderId="169" xfId="15" applyFont="1" applyFill="1" applyBorder="1" applyAlignment="1">
      <alignment horizontal="center" vertical="center" wrapText="1"/>
    </xf>
    <xf numFmtId="0" fontId="10" fillId="2" borderId="205" xfId="13" applyFont="1" applyFill="1" applyBorder="1" applyAlignment="1">
      <alignment horizontal="center" vertical="center" wrapText="1"/>
    </xf>
    <xf numFmtId="0" fontId="10" fillId="2" borderId="168" xfId="13" applyFont="1" applyFill="1" applyBorder="1" applyAlignment="1">
      <alignment horizontal="center" vertical="center" wrapText="1"/>
    </xf>
    <xf numFmtId="0" fontId="10" fillId="2" borderId="169" xfId="13" applyFont="1" applyFill="1" applyBorder="1" applyAlignment="1">
      <alignment horizontal="center" vertical="center" wrapText="1"/>
    </xf>
    <xf numFmtId="0" fontId="108" fillId="2" borderId="191" xfId="13" applyNumberFormat="1" applyFont="1" applyFill="1" applyBorder="1" applyAlignment="1" applyProtection="1">
      <alignment horizontal="center" vertical="center" wrapText="1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08" fillId="2" borderId="192" xfId="13" applyNumberFormat="1" applyFont="1" applyFill="1" applyBorder="1" applyAlignment="1" applyProtection="1">
      <alignment horizontal="center" vertical="center" wrapText="1"/>
    </xf>
    <xf numFmtId="0" fontId="27" fillId="2" borderId="221" xfId="22" quotePrefix="1" applyNumberFormat="1" applyFont="1" applyFill="1" applyBorder="1" applyAlignment="1" applyProtection="1">
      <alignment vertical="center" wrapText="1"/>
      <protection locked="0"/>
    </xf>
    <xf numFmtId="0" fontId="123" fillId="2" borderId="211" xfId="13" applyFont="1" applyFill="1" applyBorder="1" applyAlignment="1" applyProtection="1">
      <alignment horizontal="center" vertical="center" wrapText="1"/>
      <protection locked="0"/>
    </xf>
    <xf numFmtId="0" fontId="123" fillId="2" borderId="192" xfId="13" applyFont="1" applyFill="1" applyBorder="1" applyAlignment="1" applyProtection="1">
      <alignment horizontal="center" vertical="center" wrapText="1"/>
    </xf>
    <xf numFmtId="0" fontId="24" fillId="2" borderId="223" xfId="22" applyNumberFormat="1" applyFont="1" applyFill="1" applyBorder="1" applyAlignment="1" applyProtection="1">
      <alignment vertical="center" wrapText="1"/>
      <protection locked="0"/>
    </xf>
    <xf numFmtId="0" fontId="24" fillId="2" borderId="222" xfId="22" applyNumberFormat="1" applyFont="1" applyFill="1" applyBorder="1" applyAlignment="1" applyProtection="1">
      <alignment vertical="center" wrapText="1"/>
      <protection locked="0"/>
    </xf>
    <xf numFmtId="0" fontId="26" fillId="2" borderId="212" xfId="22" quotePrefix="1" applyFont="1" applyFill="1" applyBorder="1" applyAlignment="1">
      <alignment horizontal="left" vertical="center" wrapText="1"/>
    </xf>
    <xf numFmtId="0" fontId="24" fillId="2" borderId="226" xfId="13" applyNumberFormat="1" applyFont="1" applyFill="1" applyBorder="1" applyAlignment="1" applyProtection="1">
      <alignment horizontal="center" vertical="center" wrapText="1"/>
    </xf>
    <xf numFmtId="0" fontId="27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26" xfId="22" applyNumberFormat="1" applyFont="1" applyFill="1" applyBorder="1" applyAlignment="1" applyProtection="1">
      <alignment horizontal="center" vertical="center" wrapText="1"/>
    </xf>
    <xf numFmtId="0" fontId="24" fillId="2" borderId="221" xfId="22" applyNumberFormat="1" applyFont="1" applyFill="1" applyBorder="1" applyAlignment="1" applyProtection="1">
      <alignment horizontal="center" vertical="center" wrapText="1"/>
    </xf>
    <xf numFmtId="0" fontId="27" fillId="2" borderId="228" xfId="22" quotePrefix="1" applyFont="1" applyFill="1" applyBorder="1" applyAlignment="1" applyProtection="1">
      <alignment vertical="center" wrapText="1"/>
      <protection locked="0"/>
    </xf>
    <xf numFmtId="0" fontId="26" fillId="2" borderId="234" xfId="0" applyFont="1" applyFill="1" applyBorder="1" applyAlignment="1" applyProtection="1">
      <alignment horizontal="center" vertical="center"/>
      <protection locked="0"/>
    </xf>
    <xf numFmtId="0" fontId="26" fillId="2" borderId="235" xfId="0" applyFont="1" applyFill="1" applyBorder="1" applyAlignment="1" applyProtection="1">
      <alignment horizontal="center" vertical="center"/>
      <protection locked="0"/>
    </xf>
    <xf numFmtId="0" fontId="26" fillId="2" borderId="236" xfId="22" applyFont="1" applyFill="1" applyBorder="1" applyAlignment="1" applyProtection="1">
      <alignment horizontal="center" vertical="center" wrapText="1"/>
      <protection locked="0"/>
    </xf>
    <xf numFmtId="0" fontId="26" fillId="2" borderId="240" xfId="0" applyFont="1" applyFill="1" applyBorder="1" applyAlignment="1" applyProtection="1">
      <alignment horizontal="center" vertical="center"/>
      <protection locked="0"/>
    </xf>
    <xf numFmtId="0" fontId="26" fillId="2" borderId="224" xfId="22" applyFont="1" applyFill="1" applyBorder="1" applyAlignment="1" applyProtection="1">
      <alignment horizontal="center" vertical="center" wrapText="1"/>
      <protection locked="0"/>
    </xf>
    <xf numFmtId="0" fontId="26" fillId="2" borderId="225" xfId="22" applyFont="1" applyFill="1" applyBorder="1" applyAlignment="1" applyProtection="1">
      <alignment horizontal="center" vertical="center" wrapText="1"/>
      <protection locked="0"/>
    </xf>
    <xf numFmtId="0" fontId="24" fillId="2" borderId="234" xfId="13" applyFont="1" applyFill="1" applyBorder="1" applyAlignment="1" applyProtection="1">
      <alignment horizontal="center" vertical="center" wrapText="1"/>
      <protection locked="0"/>
    </xf>
    <xf numFmtId="0" fontId="24" fillId="2" borderId="235" xfId="13" applyFont="1" applyFill="1" applyBorder="1" applyAlignment="1" applyProtection="1">
      <alignment horizontal="center" vertical="center" wrapText="1"/>
      <protection locked="0"/>
    </xf>
    <xf numFmtId="0" fontId="30" fillId="2" borderId="226" xfId="13" applyFont="1" applyFill="1" applyBorder="1" applyAlignment="1" applyProtection="1">
      <alignment horizontal="center" vertical="center" wrapText="1"/>
    </xf>
    <xf numFmtId="0" fontId="27" fillId="2" borderId="195" xfId="0" applyFont="1" applyFill="1" applyBorder="1" applyAlignment="1" applyProtection="1">
      <alignment horizontal="left" vertical="center" wrapText="1"/>
      <protection locked="0"/>
    </xf>
    <xf numFmtId="0" fontId="27" fillId="2" borderId="228" xfId="0" applyFont="1" applyFill="1" applyBorder="1" applyAlignment="1" applyProtection="1">
      <alignment horizontal="left" vertical="center" wrapText="1"/>
      <protection locked="0"/>
    </xf>
    <xf numFmtId="0" fontId="123" fillId="2" borderId="210" xfId="13" applyFont="1" applyFill="1" applyBorder="1" applyAlignment="1" applyProtection="1">
      <alignment horizontal="center" vertical="center" wrapText="1"/>
      <protection locked="0"/>
    </xf>
    <xf numFmtId="0" fontId="122" fillId="2" borderId="213" xfId="0" applyFont="1" applyFill="1" applyBorder="1" applyAlignment="1" applyProtection="1">
      <alignment horizontal="center" vertical="center"/>
      <protection locked="0"/>
    </xf>
    <xf numFmtId="0" fontId="122" fillId="2" borderId="215" xfId="0" applyFont="1" applyFill="1" applyBorder="1" applyAlignment="1" applyProtection="1">
      <alignment horizontal="center" vertical="center"/>
      <protection locked="0"/>
    </xf>
    <xf numFmtId="0" fontId="27" fillId="2" borderId="228" xfId="22" applyFont="1" applyFill="1" applyBorder="1" applyAlignment="1" applyProtection="1">
      <alignment vertical="center" wrapText="1"/>
      <protection locked="0"/>
    </xf>
    <xf numFmtId="0" fontId="27" fillId="2" borderId="221" xfId="22" quotePrefix="1" applyFont="1" applyFill="1" applyBorder="1" applyAlignment="1" applyProtection="1">
      <alignment vertical="center" wrapText="1"/>
      <protection locked="0"/>
    </xf>
    <xf numFmtId="0" fontId="115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14" fillId="4" borderId="226" xfId="11" quotePrefix="1" applyFont="1" applyFill="1" applyBorder="1" applyAlignment="1" applyProtection="1">
      <alignment horizontal="center" textRotation="90" wrapText="1"/>
      <protection locked="0"/>
    </xf>
    <xf numFmtId="0" fontId="109" fillId="2" borderId="227" xfId="15" quotePrefix="1" applyFont="1" applyFill="1" applyBorder="1" applyAlignment="1" applyProtection="1">
      <alignment vertical="center" wrapText="1"/>
      <protection locked="0"/>
    </xf>
    <xf numFmtId="0" fontId="108" fillId="2" borderId="239" xfId="15" applyFont="1" applyFill="1" applyBorder="1" applyAlignment="1" applyProtection="1">
      <alignment vertical="center" wrapText="1"/>
      <protection locked="0"/>
    </xf>
    <xf numFmtId="0" fontId="108" fillId="2" borderId="133" xfId="15" applyFont="1" applyFill="1" applyBorder="1" applyAlignment="1" applyProtection="1">
      <alignment vertical="center" wrapText="1"/>
      <protection locked="0"/>
    </xf>
    <xf numFmtId="0" fontId="107" fillId="2" borderId="150" xfId="15" applyFont="1" applyFill="1" applyBorder="1" applyAlignment="1" applyProtection="1">
      <alignment vertical="center" wrapText="1"/>
      <protection locked="0"/>
    </xf>
    <xf numFmtId="0" fontId="109" fillId="2" borderId="239" xfId="0" applyFont="1" applyFill="1" applyBorder="1" applyAlignment="1" applyProtection="1">
      <alignment horizontal="left" vertical="center" wrapText="1"/>
      <protection locked="0"/>
    </xf>
    <xf numFmtId="0" fontId="109" fillId="2" borderId="133" xfId="0" applyFont="1" applyFill="1" applyBorder="1" applyAlignment="1" applyProtection="1">
      <alignment horizontal="left" vertical="center" wrapText="1"/>
      <protection locked="0"/>
    </xf>
    <xf numFmtId="0" fontId="107" fillId="2" borderId="212" xfId="15" quotePrefix="1" applyFont="1" applyFill="1" applyBorder="1" applyAlignment="1">
      <alignment horizontal="left" vertical="center" wrapText="1"/>
    </xf>
    <xf numFmtId="0" fontId="107" fillId="2" borderId="215" xfId="15" applyFont="1" applyFill="1" applyBorder="1" applyAlignment="1" applyProtection="1">
      <alignment horizontal="center" vertical="center" wrapText="1"/>
    </xf>
    <xf numFmtId="0" fontId="107" fillId="2" borderId="213" xfId="15" applyFont="1" applyFill="1" applyBorder="1" applyAlignment="1" applyProtection="1">
      <alignment horizontal="center" vertical="center" wrapText="1"/>
    </xf>
    <xf numFmtId="0" fontId="107" fillId="2" borderId="216" xfId="15" applyFont="1" applyFill="1" applyBorder="1" applyAlignment="1" applyProtection="1">
      <alignment horizontal="center" vertical="center" wrapText="1"/>
    </xf>
    <xf numFmtId="0" fontId="107" fillId="2" borderId="230" xfId="15" quotePrefix="1" applyFont="1" applyFill="1" applyBorder="1" applyAlignment="1">
      <alignment horizontal="left" vertical="center" wrapText="1"/>
    </xf>
    <xf numFmtId="0" fontId="109" fillId="2" borderId="195" xfId="0" applyFont="1" applyFill="1" applyBorder="1" applyAlignment="1" applyProtection="1">
      <alignment horizontal="left" vertical="center" wrapText="1"/>
      <protection locked="0"/>
    </xf>
    <xf numFmtId="0" fontId="24" fillId="2" borderId="191" xfId="15" applyFont="1" applyFill="1" applyBorder="1" applyAlignment="1" applyProtection="1">
      <alignment horizontal="center" vertical="center" wrapText="1"/>
    </xf>
    <xf numFmtId="0" fontId="24" fillId="2" borderId="192" xfId="15" applyFont="1" applyFill="1" applyBorder="1" applyAlignment="1" applyProtection="1">
      <alignment horizontal="center" vertical="center" wrapText="1"/>
    </xf>
    <xf numFmtId="0" fontId="109" fillId="2" borderId="223" xfId="0" applyFont="1" applyFill="1" applyBorder="1" applyAlignment="1" applyProtection="1">
      <alignment horizontal="left" vertical="center" wrapText="1"/>
      <protection locked="0"/>
    </xf>
    <xf numFmtId="0" fontId="108" fillId="2" borderId="234" xfId="13" applyFont="1" applyFill="1" applyBorder="1" applyAlignment="1" applyProtection="1">
      <alignment horizontal="center" vertical="center" wrapText="1"/>
      <protection locked="0"/>
    </xf>
    <xf numFmtId="0" fontId="108" fillId="2" borderId="235" xfId="13" applyFont="1" applyFill="1" applyBorder="1" applyAlignment="1" applyProtection="1">
      <alignment horizontal="center" vertical="center" wrapText="1"/>
      <protection locked="0"/>
    </xf>
    <xf numFmtId="0" fontId="108" fillId="2" borderId="236" xfId="13" applyFont="1" applyFill="1" applyBorder="1" applyAlignment="1" applyProtection="1">
      <alignment horizontal="center" vertical="center" wrapText="1"/>
      <protection locked="0"/>
    </xf>
    <xf numFmtId="0" fontId="108" fillId="2" borderId="226" xfId="13" applyFont="1" applyFill="1" applyBorder="1" applyAlignment="1" applyProtection="1">
      <alignment horizontal="center" vertical="center" wrapText="1"/>
      <protection locked="0"/>
    </xf>
    <xf numFmtId="0" fontId="108" fillId="2" borderId="232" xfId="13" applyFont="1" applyFill="1" applyBorder="1" applyAlignment="1" applyProtection="1">
      <alignment horizontal="center" vertical="center" wrapText="1"/>
      <protection locked="0"/>
    </xf>
    <xf numFmtId="0" fontId="108" fillId="2" borderId="233" xfId="13" applyFont="1" applyFill="1" applyBorder="1" applyAlignment="1" applyProtection="1">
      <alignment horizontal="center" vertical="center" wrapText="1"/>
      <protection locked="0"/>
    </xf>
    <xf numFmtId="0" fontId="108" fillId="2" borderId="239" xfId="13" applyFont="1" applyFill="1" applyBorder="1" applyAlignment="1" applyProtection="1">
      <alignment horizontal="center" vertical="center" wrapText="1"/>
      <protection locked="0"/>
    </xf>
    <xf numFmtId="0" fontId="107" fillId="2" borderId="133" xfId="13" applyFont="1" applyFill="1" applyBorder="1" applyAlignment="1" applyProtection="1">
      <alignment horizontal="center" vertical="center" wrapText="1"/>
      <protection locked="0"/>
    </xf>
    <xf numFmtId="0" fontId="107" fillId="2" borderId="215" xfId="15" applyFont="1" applyFill="1" applyBorder="1" applyAlignment="1" applyProtection="1">
      <alignment horizontal="center" vertical="center" wrapText="1"/>
      <protection locked="0"/>
    </xf>
    <xf numFmtId="0" fontId="107" fillId="2" borderId="213" xfId="15" applyFont="1" applyFill="1" applyBorder="1" applyAlignment="1" applyProtection="1">
      <alignment horizontal="center" vertical="center" wrapText="1"/>
      <protection locked="0"/>
    </xf>
    <xf numFmtId="0" fontId="107" fillId="2" borderId="216" xfId="15" applyFont="1" applyFill="1" applyBorder="1" applyAlignment="1" applyProtection="1">
      <alignment horizontal="center" vertical="center" wrapText="1"/>
      <protection locked="0"/>
    </xf>
    <xf numFmtId="0" fontId="109" fillId="2" borderId="215" xfId="0" applyFont="1" applyFill="1" applyBorder="1" applyAlignment="1" applyProtection="1">
      <alignment horizontal="center" vertical="center" wrapText="1"/>
    </xf>
    <xf numFmtId="0" fontId="109" fillId="2" borderId="213" xfId="0" applyFont="1" applyFill="1" applyBorder="1" applyAlignment="1" applyProtection="1">
      <alignment horizontal="center" vertical="center" wrapText="1"/>
    </xf>
    <xf numFmtId="0" fontId="109" fillId="2" borderId="216" xfId="0" applyFont="1" applyFill="1" applyBorder="1" applyAlignment="1" applyProtection="1">
      <alignment horizontal="center" vertical="center" wrapText="1"/>
    </xf>
    <xf numFmtId="0" fontId="109" fillId="2" borderId="228" xfId="15" quotePrefix="1" applyFont="1" applyFill="1" applyBorder="1" applyAlignment="1" applyProtection="1">
      <alignment vertical="center" wrapText="1"/>
      <protection locked="0"/>
    </xf>
    <xf numFmtId="0" fontId="108" fillId="2" borderId="228" xfId="15" applyFont="1" applyFill="1" applyBorder="1" applyAlignment="1" applyProtection="1">
      <alignment horizontal="center" vertical="center" wrapText="1"/>
    </xf>
    <xf numFmtId="0" fontId="126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227" xfId="15" applyFont="1" applyFill="1" applyBorder="1" applyAlignment="1" applyProtection="1">
      <alignment horizontal="center" vertical="center" wrapText="1"/>
    </xf>
    <xf numFmtId="0" fontId="114" fillId="4" borderId="227" xfId="11" quotePrefix="1" applyFont="1" applyFill="1" applyBorder="1" applyAlignment="1" applyProtection="1">
      <alignment horizontal="center" textRotation="90" wrapText="1"/>
      <protection locked="0"/>
    </xf>
    <xf numFmtId="0" fontId="20" fillId="2" borderId="226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27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34" xfId="11" quotePrefix="1" applyFont="1" applyFill="1" applyBorder="1" applyAlignment="1" applyProtection="1">
      <alignment horizontal="left" textRotation="90" wrapText="1"/>
      <protection locked="0"/>
    </xf>
    <xf numFmtId="0" fontId="20" fillId="2" borderId="223" xfId="11" quotePrefix="1" applyFont="1" applyFill="1" applyBorder="1" applyAlignment="1" applyProtection="1">
      <alignment horizontal="left" textRotation="90" wrapText="1"/>
      <protection locked="0"/>
    </xf>
    <xf numFmtId="0" fontId="103" fillId="2" borderId="0" xfId="0" applyFont="1" applyFill="1" applyBorder="1" applyAlignment="1">
      <alignment wrapText="1"/>
    </xf>
    <xf numFmtId="0" fontId="112" fillId="2" borderId="0" xfId="0" applyFont="1" applyFill="1" applyBorder="1" applyAlignment="1">
      <alignment wrapText="1"/>
    </xf>
    <xf numFmtId="0" fontId="57" fillId="4" borderId="178" xfId="11" quotePrefix="1" applyFont="1" applyFill="1" applyBorder="1" applyAlignment="1">
      <alignment horizontal="center" vertical="center" wrapText="1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20" fillId="2" borderId="0" xfId="0" applyNumberFormat="1" applyFont="1" applyFill="1" applyBorder="1" applyProtection="1">
      <protection locked="0"/>
    </xf>
    <xf numFmtId="0" fontId="107" fillId="2" borderId="0" xfId="0" applyNumberFormat="1" applyFont="1" applyFill="1" applyBorder="1" applyProtection="1">
      <protection locked="0"/>
    </xf>
    <xf numFmtId="0" fontId="127" fillId="4" borderId="250" xfId="11" quotePrefix="1" applyNumberFormat="1" applyFont="1" applyFill="1" applyBorder="1" applyAlignment="1" applyProtection="1">
      <alignment horizontal="center" wrapText="1"/>
      <protection locked="0"/>
    </xf>
    <xf numFmtId="0" fontId="127" fillId="4" borderId="251" xfId="11" quotePrefix="1" applyNumberFormat="1" applyFont="1" applyFill="1" applyBorder="1" applyAlignment="1" applyProtection="1">
      <alignment horizontal="center" wrapText="1"/>
      <protection locked="0"/>
    </xf>
    <xf numFmtId="0" fontId="109" fillId="2" borderId="252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264" xfId="15" quotePrefix="1" applyFont="1" applyFill="1" applyBorder="1" applyAlignment="1">
      <alignment horizontal="left" vertical="center" wrapText="1"/>
    </xf>
    <xf numFmtId="0" fontId="109" fillId="2" borderId="0" xfId="0" applyNumberFormat="1" applyFont="1" applyFill="1" applyBorder="1" applyProtection="1">
      <protection locked="0"/>
    </xf>
    <xf numFmtId="0" fontId="109" fillId="2" borderId="252" xfId="15" quotePrefix="1" applyFont="1" applyFill="1" applyBorder="1" applyAlignment="1" applyProtection="1">
      <alignment vertical="center" wrapText="1"/>
      <protection locked="0"/>
    </xf>
    <xf numFmtId="0" fontId="107" fillId="2" borderId="250" xfId="0" applyFont="1" applyFill="1" applyBorder="1" applyAlignment="1" applyProtection="1">
      <alignment horizontal="center" vertical="center"/>
      <protection locked="0"/>
    </xf>
    <xf numFmtId="0" fontId="107" fillId="2" borderId="259" xfId="0" applyFont="1" applyFill="1" applyBorder="1" applyAlignment="1" applyProtection="1">
      <alignment horizontal="center" vertical="center"/>
      <protection locked="0"/>
    </xf>
    <xf numFmtId="0" fontId="107" fillId="2" borderId="260" xfId="15" applyFont="1" applyFill="1" applyBorder="1" applyAlignment="1" applyProtection="1">
      <alignment horizontal="center" vertical="center" wrapText="1"/>
      <protection locked="0"/>
    </xf>
    <xf numFmtId="0" fontId="107" fillId="2" borderId="256" xfId="0" applyFont="1" applyFill="1" applyBorder="1" applyAlignment="1" applyProtection="1">
      <alignment horizontal="center" vertical="center"/>
      <protection locked="0"/>
    </xf>
    <xf numFmtId="0" fontId="107" fillId="2" borderId="258" xfId="15" applyFont="1" applyFill="1" applyBorder="1" applyAlignment="1" applyProtection="1">
      <alignment horizontal="center" vertical="center" wrapText="1"/>
      <protection locked="0"/>
    </xf>
    <xf numFmtId="0" fontId="107" fillId="2" borderId="257" xfId="15" applyFont="1" applyFill="1" applyBorder="1" applyAlignment="1" applyProtection="1">
      <alignment horizontal="center" vertical="center" wrapText="1"/>
      <protection locked="0"/>
    </xf>
    <xf numFmtId="0" fontId="108" fillId="2" borderId="256" xfId="13" applyFont="1" applyFill="1" applyBorder="1" applyAlignment="1" applyProtection="1">
      <alignment horizontal="center" vertical="center" wrapText="1"/>
      <protection locked="0"/>
    </xf>
    <xf numFmtId="0" fontId="108" fillId="2" borderId="257" xfId="13" applyFont="1" applyFill="1" applyBorder="1" applyAlignment="1" applyProtection="1">
      <alignment horizontal="center" vertical="center" wrapText="1"/>
      <protection locked="0"/>
    </xf>
    <xf numFmtId="0" fontId="122" fillId="2" borderId="164" xfId="15" applyFont="1" applyFill="1" applyBorder="1" applyAlignment="1" applyProtection="1">
      <alignment horizontal="center" vertical="center" wrapText="1"/>
    </xf>
    <xf numFmtId="0" fontId="122" fillId="2" borderId="156" xfId="15" applyFont="1" applyFill="1" applyBorder="1" applyAlignment="1" applyProtection="1">
      <alignment horizontal="center" vertical="center" wrapText="1"/>
    </xf>
    <xf numFmtId="0" fontId="123" fillId="2" borderId="250" xfId="13" applyFont="1" applyFill="1" applyBorder="1" applyAlignment="1" applyProtection="1">
      <alignment horizontal="center" vertical="center" wrapText="1"/>
    </xf>
    <xf numFmtId="0" fontId="123" fillId="2" borderId="251" xfId="13" applyFont="1" applyFill="1" applyBorder="1" applyAlignment="1" applyProtection="1">
      <alignment horizontal="center" vertical="center" wrapText="1"/>
    </xf>
    <xf numFmtId="0" fontId="123" fillId="2" borderId="254" xfId="13" applyFont="1" applyFill="1" applyBorder="1" applyAlignment="1" applyProtection="1">
      <alignment horizontal="center" vertical="center" wrapText="1"/>
      <protection locked="0"/>
    </xf>
    <xf numFmtId="0" fontId="123" fillId="2" borderId="261" xfId="13" applyFont="1" applyFill="1" applyBorder="1" applyAlignment="1" applyProtection="1">
      <alignment horizontal="center" vertical="center" wrapText="1"/>
      <protection locked="0"/>
    </xf>
    <xf numFmtId="0" fontId="122" fillId="2" borderId="262" xfId="15" applyFont="1" applyFill="1" applyBorder="1" applyAlignment="1" applyProtection="1">
      <alignment horizontal="center" vertical="center" wrapText="1"/>
      <protection locked="0"/>
    </xf>
    <xf numFmtId="0" fontId="123" fillId="2" borderId="250" xfId="13" applyFont="1" applyFill="1" applyBorder="1" applyAlignment="1" applyProtection="1">
      <alignment horizontal="center" vertical="center" wrapText="1"/>
      <protection locked="0"/>
    </xf>
    <xf numFmtId="0" fontId="123" fillId="2" borderId="259" xfId="13" applyFont="1" applyFill="1" applyBorder="1" applyAlignment="1" applyProtection="1">
      <alignment horizontal="center" vertical="center" wrapText="1"/>
      <protection locked="0"/>
    </xf>
    <xf numFmtId="0" fontId="123" fillId="2" borderId="260" xfId="13" applyFont="1" applyFill="1" applyBorder="1" applyAlignment="1" applyProtection="1">
      <alignment horizontal="center" vertical="center" wrapText="1"/>
      <protection locked="0"/>
    </xf>
    <xf numFmtId="0" fontId="109" fillId="2" borderId="252" xfId="0" applyFont="1" applyFill="1" applyBorder="1" applyAlignment="1" applyProtection="1">
      <alignment horizontal="left" vertical="center" wrapText="1"/>
      <protection locked="0"/>
    </xf>
    <xf numFmtId="0" fontId="122" fillId="2" borderId="250" xfId="13" applyFont="1" applyFill="1" applyBorder="1" applyAlignment="1" applyProtection="1">
      <alignment horizontal="center" vertical="center" wrapText="1"/>
      <protection locked="0"/>
    </xf>
    <xf numFmtId="0" fontId="122" fillId="2" borderId="259" xfId="13" applyFont="1" applyFill="1" applyBorder="1" applyAlignment="1" applyProtection="1">
      <alignment horizontal="center" vertical="center" wrapText="1"/>
      <protection locked="0"/>
    </xf>
    <xf numFmtId="0" fontId="122" fillId="2" borderId="260" xfId="15" applyFont="1" applyFill="1" applyBorder="1" applyAlignment="1" applyProtection="1">
      <alignment horizontal="center" vertical="center" wrapText="1"/>
      <protection locked="0"/>
    </xf>
    <xf numFmtId="0" fontId="123" fillId="2" borderId="219" xfId="13" applyFont="1" applyFill="1" applyBorder="1" applyAlignment="1" applyProtection="1">
      <alignment horizontal="center" vertical="center" wrapText="1"/>
      <protection locked="0"/>
    </xf>
    <xf numFmtId="0" fontId="122" fillId="2" borderId="215" xfId="13" applyFont="1" applyFill="1" applyBorder="1" applyAlignment="1" applyProtection="1">
      <alignment horizontal="center" vertical="center" wrapText="1"/>
      <protection locked="0"/>
    </xf>
    <xf numFmtId="0" fontId="122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14" xfId="13" applyFont="1" applyFill="1" applyBorder="1" applyAlignment="1" applyProtection="1">
      <alignment horizontal="center" vertical="center" wrapText="1"/>
      <protection locked="0"/>
    </xf>
    <xf numFmtId="0" fontId="123" fillId="2" borderId="193" xfId="13" applyFont="1" applyFill="1" applyBorder="1" applyAlignment="1" applyProtection="1">
      <alignment horizontal="center" vertical="center" wrapText="1"/>
    </xf>
    <xf numFmtId="0" fontId="123" fillId="2" borderId="191" xfId="13" applyFont="1" applyFill="1" applyBorder="1" applyAlignment="1" applyProtection="1">
      <alignment horizontal="center" vertical="center" wrapText="1"/>
    </xf>
    <xf numFmtId="0" fontId="109" fillId="2" borderId="196" xfId="0" applyFont="1" applyFill="1" applyBorder="1" applyAlignment="1" applyProtection="1">
      <alignment horizontal="left" vertical="center" wrapText="1"/>
      <protection locked="0"/>
    </xf>
    <xf numFmtId="0" fontId="109" fillId="2" borderId="252" xfId="15" applyFont="1" applyFill="1" applyBorder="1" applyAlignment="1" applyProtection="1">
      <alignment vertical="center" wrapText="1"/>
      <protection locked="0"/>
    </xf>
    <xf numFmtId="0" fontId="122" fillId="2" borderId="260" xfId="13" applyFont="1" applyFill="1" applyBorder="1" applyAlignment="1" applyProtection="1">
      <alignment horizontal="center" vertical="center" wrapText="1"/>
      <protection locked="0"/>
    </xf>
    <xf numFmtId="0" fontId="123" fillId="2" borderId="256" xfId="13" applyFont="1" applyFill="1" applyBorder="1" applyAlignment="1" applyProtection="1">
      <alignment horizontal="center" vertical="center" wrapText="1"/>
      <protection locked="0"/>
    </xf>
    <xf numFmtId="0" fontId="128" fillId="2" borderId="0" xfId="0" applyFont="1" applyFill="1" applyProtection="1">
      <protection locked="0"/>
    </xf>
    <xf numFmtId="0" fontId="120" fillId="2" borderId="0" xfId="0" applyFont="1" applyFill="1" applyBorder="1" applyProtection="1">
      <protection locked="0"/>
    </xf>
    <xf numFmtId="0" fontId="114" fillId="4" borderId="254" xfId="11" quotePrefix="1" applyFont="1" applyFill="1" applyBorder="1" applyAlignment="1" applyProtection="1">
      <alignment horizontal="left" textRotation="90" wrapText="1"/>
      <protection locked="0"/>
    </xf>
    <xf numFmtId="0" fontId="109" fillId="4" borderId="247" xfId="15" quotePrefix="1" applyFont="1" applyFill="1" applyBorder="1" applyAlignment="1" applyProtection="1">
      <alignment vertical="center" wrapText="1"/>
      <protection locked="0"/>
    </xf>
    <xf numFmtId="0" fontId="107" fillId="2" borderId="254" xfId="0" applyFont="1" applyFill="1" applyBorder="1" applyAlignment="1" applyProtection="1">
      <alignment horizontal="center" vertical="center"/>
      <protection locked="0"/>
    </xf>
    <xf numFmtId="0" fontId="107" fillId="2" borderId="261" xfId="0" applyFont="1" applyFill="1" applyBorder="1" applyAlignment="1" applyProtection="1">
      <alignment horizontal="center" vertical="center"/>
      <protection locked="0"/>
    </xf>
    <xf numFmtId="0" fontId="107" fillId="2" borderId="262" xfId="15" applyFont="1" applyFill="1" applyBorder="1" applyAlignment="1" applyProtection="1">
      <alignment horizontal="center" vertical="center" wrapText="1"/>
      <protection locked="0"/>
    </xf>
    <xf numFmtId="0" fontId="107" fillId="2" borderId="255" xfId="0" applyFont="1" applyFill="1" applyBorder="1" applyAlignment="1" applyProtection="1">
      <alignment horizontal="center" vertical="center"/>
      <protection locked="0"/>
    </xf>
    <xf numFmtId="0" fontId="107" fillId="2" borderId="248" xfId="15" applyFont="1" applyFill="1" applyBorder="1" applyAlignment="1" applyProtection="1">
      <alignment horizontal="center" vertical="center" wrapText="1"/>
      <protection locked="0"/>
    </xf>
    <xf numFmtId="0" fontId="107" fillId="2" borderId="249" xfId="15" applyFont="1" applyFill="1" applyBorder="1" applyAlignment="1" applyProtection="1">
      <alignment horizontal="center" vertical="center" wrapText="1"/>
      <protection locked="0"/>
    </xf>
    <xf numFmtId="0" fontId="108" fillId="2" borderId="255" xfId="13" applyFont="1" applyFill="1" applyBorder="1" applyAlignment="1" applyProtection="1">
      <alignment horizontal="center" vertical="center" wrapText="1"/>
      <protection locked="0"/>
    </xf>
    <xf numFmtId="0" fontId="108" fillId="2" borderId="249" xfId="13" applyFont="1" applyFill="1" applyBorder="1" applyAlignment="1" applyProtection="1">
      <alignment horizontal="center" vertical="center" wrapText="1"/>
      <protection locked="0"/>
    </xf>
    <xf numFmtId="0" fontId="107" fillId="2" borderId="253" xfId="15" applyFont="1" applyFill="1" applyBorder="1" applyAlignment="1" applyProtection="1">
      <alignment horizontal="center" vertical="center" wrapText="1"/>
    </xf>
    <xf numFmtId="0" fontId="107" fillId="2" borderId="265" xfId="15" applyFont="1" applyFill="1" applyBorder="1" applyAlignment="1" applyProtection="1">
      <alignment horizontal="center" vertical="center" wrapText="1"/>
    </xf>
    <xf numFmtId="0" fontId="107" fillId="2" borderId="267" xfId="15" applyFont="1" applyFill="1" applyBorder="1" applyAlignment="1" applyProtection="1">
      <alignment horizontal="center" vertical="center" wrapText="1"/>
    </xf>
    <xf numFmtId="0" fontId="109" fillId="2" borderId="251" xfId="15" quotePrefix="1" applyFont="1" applyFill="1" applyBorder="1" applyAlignment="1" applyProtection="1">
      <alignment vertical="center" wrapText="1"/>
      <protection locked="0"/>
    </xf>
    <xf numFmtId="0" fontId="108" fillId="2" borderId="250" xfId="13" applyFont="1" applyFill="1" applyBorder="1" applyAlignment="1" applyProtection="1">
      <alignment horizontal="center" vertical="center" wrapText="1"/>
    </xf>
    <xf numFmtId="0" fontId="108" fillId="2" borderId="251" xfId="13" applyFont="1" applyFill="1" applyBorder="1" applyAlignment="1" applyProtection="1">
      <alignment horizontal="center" vertical="center" wrapText="1"/>
    </xf>
    <xf numFmtId="0" fontId="109" fillId="2" borderId="247" xfId="0" applyFont="1" applyFill="1" applyBorder="1" applyAlignment="1" applyProtection="1">
      <alignment horizontal="left" vertical="center" wrapText="1"/>
      <protection locked="0"/>
    </xf>
    <xf numFmtId="0" fontId="108" fillId="2" borderId="250" xfId="13" applyFont="1" applyFill="1" applyBorder="1" applyAlignment="1" applyProtection="1">
      <alignment horizontal="center" vertical="center" wrapText="1"/>
      <protection locked="0"/>
    </xf>
    <xf numFmtId="0" fontId="108" fillId="2" borderId="259" xfId="13" applyFont="1" applyFill="1" applyBorder="1" applyAlignment="1" applyProtection="1">
      <alignment horizontal="center" vertical="center" wrapText="1"/>
      <protection locked="0"/>
    </xf>
    <xf numFmtId="0" fontId="108" fillId="2" borderId="260" xfId="13" applyFont="1" applyFill="1" applyBorder="1" applyAlignment="1" applyProtection="1">
      <alignment horizontal="center" vertical="center" wrapText="1"/>
      <protection locked="0"/>
    </xf>
    <xf numFmtId="0" fontId="107" fillId="2" borderId="239" xfId="13" applyFont="1" applyFill="1" applyBorder="1" applyAlignment="1" applyProtection="1">
      <alignment horizontal="center" vertical="center" wrapText="1"/>
      <protection locked="0"/>
    </xf>
    <xf numFmtId="0" fontId="108" fillId="2" borderId="133" xfId="13" applyFont="1" applyFill="1" applyBorder="1" applyAlignment="1" applyProtection="1">
      <alignment horizontal="center" vertical="center" wrapText="1"/>
      <protection locked="0"/>
    </xf>
    <xf numFmtId="0" fontId="107" fillId="2" borderId="253" xfId="13" applyFont="1" applyFill="1" applyBorder="1" applyAlignment="1" applyProtection="1">
      <alignment horizontal="center" vertical="center" wrapText="1"/>
      <protection locked="0"/>
    </xf>
    <xf numFmtId="0" fontId="107" fillId="2" borderId="265" xfId="13" applyFont="1" applyFill="1" applyBorder="1" applyAlignment="1" applyProtection="1">
      <alignment horizontal="center" vertical="center" wrapText="1"/>
      <protection locked="0"/>
    </xf>
    <xf numFmtId="0" fontId="107" fillId="2" borderId="267" xfId="13" applyFont="1" applyFill="1" applyBorder="1" applyAlignment="1" applyProtection="1">
      <alignment horizontal="center" vertical="center" wrapText="1"/>
      <protection locked="0"/>
    </xf>
    <xf numFmtId="0" fontId="107" fillId="2" borderId="268" xfId="13" applyFont="1" applyFill="1" applyBorder="1" applyAlignment="1" applyProtection="1">
      <alignment horizontal="center" vertical="center" wrapText="1"/>
      <protection locked="0"/>
    </xf>
    <xf numFmtId="0" fontId="107" fillId="2" borderId="266" xfId="13" applyFont="1" applyFill="1" applyBorder="1" applyAlignment="1" applyProtection="1">
      <alignment horizontal="center" vertical="center" wrapText="1"/>
      <protection locked="0"/>
    </xf>
    <xf numFmtId="0" fontId="108" fillId="2" borderId="253" xfId="13" applyFont="1" applyFill="1" applyBorder="1" applyAlignment="1" applyProtection="1">
      <alignment horizontal="center" vertical="center" wrapText="1"/>
    </xf>
    <xf numFmtId="0" fontId="108" fillId="2" borderId="265" xfId="13" applyFont="1" applyFill="1" applyBorder="1" applyAlignment="1" applyProtection="1">
      <alignment horizontal="center" vertical="center" wrapText="1"/>
    </xf>
    <xf numFmtId="0" fontId="108" fillId="2" borderId="267" xfId="13" applyFont="1" applyFill="1" applyBorder="1" applyAlignment="1" applyProtection="1">
      <alignment horizontal="center" vertical="center" wrapText="1"/>
    </xf>
    <xf numFmtId="0" fontId="109" fillId="2" borderId="251" xfId="0" applyFont="1" applyFill="1" applyBorder="1" applyAlignment="1" applyProtection="1">
      <alignment horizontal="left" vertical="center" wrapText="1"/>
      <protection locked="0"/>
    </xf>
    <xf numFmtId="0" fontId="124" fillId="2" borderId="247" xfId="15" applyFont="1" applyFill="1" applyBorder="1" applyAlignment="1" applyProtection="1">
      <alignment vertical="center" wrapText="1"/>
      <protection locked="0"/>
    </xf>
    <xf numFmtId="0" fontId="107" fillId="2" borderId="254" xfId="13" applyFont="1" applyFill="1" applyBorder="1" applyAlignment="1" applyProtection="1">
      <alignment horizontal="center" vertical="center" wrapText="1"/>
      <protection locked="0"/>
    </xf>
    <xf numFmtId="0" fontId="107" fillId="2" borderId="261" xfId="13" applyFont="1" applyFill="1" applyBorder="1" applyAlignment="1" applyProtection="1">
      <alignment horizontal="center" vertical="center" wrapText="1"/>
      <protection locked="0"/>
    </xf>
    <xf numFmtId="0" fontId="107" fillId="2" borderId="262" xfId="13" applyFont="1" applyFill="1" applyBorder="1" applyAlignment="1" applyProtection="1">
      <alignment horizontal="center" vertical="center" wrapText="1"/>
      <protection locked="0"/>
    </xf>
    <xf numFmtId="0" fontId="107" fillId="2" borderId="255" xfId="13" applyFont="1" applyFill="1" applyBorder="1" applyAlignment="1" applyProtection="1">
      <alignment horizontal="center" vertical="center" wrapText="1"/>
      <protection locked="0"/>
    </xf>
    <xf numFmtId="0" fontId="108" fillId="2" borderId="262" xfId="13" applyFont="1" applyFill="1" applyBorder="1" applyAlignment="1" applyProtection="1">
      <alignment horizontal="center" vertical="center" wrapText="1"/>
      <protection locked="0"/>
    </xf>
    <xf numFmtId="0" fontId="108" fillId="2" borderId="259" xfId="13" applyFont="1" applyFill="1" applyBorder="1" applyAlignment="1" applyProtection="1">
      <alignment horizontal="center" vertical="center" wrapText="1"/>
    </xf>
    <xf numFmtId="0" fontId="108" fillId="2" borderId="260" xfId="13" applyFont="1" applyFill="1" applyBorder="1" applyAlignment="1" applyProtection="1">
      <alignment horizontal="center" vertical="center" wrapText="1"/>
    </xf>
    <xf numFmtId="0" fontId="109" fillId="2" borderId="251" xfId="0" applyFont="1" applyFill="1" applyBorder="1" applyAlignment="1" applyProtection="1">
      <alignment horizontal="center" vertical="center"/>
    </xf>
    <xf numFmtId="0" fontId="10" fillId="4" borderId="245" xfId="13" quotePrefix="1" applyFont="1" applyFill="1" applyBorder="1" applyAlignment="1">
      <alignment horizontal="center" vertical="center" wrapText="1"/>
    </xf>
    <xf numFmtId="0" fontId="108" fillId="2" borderId="0" xfId="0" applyFont="1" applyFill="1" applyBorder="1" applyAlignment="1" applyProtection="1">
      <alignment vertical="center" wrapText="1"/>
      <protection locked="0"/>
    </xf>
    <xf numFmtId="0" fontId="107" fillId="2" borderId="0" xfId="11" applyFont="1" applyFill="1" applyBorder="1" applyAlignment="1" applyProtection="1">
      <alignment horizontal="center" vertical="center" wrapText="1"/>
      <protection locked="0"/>
    </xf>
    <xf numFmtId="0" fontId="114" fillId="4" borderId="250" xfId="11" quotePrefix="1" applyFont="1" applyFill="1" applyBorder="1" applyAlignment="1" applyProtection="1">
      <alignment horizontal="center" textRotation="90" wrapText="1"/>
      <protection locked="0"/>
    </xf>
    <xf numFmtId="0" fontId="114" fillId="4" borderId="251" xfId="11" quotePrefix="1" applyFont="1" applyFill="1" applyBorder="1" applyAlignment="1" applyProtection="1">
      <alignment horizontal="center" textRotation="90" wrapText="1"/>
      <protection locked="0"/>
    </xf>
    <xf numFmtId="0" fontId="109" fillId="4" borderId="252" xfId="15" quotePrefix="1" applyFont="1" applyFill="1" applyBorder="1" applyAlignment="1" applyProtection="1">
      <alignment vertical="center" wrapText="1"/>
      <protection locked="0"/>
    </xf>
    <xf numFmtId="0" fontId="108" fillId="2" borderId="254" xfId="15" applyFont="1" applyFill="1" applyBorder="1" applyAlignment="1" applyProtection="1">
      <alignment vertical="center" wrapText="1"/>
      <protection locked="0"/>
    </xf>
    <xf numFmtId="0" fontId="108" fillId="2" borderId="261" xfId="15" applyFont="1" applyFill="1" applyBorder="1" applyAlignment="1" applyProtection="1">
      <alignment vertical="center" wrapText="1"/>
      <protection locked="0"/>
    </xf>
    <xf numFmtId="0" fontId="107" fillId="2" borderId="262" xfId="15" applyFont="1" applyFill="1" applyBorder="1" applyAlignment="1" applyProtection="1">
      <alignment vertical="center" wrapText="1"/>
      <protection locked="0"/>
    </xf>
    <xf numFmtId="0" fontId="107" fillId="2" borderId="263" xfId="15" applyFont="1" applyFill="1" applyBorder="1" applyAlignment="1" applyProtection="1">
      <alignment vertical="center" wrapText="1"/>
      <protection locked="0"/>
    </xf>
    <xf numFmtId="0" fontId="109" fillId="2" borderId="254" xfId="0" applyFont="1" applyFill="1" applyBorder="1" applyAlignment="1" applyProtection="1">
      <alignment horizontal="left" vertical="center" wrapText="1"/>
      <protection locked="0"/>
    </xf>
    <xf numFmtId="0" fontId="109" fillId="2" borderId="261" xfId="0" applyFont="1" applyFill="1" applyBorder="1" applyAlignment="1" applyProtection="1">
      <alignment horizontal="left" vertical="center" wrapText="1"/>
      <protection locked="0"/>
    </xf>
    <xf numFmtId="0" fontId="109" fillId="2" borderId="262" xfId="0" applyFont="1" applyFill="1" applyBorder="1" applyAlignment="1" applyProtection="1">
      <alignment horizontal="left" vertical="center" wrapText="1"/>
      <protection locked="0"/>
    </xf>
    <xf numFmtId="0" fontId="107" fillId="2" borderId="0" xfId="13" applyFont="1" applyFill="1" applyBorder="1" applyAlignment="1" applyProtection="1">
      <alignment vertical="center" wrapText="1"/>
      <protection locked="0"/>
    </xf>
    <xf numFmtId="0" fontId="109" fillId="2" borderId="0" xfId="0" applyFont="1" applyFill="1" applyBorder="1" applyAlignment="1" applyProtection="1">
      <alignment horizontal="left" vertical="center" wrapText="1"/>
      <protection locked="0"/>
    </xf>
    <xf numFmtId="0" fontId="107" fillId="2" borderId="0" xfId="15" applyFont="1" applyFill="1" applyBorder="1" applyAlignment="1" applyProtection="1">
      <alignment vertical="center" wrapText="1"/>
      <protection locked="0"/>
    </xf>
    <xf numFmtId="0" fontId="109" fillId="2" borderId="0" xfId="0" applyFont="1" applyFill="1" applyBorder="1" applyProtection="1">
      <protection locked="0"/>
    </xf>
    <xf numFmtId="0" fontId="39" fillId="2" borderId="230" xfId="15" applyFont="1" applyFill="1" applyBorder="1" applyAlignment="1">
      <alignment vertical="center" wrapText="1"/>
    </xf>
    <xf numFmtId="0" fontId="10" fillId="2" borderId="231" xfId="13" applyFont="1" applyFill="1" applyBorder="1" applyAlignment="1">
      <alignment horizontal="center" vertical="center" wrapText="1"/>
    </xf>
    <xf numFmtId="0" fontId="39" fillId="2" borderId="231" xfId="15" quotePrefix="1" applyFont="1" applyFill="1" applyBorder="1" applyAlignment="1">
      <alignment horizontal="center" vertical="center" wrapText="1"/>
    </xf>
    <xf numFmtId="0" fontId="47" fillId="0" borderId="194" xfId="13" applyFont="1" applyFill="1" applyBorder="1" applyAlignment="1">
      <alignment horizontal="center" vertical="center" wrapText="1"/>
    </xf>
    <xf numFmtId="0" fontId="130" fillId="4" borderId="135" xfId="15" quotePrefix="1" applyFont="1" applyFill="1" applyBorder="1" applyAlignment="1">
      <alignment vertical="center" wrapText="1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Alignment="1" applyProtection="1">
      <alignment vertical="center"/>
      <protection locked="0"/>
    </xf>
    <xf numFmtId="0" fontId="108" fillId="4" borderId="298" xfId="21" quotePrefix="1" applyFont="1" applyFill="1" applyBorder="1" applyAlignment="1" applyProtection="1">
      <alignment horizontal="center" textRotation="90" wrapText="1"/>
      <protection locked="0"/>
    </xf>
    <xf numFmtId="0" fontId="108" fillId="4" borderId="299" xfId="21" quotePrefix="1" applyFont="1" applyFill="1" applyBorder="1" applyAlignment="1" applyProtection="1">
      <alignment horizontal="center" textRotation="90" wrapText="1"/>
      <protection locked="0"/>
    </xf>
    <xf numFmtId="0" fontId="109" fillId="4" borderId="292" xfId="22" quotePrefix="1" applyFont="1" applyFill="1" applyBorder="1" applyAlignment="1" applyProtection="1">
      <alignment vertical="center" wrapText="1"/>
      <protection locked="0"/>
    </xf>
    <xf numFmtId="0" fontId="108" fillId="2" borderId="300" xfId="22" applyFont="1" applyFill="1" applyBorder="1" applyAlignment="1" applyProtection="1">
      <alignment vertical="center" wrapText="1"/>
      <protection locked="0"/>
    </xf>
    <xf numFmtId="0" fontId="108" fillId="2" borderId="301" xfId="22" applyFont="1" applyFill="1" applyBorder="1" applyAlignment="1" applyProtection="1">
      <alignment vertical="center" wrapText="1"/>
      <protection locked="0"/>
    </xf>
    <xf numFmtId="0" fontId="107" fillId="2" borderId="302" xfId="22" applyFont="1" applyFill="1" applyBorder="1" applyAlignment="1" applyProtection="1">
      <alignment vertical="center" wrapText="1"/>
      <protection locked="0"/>
    </xf>
    <xf numFmtId="0" fontId="107" fillId="2" borderId="303" xfId="22" applyFont="1" applyFill="1" applyBorder="1" applyAlignment="1" applyProtection="1">
      <alignment vertical="center" wrapText="1"/>
      <protection locked="0"/>
    </xf>
    <xf numFmtId="0" fontId="108" fillId="2" borderId="304" xfId="22" applyFont="1" applyFill="1" applyBorder="1" applyAlignment="1" applyProtection="1">
      <alignment vertical="center" wrapText="1"/>
      <protection locked="0"/>
    </xf>
    <xf numFmtId="0" fontId="109" fillId="2" borderId="300" xfId="9" applyFont="1" applyFill="1" applyBorder="1" applyAlignment="1" applyProtection="1">
      <alignment horizontal="left" vertical="center" wrapText="1"/>
      <protection locked="0"/>
    </xf>
    <xf numFmtId="0" fontId="109" fillId="2" borderId="301" xfId="9" applyFont="1" applyFill="1" applyBorder="1" applyAlignment="1" applyProtection="1">
      <alignment horizontal="left" vertical="center" wrapText="1"/>
      <protection locked="0"/>
    </xf>
    <xf numFmtId="0" fontId="109" fillId="2" borderId="303" xfId="9" applyFont="1" applyFill="1" applyBorder="1" applyAlignment="1" applyProtection="1">
      <alignment horizontal="left" vertical="center" wrapText="1"/>
      <protection locked="0"/>
    </xf>
    <xf numFmtId="0" fontId="107" fillId="4" borderId="275" xfId="22" quotePrefix="1" applyFont="1" applyFill="1" applyBorder="1" applyAlignment="1">
      <alignment horizontal="left" vertical="center" wrapText="1"/>
    </xf>
    <xf numFmtId="0" fontId="109" fillId="2" borderId="295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horizontal="center" vertical="center" wrapText="1"/>
    </xf>
    <xf numFmtId="0" fontId="108" fillId="2" borderId="299" xfId="5" applyFont="1" applyFill="1" applyBorder="1" applyAlignment="1" applyProtection="1">
      <alignment horizontal="center" vertical="center" wrapText="1"/>
    </xf>
    <xf numFmtId="0" fontId="109" fillId="2" borderId="292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horizontal="center" vertical="center" wrapText="1"/>
      <protection locked="0"/>
    </xf>
    <xf numFmtId="0" fontId="108" fillId="2" borderId="306" xfId="5" applyFont="1" applyFill="1" applyBorder="1" applyAlignment="1" applyProtection="1">
      <alignment horizontal="center" vertical="center" wrapText="1"/>
      <protection locked="0"/>
    </xf>
    <xf numFmtId="0" fontId="108" fillId="2" borderId="293" xfId="5" applyFont="1" applyFill="1" applyBorder="1" applyAlignment="1" applyProtection="1">
      <alignment horizontal="center" vertical="center" wrapText="1"/>
      <protection locked="0"/>
    </xf>
    <xf numFmtId="0" fontId="109" fillId="2" borderId="239" xfId="9" applyFont="1" applyFill="1" applyBorder="1" applyAlignment="1" applyProtection="1">
      <alignment horizontal="center" vertical="center" wrapText="1"/>
      <protection locked="0"/>
    </xf>
    <xf numFmtId="0" fontId="109" fillId="2" borderId="133" xfId="9" applyFont="1" applyFill="1" applyBorder="1" applyAlignment="1" applyProtection="1">
      <alignment horizontal="center" vertical="center" wrapText="1"/>
      <protection locked="0"/>
    </xf>
    <xf numFmtId="0" fontId="109" fillId="2" borderId="134" xfId="9" applyFont="1" applyFill="1" applyBorder="1" applyAlignment="1" applyProtection="1">
      <alignment horizontal="center" vertical="center" wrapText="1"/>
      <protection locked="0"/>
    </xf>
    <xf numFmtId="0" fontId="109" fillId="2" borderId="299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vertical="center" wrapText="1"/>
      <protection locked="0"/>
    </xf>
    <xf numFmtId="0" fontId="108" fillId="2" borderId="307" xfId="5" applyFont="1" applyFill="1" applyBorder="1" applyAlignment="1" applyProtection="1">
      <alignment vertical="center" wrapText="1"/>
      <protection locked="0"/>
    </xf>
    <xf numFmtId="0" fontId="108" fillId="2" borderId="308" xfId="5" applyFont="1" applyFill="1" applyBorder="1" applyAlignment="1" applyProtection="1">
      <alignment vertical="center" wrapText="1"/>
      <protection locked="0"/>
    </xf>
    <xf numFmtId="0" fontId="109" fillId="2" borderId="298" xfId="9" applyFont="1" applyFill="1" applyBorder="1" applyAlignment="1" applyProtection="1">
      <alignment horizontal="center" vertical="center" wrapText="1"/>
      <protection locked="0"/>
    </xf>
    <xf numFmtId="0" fontId="109" fillId="2" borderId="307" xfId="9" applyFont="1" applyFill="1" applyBorder="1" applyAlignment="1" applyProtection="1">
      <alignment horizontal="center" vertical="center" wrapText="1"/>
      <protection locked="0"/>
    </xf>
    <xf numFmtId="0" fontId="109" fillId="2" borderId="309" xfId="9" applyFont="1" applyFill="1" applyBorder="1" applyAlignment="1" applyProtection="1">
      <alignment horizontal="center" vertical="center" wrapText="1"/>
      <protection locked="0"/>
    </xf>
    <xf numFmtId="0" fontId="107" fillId="2" borderId="287" xfId="22" applyFont="1" applyFill="1" applyBorder="1" applyAlignment="1" applyProtection="1">
      <alignment horizontal="center" vertical="center" wrapText="1"/>
      <protection locked="0"/>
    </xf>
    <xf numFmtId="0" fontId="107" fillId="2" borderId="288" xfId="22" applyFont="1" applyFill="1" applyBorder="1" applyAlignment="1" applyProtection="1">
      <alignment horizontal="center" vertical="center" wrapText="1"/>
      <protection locked="0"/>
    </xf>
    <xf numFmtId="0" fontId="107" fillId="2" borderId="289" xfId="22" applyFont="1" applyFill="1" applyBorder="1" applyAlignment="1" applyProtection="1">
      <alignment horizontal="center" vertical="center" wrapText="1"/>
      <protection locked="0"/>
    </xf>
    <xf numFmtId="0" fontId="107" fillId="2" borderId="290" xfId="22" applyFont="1" applyFill="1" applyBorder="1" applyAlignment="1" applyProtection="1">
      <alignment horizontal="center" vertical="center" wrapText="1"/>
      <protection locked="0"/>
    </xf>
    <xf numFmtId="0" fontId="107" fillId="2" borderId="282" xfId="22" applyFont="1" applyFill="1" applyBorder="1" applyAlignment="1" applyProtection="1">
      <alignment horizontal="center" vertical="center" wrapText="1"/>
      <protection locked="0"/>
    </xf>
    <xf numFmtId="0" fontId="109" fillId="2" borderId="283" xfId="9" applyFont="1" applyFill="1" applyBorder="1" applyAlignment="1" applyProtection="1">
      <alignment horizontal="center" vertical="center" wrapText="1"/>
    </xf>
    <xf numFmtId="0" fontId="109" fillId="2" borderId="284" xfId="9" applyFont="1" applyFill="1" applyBorder="1" applyAlignment="1" applyProtection="1">
      <alignment horizontal="center" vertical="center" wrapText="1"/>
    </xf>
    <xf numFmtId="0" fontId="109" fillId="2" borderId="285" xfId="9" applyFont="1" applyFill="1" applyBorder="1" applyAlignment="1" applyProtection="1">
      <alignment horizontal="center" vertical="center" wrapText="1"/>
    </xf>
    <xf numFmtId="0" fontId="109" fillId="2" borderId="287" xfId="9" applyFont="1" applyFill="1" applyBorder="1" applyAlignment="1" applyProtection="1">
      <alignment horizontal="center" vertical="center" wrapText="1"/>
    </xf>
    <xf numFmtId="0" fontId="109" fillId="2" borderId="288" xfId="9" applyFont="1" applyFill="1" applyBorder="1" applyAlignment="1" applyProtection="1">
      <alignment horizontal="center" vertical="center" wrapText="1"/>
    </xf>
    <xf numFmtId="0" fontId="109" fillId="2" borderId="289" xfId="9" applyFont="1" applyFill="1" applyBorder="1" applyAlignment="1" applyProtection="1">
      <alignment horizontal="center" vertical="center" wrapText="1"/>
    </xf>
    <xf numFmtId="0" fontId="108" fillId="2" borderId="298" xfId="22" applyFont="1" applyFill="1" applyBorder="1" applyAlignment="1" applyProtection="1">
      <alignment horizontal="center" vertical="center" wrapText="1"/>
    </xf>
    <xf numFmtId="0" fontId="108" fillId="2" borderId="299" xfId="22" applyFont="1" applyFill="1" applyBorder="1" applyAlignment="1" applyProtection="1">
      <alignment horizontal="center" vertical="center" wrapText="1"/>
    </xf>
    <xf numFmtId="0" fontId="109" fillId="2" borderId="299" xfId="22" applyFont="1" applyFill="1" applyBorder="1" applyAlignment="1" applyProtection="1">
      <alignment vertical="center" wrapText="1"/>
      <protection locked="0"/>
    </xf>
    <xf numFmtId="0" fontId="107" fillId="2" borderId="298" xfId="5" applyFont="1" applyFill="1" applyBorder="1" applyAlignment="1" applyProtection="1">
      <alignment horizontal="center" vertical="center" wrapText="1"/>
      <protection locked="0"/>
    </xf>
    <xf numFmtId="0" fontId="107" fillId="2" borderId="306" xfId="5" applyFont="1" applyFill="1" applyBorder="1" applyAlignment="1" applyProtection="1">
      <alignment horizontal="center" vertical="center" wrapText="1"/>
      <protection locked="0"/>
    </xf>
    <xf numFmtId="0" fontId="107" fillId="2" borderId="293" xfId="5" applyFont="1" applyFill="1" applyBorder="1" applyAlignment="1" applyProtection="1">
      <alignment horizontal="center" vertical="center" wrapText="1"/>
      <protection locked="0"/>
    </xf>
    <xf numFmtId="0" fontId="107" fillId="2" borderId="307" xfId="5" applyFont="1" applyFill="1" applyBorder="1" applyAlignment="1" applyProtection="1">
      <alignment horizontal="center" vertical="center" wrapText="1"/>
      <protection locked="0"/>
    </xf>
    <xf numFmtId="0" fontId="107" fillId="2" borderId="309" xfId="5" applyFont="1" applyFill="1" applyBorder="1" applyAlignment="1" applyProtection="1">
      <alignment horizontal="center" vertical="center" wrapText="1"/>
      <protection locked="0"/>
    </xf>
    <xf numFmtId="0" fontId="107" fillId="4" borderId="282" xfId="22" quotePrefix="1" applyFont="1" applyFill="1" applyBorder="1" applyAlignment="1">
      <alignment horizontal="left" vertical="center" wrapText="1"/>
    </xf>
    <xf numFmtId="0" fontId="107" fillId="4" borderId="269" xfId="22" quotePrefix="1" applyFont="1" applyFill="1" applyBorder="1" applyAlignment="1">
      <alignment horizontal="left" vertical="center" wrapText="1"/>
    </xf>
    <xf numFmtId="0" fontId="108" fillId="2" borderId="292" xfId="22" applyFont="1" applyFill="1" applyBorder="1" applyAlignment="1" applyProtection="1">
      <alignment horizontal="center" vertical="center" wrapText="1"/>
    </xf>
    <xf numFmtId="0" fontId="109" fillId="2" borderId="292" xfId="9" applyNumberFormat="1" applyFont="1" applyFill="1" applyBorder="1" applyAlignment="1" applyProtection="1">
      <alignment horizontal="left" vertical="center" wrapText="1"/>
      <protection locked="0"/>
    </xf>
    <xf numFmtId="0" fontId="131" fillId="2" borderId="298" xfId="9" applyFont="1" applyFill="1" applyBorder="1" applyAlignment="1" applyProtection="1">
      <alignment horizontal="center" vertical="center"/>
    </xf>
    <xf numFmtId="0" fontId="131" fillId="2" borderId="299" xfId="9" applyFont="1" applyFill="1" applyBorder="1" applyAlignment="1" applyProtection="1">
      <alignment horizontal="center" vertical="center"/>
    </xf>
    <xf numFmtId="0" fontId="110" fillId="2" borderId="0" xfId="9" applyFont="1" applyFill="1" applyBorder="1" applyProtection="1">
      <protection locked="0"/>
    </xf>
    <xf numFmtId="0" fontId="39" fillId="2" borderId="288" xfId="15" quotePrefix="1" applyFont="1" applyFill="1" applyBorder="1" applyAlignment="1">
      <alignment horizontal="center" vertical="center" wrapText="1"/>
    </xf>
    <xf numFmtId="0" fontId="10" fillId="2" borderId="230" xfId="13" applyFont="1" applyFill="1" applyBorder="1" applyAlignment="1">
      <alignment horizontal="center" vertical="center" wrapText="1"/>
    </xf>
    <xf numFmtId="0" fontId="39" fillId="2" borderId="287" xfId="15" quotePrefix="1" applyFont="1" applyFill="1" applyBorder="1" applyAlignment="1">
      <alignment horizontal="center" vertical="center" wrapText="1"/>
    </xf>
    <xf numFmtId="0" fontId="39" fillId="2" borderId="283" xfId="15" quotePrefix="1" applyFont="1" applyFill="1" applyBorder="1" applyAlignment="1">
      <alignment horizontal="center" vertical="center" wrapText="1"/>
    </xf>
    <xf numFmtId="0" fontId="39" fillId="2" borderId="284" xfId="15" quotePrefix="1" applyFont="1" applyFill="1" applyBorder="1" applyAlignment="1">
      <alignment horizontal="center" vertical="center" wrapText="1"/>
    </xf>
    <xf numFmtId="0" fontId="39" fillId="2" borderId="289" xfId="15" quotePrefix="1" applyFont="1" applyFill="1" applyBorder="1" applyAlignment="1">
      <alignment horizontal="center" vertical="center" wrapText="1"/>
    </xf>
    <xf numFmtId="0" fontId="10" fillId="2" borderId="245" xfId="13" quotePrefix="1" applyFont="1" applyFill="1" applyBorder="1" applyAlignment="1">
      <alignment horizontal="center" vertical="center" wrapText="1"/>
    </xf>
    <xf numFmtId="0" fontId="10" fillId="2" borderId="274" xfId="13" quotePrefix="1" applyFont="1" applyFill="1" applyBorder="1" applyAlignment="1">
      <alignment horizontal="center" vertical="center" wrapText="1"/>
    </xf>
    <xf numFmtId="0" fontId="10" fillId="2" borderId="272" xfId="13" quotePrefix="1" applyFont="1" applyFill="1" applyBorder="1" applyAlignment="1">
      <alignment horizontal="center" vertical="center" wrapText="1"/>
    </xf>
    <xf numFmtId="0" fontId="10" fillId="2" borderId="312" xfId="13" quotePrefix="1" applyFont="1" applyFill="1" applyBorder="1" applyAlignment="1">
      <alignment horizontal="center" vertical="center" wrapText="1"/>
    </xf>
    <xf numFmtId="0" fontId="10" fillId="2" borderId="313" xfId="13" quotePrefix="1" applyFont="1" applyFill="1" applyBorder="1" applyAlignment="1">
      <alignment horizontal="center" vertical="center" wrapText="1"/>
    </xf>
    <xf numFmtId="0" fontId="10" fillId="2" borderId="314" xfId="13" quotePrefix="1" applyFont="1" applyFill="1" applyBorder="1" applyAlignment="1">
      <alignment horizontal="center" vertical="center" wrapText="1"/>
    </xf>
    <xf numFmtId="0" fontId="52" fillId="2" borderId="162" xfId="15" quotePrefix="1" applyFont="1" applyFill="1" applyBorder="1" applyAlignment="1">
      <alignment horizontal="center" vertical="center" wrapText="1"/>
    </xf>
    <xf numFmtId="0" fontId="52" fillId="2" borderId="177" xfId="15" quotePrefix="1" applyFont="1" applyFill="1" applyBorder="1" applyAlignment="1">
      <alignment horizontal="center" vertical="center" wrapText="1"/>
    </xf>
    <xf numFmtId="0" fontId="39" fillId="2" borderId="312" xfId="13" quotePrefix="1" applyFont="1" applyFill="1" applyBorder="1" applyAlignment="1">
      <alignment horizontal="center" vertical="center" wrapText="1"/>
    </xf>
    <xf numFmtId="0" fontId="39" fillId="2" borderId="313" xfId="13" quotePrefix="1" applyFont="1" applyFill="1" applyBorder="1" applyAlignment="1">
      <alignment horizontal="center" vertical="center" wrapText="1"/>
    </xf>
    <xf numFmtId="0" fontId="39" fillId="2" borderId="314" xfId="13" quotePrefix="1" applyFont="1" applyFill="1" applyBorder="1" applyAlignment="1">
      <alignment horizontal="center" vertical="center" wrapText="1"/>
    </xf>
    <xf numFmtId="0" fontId="52" fillId="2" borderId="287" xfId="0" applyFont="1" applyFill="1" applyBorder="1" applyAlignment="1">
      <alignment horizontal="center" vertical="center"/>
    </xf>
    <xf numFmtId="0" fontId="52" fillId="2" borderId="288" xfId="0" applyFont="1" applyFill="1" applyBorder="1" applyAlignment="1">
      <alignment horizontal="center" vertical="center"/>
    </xf>
    <xf numFmtId="0" fontId="52" fillId="2" borderId="162" xfId="0" applyFont="1" applyFill="1" applyBorder="1" applyAlignment="1">
      <alignment horizontal="center" vertical="center"/>
    </xf>
    <xf numFmtId="0" fontId="52" fillId="2" borderId="177" xfId="0" applyFont="1" applyFill="1" applyBorder="1" applyAlignment="1">
      <alignment horizontal="center" vertical="center"/>
    </xf>
    <xf numFmtId="0" fontId="55" fillId="2" borderId="194" xfId="0" applyFont="1" applyFill="1" applyBorder="1" applyAlignment="1">
      <alignment horizontal="center" vertical="center" wrapText="1"/>
    </xf>
    <xf numFmtId="0" fontId="55" fillId="2" borderId="315" xfId="0" applyFont="1" applyFill="1" applyBorder="1" applyAlignment="1">
      <alignment horizontal="center" vertical="center" wrapText="1"/>
    </xf>
    <xf numFmtId="0" fontId="118" fillId="2" borderId="281" xfId="13" quotePrefix="1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 wrapText="1"/>
    </xf>
    <xf numFmtId="0" fontId="55" fillId="2" borderId="317" xfId="0" applyFont="1" applyFill="1" applyBorder="1" applyAlignment="1">
      <alignment horizontal="center" vertical="center" wrapText="1"/>
    </xf>
    <xf numFmtId="0" fontId="55" fillId="2" borderId="318" xfId="0" applyFont="1" applyFill="1" applyBorder="1" applyAlignment="1">
      <alignment horizontal="center" vertical="center" wrapText="1"/>
    </xf>
    <xf numFmtId="0" fontId="55" fillId="2" borderId="319" xfId="0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/>
    </xf>
    <xf numFmtId="0" fontId="117" fillId="2" borderId="316" xfId="0" applyFont="1" applyFill="1" applyBorder="1" applyAlignment="1">
      <alignment horizontal="left" vertical="center" wrapText="1"/>
    </xf>
    <xf numFmtId="0" fontId="118" fillId="2" borderId="317" xfId="13" quotePrefix="1" applyFont="1" applyFill="1" applyBorder="1" applyAlignment="1">
      <alignment horizontal="center" vertical="center" wrapText="1"/>
    </xf>
    <xf numFmtId="0" fontId="118" fillId="2" borderId="318" xfId="13" quotePrefix="1" applyFont="1" applyFill="1" applyBorder="1" applyAlignment="1">
      <alignment horizontal="center" vertical="center" wrapText="1"/>
    </xf>
    <xf numFmtId="0" fontId="118" fillId="2" borderId="319" xfId="13" quotePrefix="1" applyFont="1" applyFill="1" applyBorder="1" applyAlignment="1">
      <alignment horizontal="center" vertical="center" wrapText="1"/>
    </xf>
    <xf numFmtId="0" fontId="10" fillId="2" borderId="317" xfId="13" quotePrefix="1" applyFont="1" applyFill="1" applyBorder="1" applyAlignment="1">
      <alignment horizontal="center" vertical="center" wrapText="1"/>
    </xf>
    <xf numFmtId="0" fontId="10" fillId="2" borderId="318" xfId="13" quotePrefix="1" applyFont="1" applyFill="1" applyBorder="1" applyAlignment="1">
      <alignment horizontal="center" vertical="center" wrapText="1"/>
    </xf>
    <xf numFmtId="0" fontId="10" fillId="2" borderId="319" xfId="13" quotePrefix="1" applyFont="1" applyFill="1" applyBorder="1" applyAlignment="1">
      <alignment horizontal="center" vertical="center" wrapText="1"/>
    </xf>
    <xf numFmtId="0" fontId="52" fillId="2" borderId="220" xfId="15" quotePrefix="1" applyFont="1" applyFill="1" applyBorder="1" applyAlignment="1">
      <alignment horizontal="center" vertical="center" wrapText="1"/>
    </xf>
    <xf numFmtId="0" fontId="52" fillId="2" borderId="171" xfId="15" quotePrefix="1" applyFont="1" applyFill="1" applyBorder="1" applyAlignment="1">
      <alignment horizontal="center" vertical="center" wrapText="1"/>
    </xf>
    <xf numFmtId="0" fontId="52" fillId="2" borderId="231" xfId="15" quotePrefix="1" applyFont="1" applyFill="1" applyBorder="1" applyAlignment="1">
      <alignment horizontal="center" vertical="center" wrapText="1"/>
    </xf>
    <xf numFmtId="0" fontId="39" fillId="2" borderId="220" xfId="15" quotePrefix="1" applyFont="1" applyFill="1" applyBorder="1" applyAlignment="1">
      <alignment horizontal="center" vertical="center" wrapText="1"/>
    </xf>
    <xf numFmtId="0" fontId="39" fillId="2" borderId="286" xfId="15" applyFont="1" applyFill="1" applyBorder="1" applyAlignment="1">
      <alignment vertical="center" wrapText="1"/>
    </xf>
    <xf numFmtId="0" fontId="39" fillId="2" borderId="285" xfId="15" quotePrefix="1" applyFont="1" applyFill="1" applyBorder="1" applyAlignment="1">
      <alignment horizontal="center" vertical="center" wrapText="1"/>
    </xf>
    <xf numFmtId="0" fontId="10" fillId="2" borderId="283" xfId="13" applyFont="1" applyFill="1" applyBorder="1" applyAlignment="1">
      <alignment horizontal="center" vertical="center" wrapText="1"/>
    </xf>
    <xf numFmtId="0" fontId="10" fillId="2" borderId="284" xfId="13" applyFont="1" applyFill="1" applyBorder="1" applyAlignment="1">
      <alignment horizontal="center" vertical="center" wrapText="1"/>
    </xf>
    <xf numFmtId="0" fontId="10" fillId="2" borderId="285" xfId="13" applyFont="1" applyFill="1" applyBorder="1" applyAlignment="1">
      <alignment horizontal="center" vertical="center" wrapText="1"/>
    </xf>
    <xf numFmtId="0" fontId="10" fillId="2" borderId="316" xfId="15" quotePrefix="1" applyFont="1" applyFill="1" applyBorder="1" applyAlignment="1">
      <alignment vertical="center" wrapText="1"/>
    </xf>
    <xf numFmtId="0" fontId="55" fillId="2" borderId="320" xfId="0" applyFont="1" applyFill="1" applyBorder="1" applyAlignment="1">
      <alignment horizontal="left" vertical="center" wrapText="1"/>
    </xf>
    <xf numFmtId="0" fontId="55" fillId="2" borderId="269" xfId="0" applyFont="1" applyFill="1" applyBorder="1" applyAlignment="1">
      <alignment horizontal="left" vertical="center" wrapText="1"/>
    </xf>
    <xf numFmtId="0" fontId="39" fillId="2" borderId="245" xfId="13" quotePrefix="1" applyFont="1" applyFill="1" applyBorder="1" applyAlignment="1">
      <alignment horizontal="center" vertical="center" wrapText="1"/>
    </xf>
    <xf numFmtId="0" fontId="39" fillId="2" borderId="274" xfId="13" quotePrefix="1" applyFont="1" applyFill="1" applyBorder="1" applyAlignment="1">
      <alignment horizontal="center" vertical="center" wrapText="1"/>
    </xf>
    <xf numFmtId="0" fontId="10" fillId="2" borderId="245" xfId="13" applyFont="1" applyFill="1" applyBorder="1" applyAlignment="1">
      <alignment horizontal="center" vertical="center" wrapText="1"/>
    </xf>
    <xf numFmtId="0" fontId="10" fillId="2" borderId="274" xfId="13" applyFont="1" applyFill="1" applyBorder="1" applyAlignment="1">
      <alignment horizontal="center" vertical="center" wrapText="1"/>
    </xf>
    <xf numFmtId="0" fontId="10" fillId="2" borderId="272" xfId="13" applyFont="1" applyFill="1" applyBorder="1" applyAlignment="1">
      <alignment horizontal="center" vertical="center" wrapText="1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0" fillId="4" borderId="325" xfId="13" quotePrefix="1" applyFont="1" applyFill="1" applyBorder="1" applyAlignment="1">
      <alignment horizontal="center" vertical="center" wrapText="1"/>
    </xf>
    <xf numFmtId="0" fontId="10" fillId="4" borderId="274" xfId="13" quotePrefix="1" applyFont="1" applyFill="1" applyBorder="1" applyAlignment="1">
      <alignment horizontal="center" vertical="center" wrapText="1"/>
    </xf>
    <xf numFmtId="0" fontId="10" fillId="4" borderId="272" xfId="13" quotePrefix="1" applyFont="1" applyFill="1" applyBorder="1" applyAlignment="1">
      <alignment horizontal="center" vertical="center" wrapText="1"/>
    </xf>
    <xf numFmtId="0" fontId="10" fillId="4" borderId="322" xfId="13" quotePrefix="1" applyFont="1" applyFill="1" applyBorder="1" applyAlignment="1">
      <alignment horizontal="center" vertical="center" wrapText="1"/>
    </xf>
    <xf numFmtId="0" fontId="10" fillId="4" borderId="323" xfId="13" quotePrefix="1" applyFont="1" applyFill="1" applyBorder="1" applyAlignment="1">
      <alignment horizontal="center" vertical="center" wrapText="1"/>
    </xf>
    <xf numFmtId="0" fontId="10" fillId="4" borderId="324" xfId="13" quotePrefix="1" applyFont="1" applyFill="1" applyBorder="1" applyAlignment="1">
      <alignment horizontal="center" vertical="center" wrapText="1"/>
    </xf>
    <xf numFmtId="0" fontId="39" fillId="2" borderId="329" xfId="15" quotePrefix="1" applyFont="1" applyFill="1" applyBorder="1" applyAlignment="1">
      <alignment horizontal="center" vertical="center" wrapText="1"/>
    </xf>
    <xf numFmtId="0" fontId="39" fillId="2" borderId="34" xfId="15" quotePrefix="1" applyFont="1" applyFill="1" applyBorder="1" applyAlignment="1">
      <alignment horizontal="center" vertical="center" wrapText="1"/>
    </xf>
    <xf numFmtId="0" fontId="39" fillId="2" borderId="42" xfId="15" quotePrefix="1" applyFont="1" applyFill="1" applyBorder="1" applyAlignment="1">
      <alignment horizontal="center" vertical="center" wrapText="1"/>
    </xf>
    <xf numFmtId="0" fontId="10" fillId="2" borderId="331" xfId="13" quotePrefix="1" applyFont="1" applyFill="1" applyBorder="1" applyAlignment="1">
      <alignment horizontal="center" vertical="center" wrapText="1"/>
    </xf>
    <xf numFmtId="0" fontId="39" fillId="2" borderId="322" xfId="13" quotePrefix="1" applyFont="1" applyFill="1" applyBorder="1" applyAlignment="1">
      <alignment horizontal="center" vertical="center" wrapText="1"/>
    </xf>
    <xf numFmtId="0" fontId="39" fillId="2" borderId="323" xfId="13" quotePrefix="1" applyFont="1" applyFill="1" applyBorder="1" applyAlignment="1">
      <alignment horizontal="center" vertical="center" wrapText="1"/>
    </xf>
    <xf numFmtId="0" fontId="39" fillId="2" borderId="324" xfId="13" quotePrefix="1" applyFont="1" applyFill="1" applyBorder="1" applyAlignment="1">
      <alignment horizontal="center" vertical="center" wrapText="1"/>
    </xf>
    <xf numFmtId="0" fontId="10" fillId="4" borderId="326" xfId="13" quotePrefix="1" applyFont="1" applyFill="1" applyBorder="1" applyAlignment="1">
      <alignment horizontal="center" vertical="center" wrapText="1"/>
    </xf>
    <xf numFmtId="0" fontId="10" fillId="4" borderId="327" xfId="13" quotePrefix="1" applyFont="1" applyFill="1" applyBorder="1" applyAlignment="1">
      <alignment horizontal="center" vertical="center" wrapText="1"/>
    </xf>
    <xf numFmtId="0" fontId="39" fillId="4" borderId="245" xfId="13" quotePrefix="1" applyFont="1" applyFill="1" applyBorder="1" applyAlignment="1">
      <alignment horizontal="center" vertical="center" wrapText="1"/>
    </xf>
    <xf numFmtId="0" fontId="39" fillId="4" borderId="274" xfId="13" quotePrefix="1" applyFont="1" applyFill="1" applyBorder="1" applyAlignment="1">
      <alignment horizontal="center" vertical="center" wrapText="1"/>
    </xf>
    <xf numFmtId="0" fontId="55" fillId="2" borderId="270" xfId="0" applyFont="1" applyFill="1" applyBorder="1" applyAlignment="1">
      <alignment horizontal="center" vertical="center" wrapText="1"/>
    </xf>
    <xf numFmtId="0" fontId="10" fillId="2" borderId="332" xfId="13" quotePrefix="1" applyFont="1" applyFill="1" applyBorder="1" applyAlignment="1">
      <alignment horizontal="center" vertical="center" wrapText="1"/>
    </xf>
    <xf numFmtId="0" fontId="10" fillId="2" borderId="330" xfId="13" quotePrefix="1" applyFont="1" applyFill="1" applyBorder="1" applyAlignment="1">
      <alignment horizontal="center" vertical="center" wrapText="1"/>
    </xf>
    <xf numFmtId="0" fontId="118" fillId="2" borderId="332" xfId="13" quotePrefix="1" applyFont="1" applyFill="1" applyBorder="1" applyAlignment="1">
      <alignment horizontal="center" vertical="center" wrapText="1"/>
    </xf>
    <xf numFmtId="0" fontId="55" fillId="2" borderId="325" xfId="0" applyFont="1" applyFill="1" applyBorder="1" applyAlignment="1">
      <alignment horizontal="center" vertical="center" wrapText="1"/>
    </xf>
    <xf numFmtId="0" fontId="55" fillId="2" borderId="326" xfId="0" applyFont="1" applyFill="1" applyBorder="1" applyAlignment="1">
      <alignment horizontal="center" vertical="center" wrapText="1"/>
    </xf>
    <xf numFmtId="0" fontId="55" fillId="2" borderId="327" xfId="0" applyFont="1" applyFill="1" applyBorder="1" applyAlignment="1">
      <alignment horizontal="center" vertical="center" wrapText="1"/>
    </xf>
    <xf numFmtId="0" fontId="127" fillId="2" borderId="250" xfId="11" quotePrefix="1" applyNumberFormat="1" applyFont="1" applyFill="1" applyBorder="1" applyAlignment="1" applyProtection="1">
      <alignment horizontal="center" wrapText="1"/>
      <protection locked="0"/>
    </xf>
    <xf numFmtId="0" fontId="107" fillId="2" borderId="321" xfId="22" applyFont="1" applyFill="1" applyBorder="1" applyAlignment="1" applyProtection="1">
      <alignment horizontal="center" vertical="center" wrapText="1"/>
    </xf>
    <xf numFmtId="0" fontId="107" fillId="2" borderId="328" xfId="22" applyFont="1" applyFill="1" applyBorder="1" applyAlignment="1" applyProtection="1">
      <alignment horizontal="center" vertical="center" wrapText="1"/>
    </xf>
    <xf numFmtId="0" fontId="107" fillId="2" borderId="245" xfId="22" applyFont="1" applyFill="1" applyBorder="1" applyAlignment="1" applyProtection="1">
      <alignment horizontal="center" vertical="center" wrapText="1"/>
    </xf>
    <xf numFmtId="0" fontId="107" fillId="2" borderId="159" xfId="22" applyFont="1" applyFill="1" applyBorder="1" applyAlignment="1" applyProtection="1">
      <alignment horizontal="center" vertical="center" wrapText="1"/>
    </xf>
    <xf numFmtId="0" fontId="114" fillId="4" borderId="341" xfId="11" quotePrefix="1" applyFont="1" applyFill="1" applyBorder="1" applyAlignment="1" applyProtection="1">
      <alignment horizontal="left" textRotation="90" wrapText="1"/>
      <protection locked="0"/>
    </xf>
    <xf numFmtId="0" fontId="107" fillId="4" borderId="344" xfId="15" quotePrefix="1" applyFont="1" applyFill="1" applyBorder="1" applyAlignment="1">
      <alignment horizontal="left" vertical="center" wrapText="1"/>
    </xf>
    <xf numFmtId="0" fontId="109" fillId="2" borderId="345" xfId="0" applyFont="1" applyFill="1" applyBorder="1" applyAlignment="1" applyProtection="1">
      <alignment horizontal="left" vertical="center" wrapText="1"/>
      <protection locked="0"/>
    </xf>
    <xf numFmtId="0" fontId="129" fillId="2" borderId="334" xfId="0" applyFont="1" applyFill="1" applyBorder="1" applyAlignment="1" applyProtection="1">
      <alignment horizontal="left" vertical="center" wrapText="1"/>
      <protection locked="0"/>
    </xf>
    <xf numFmtId="0" fontId="109" fillId="2" borderId="341" xfId="0" applyFont="1" applyFill="1" applyBorder="1" applyAlignment="1" applyProtection="1">
      <alignment horizontal="left" vertical="center" wrapText="1"/>
      <protection locked="0"/>
    </xf>
    <xf numFmtId="0" fontId="107" fillId="4" borderId="349" xfId="15" quotePrefix="1" applyFont="1" applyFill="1" applyBorder="1" applyAlignment="1">
      <alignment horizontal="left" vertical="center" wrapText="1"/>
    </xf>
    <xf numFmtId="0" fontId="109" fillId="4" borderId="334" xfId="15" quotePrefix="1" applyFont="1" applyFill="1" applyBorder="1" applyAlignment="1" applyProtection="1">
      <alignment vertical="center" wrapText="1"/>
      <protection locked="0"/>
    </xf>
    <xf numFmtId="0" fontId="124" fillId="2" borderId="341" xfId="15" applyFont="1" applyFill="1" applyBorder="1" applyAlignment="1" applyProtection="1">
      <alignment vertical="center" wrapText="1"/>
      <protection locked="0"/>
    </xf>
    <xf numFmtId="0" fontId="109" fillId="2" borderId="334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360" xfId="13" applyFont="1" applyFill="1" applyBorder="1" applyAlignment="1" applyProtection="1">
      <alignment horizontal="center" vertical="center" wrapText="1"/>
      <protection locked="0"/>
    </xf>
    <xf numFmtId="0" fontId="111" fillId="4" borderId="367" xfId="13" quotePrefix="1" applyFont="1" applyFill="1" applyBorder="1" applyAlignment="1">
      <alignment horizontal="center" vertical="center" wrapText="1"/>
    </xf>
    <xf numFmtId="0" fontId="35" fillId="4" borderId="352" xfId="11" quotePrefix="1" applyFont="1" applyFill="1" applyBorder="1" applyAlignment="1">
      <alignment horizontal="center" vertical="center" wrapText="1"/>
    </xf>
    <xf numFmtId="0" fontId="36" fillId="4" borderId="352" xfId="11" quotePrefix="1" applyFont="1" applyFill="1" applyBorder="1" applyAlignment="1">
      <alignment horizontal="center" vertical="center" wrapText="1"/>
    </xf>
    <xf numFmtId="0" fontId="37" fillId="4" borderId="351" xfId="11" quotePrefix="1" applyFont="1" applyFill="1" applyBorder="1" applyAlignment="1">
      <alignment horizontal="center" vertical="center" wrapText="1"/>
    </xf>
    <xf numFmtId="0" fontId="65" fillId="4" borderId="367" xfId="15" quotePrefix="1" applyFont="1" applyFill="1" applyBorder="1" applyAlignment="1">
      <alignment vertical="center" wrapText="1"/>
    </xf>
    <xf numFmtId="0" fontId="53" fillId="8" borderId="373" xfId="0" applyFont="1" applyFill="1" applyBorder="1" applyAlignment="1">
      <alignment horizontal="right" vertical="center" wrapText="1"/>
    </xf>
    <xf numFmtId="0" fontId="53" fillId="8" borderId="369" xfId="0" applyFont="1" applyFill="1" applyBorder="1" applyAlignment="1">
      <alignment horizontal="right" vertical="center" wrapText="1"/>
    </xf>
    <xf numFmtId="0" fontId="53" fillId="8" borderId="370" xfId="0" applyFont="1" applyFill="1" applyBorder="1" applyAlignment="1">
      <alignment horizontal="right" vertical="center" wrapText="1"/>
    </xf>
    <xf numFmtId="0" fontId="53" fillId="8" borderId="373" xfId="0" applyFont="1" applyFill="1" applyBorder="1" applyAlignment="1">
      <alignment horizontal="center" vertical="center" wrapText="1"/>
    </xf>
    <xf numFmtId="0" fontId="53" fillId="8" borderId="369" xfId="0" applyFont="1" applyFill="1" applyBorder="1" applyAlignment="1">
      <alignment horizontal="center" vertical="center" wrapText="1"/>
    </xf>
    <xf numFmtId="0" fontId="65" fillId="4" borderId="363" xfId="15" applyFont="1" applyFill="1" applyBorder="1" applyAlignment="1">
      <alignment vertical="center" wrapText="1"/>
    </xf>
    <xf numFmtId="0" fontId="65" fillId="4" borderId="357" xfId="15" quotePrefix="1" applyFont="1" applyFill="1" applyBorder="1" applyAlignment="1">
      <alignment vertical="center" wrapText="1"/>
    </xf>
    <xf numFmtId="0" fontId="105" fillId="4" borderId="353" xfId="0" applyFont="1" applyFill="1" applyBorder="1" applyAlignment="1">
      <alignment horizontal="left" vertical="center" wrapText="1"/>
    </xf>
    <xf numFmtId="0" fontId="62" fillId="4" borderId="353" xfId="0" applyFont="1" applyFill="1" applyBorder="1" applyAlignment="1">
      <alignment horizontal="left" vertical="center" wrapText="1"/>
    </xf>
    <xf numFmtId="0" fontId="21" fillId="4" borderId="357" xfId="15" applyFont="1" applyFill="1" applyBorder="1" applyAlignment="1">
      <alignment vertical="center" wrapText="1"/>
    </xf>
    <xf numFmtId="0" fontId="65" fillId="4" borderId="350" xfId="15" quotePrefix="1" applyFont="1" applyFill="1" applyBorder="1" applyAlignment="1">
      <alignment vertical="center" wrapText="1"/>
    </xf>
    <xf numFmtId="0" fontId="38" fillId="4" borderId="374" xfId="15" quotePrefix="1" applyFont="1" applyFill="1" applyBorder="1" applyAlignment="1">
      <alignment vertical="center" wrapText="1"/>
    </xf>
    <xf numFmtId="0" fontId="122" fillId="2" borderId="362" xfId="15" applyFont="1" applyFill="1" applyBorder="1" applyAlignment="1" applyProtection="1">
      <alignment horizontal="center" vertical="center" wrapText="1"/>
    </xf>
    <xf numFmtId="0" fontId="123" fillId="2" borderId="367" xfId="13" applyFont="1" applyFill="1" applyBorder="1" applyAlignment="1" applyProtection="1">
      <alignment horizontal="center" vertical="center" wrapText="1"/>
    </xf>
    <xf numFmtId="0" fontId="123" fillId="2" borderId="375" xfId="13" applyFont="1" applyFill="1" applyBorder="1" applyAlignment="1" applyProtection="1">
      <alignment horizontal="center" vertical="center" wrapText="1"/>
      <protection locked="0"/>
    </xf>
    <xf numFmtId="0" fontId="123" fillId="2" borderId="376" xfId="13" applyFont="1" applyFill="1" applyBorder="1" applyAlignment="1" applyProtection="1">
      <alignment horizontal="center" vertical="center" wrapText="1"/>
      <protection locked="0"/>
    </xf>
    <xf numFmtId="0" fontId="123" fillId="2" borderId="377" xfId="13" applyFont="1" applyFill="1" applyBorder="1" applyAlignment="1" applyProtection="1">
      <alignment horizontal="center" vertical="center" wrapText="1"/>
      <protection locked="0"/>
    </xf>
    <xf numFmtId="0" fontId="122" fillId="2" borderId="368" xfId="13" applyFont="1" applyFill="1" applyBorder="1" applyAlignment="1" applyProtection="1">
      <alignment horizontal="center" vertical="center" wrapText="1"/>
      <protection locked="0"/>
    </xf>
    <xf numFmtId="0" fontId="122" fillId="2" borderId="371" xfId="13" applyFont="1" applyFill="1" applyBorder="1" applyAlignment="1" applyProtection="1">
      <alignment horizontal="center" vertical="center" wrapText="1"/>
      <protection locked="0"/>
    </xf>
    <xf numFmtId="0" fontId="123" fillId="2" borderId="372" xfId="13" applyFont="1" applyFill="1" applyBorder="1" applyAlignment="1" applyProtection="1">
      <alignment horizontal="center" vertical="center" wrapText="1"/>
      <protection locked="0"/>
    </xf>
    <xf numFmtId="0" fontId="122" fillId="2" borderId="367" xfId="13" applyFont="1" applyFill="1" applyBorder="1" applyAlignment="1" applyProtection="1">
      <alignment horizontal="center" vertical="center" wrapText="1"/>
      <protection locked="0"/>
    </xf>
    <xf numFmtId="0" fontId="122" fillId="2" borderId="359" xfId="13" applyFont="1" applyFill="1" applyBorder="1" applyAlignment="1" applyProtection="1">
      <alignment horizontal="center" vertical="center" wrapText="1"/>
      <protection locked="0"/>
    </xf>
    <xf numFmtId="0" fontId="122" fillId="2" borderId="361" xfId="13" applyFont="1" applyFill="1" applyBorder="1" applyAlignment="1" applyProtection="1">
      <alignment horizontal="center" vertical="center" wrapText="1"/>
      <protection locked="0"/>
    </xf>
    <xf numFmtId="0" fontId="122" fillId="2" borderId="372" xfId="13" applyFont="1" applyFill="1" applyBorder="1" applyAlignment="1" applyProtection="1">
      <alignment horizontal="center" vertical="center" wrapText="1"/>
      <protection locked="0"/>
    </xf>
    <xf numFmtId="0" fontId="116" fillId="2" borderId="251" xfId="0" applyFont="1" applyFill="1" applyBorder="1" applyAlignment="1" applyProtection="1">
      <alignment horizontal="center" vertical="center"/>
    </xf>
    <xf numFmtId="0" fontId="116" fillId="2" borderId="373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55" xfId="11" applyFont="1" applyFill="1" applyBorder="1" applyAlignment="1">
      <alignment horizontal="center" vertical="center" textRotation="255" wrapText="1"/>
    </xf>
    <xf numFmtId="0" fontId="10" fillId="4" borderId="194" xfId="11" applyFont="1" applyFill="1" applyBorder="1" applyAlignment="1">
      <alignment horizontal="center" vertical="center" textRotation="255" wrapText="1"/>
    </xf>
    <xf numFmtId="0" fontId="24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34" xfId="0" applyFont="1" applyFill="1" applyBorder="1" applyAlignment="1" applyProtection="1">
      <alignment horizontal="center" vertical="center" wrapText="1"/>
      <protection locked="0"/>
    </xf>
    <xf numFmtId="0" fontId="26" fillId="2" borderId="133" xfId="13" quotePrefix="1" applyFont="1" applyFill="1" applyBorder="1" applyAlignment="1" applyProtection="1">
      <alignment horizontal="center" vertical="center" wrapText="1"/>
      <protection locked="0"/>
    </xf>
    <xf numFmtId="0" fontId="13" fillId="4" borderId="378" xfId="4" quotePrefix="1" applyFont="1" applyFill="1" applyBorder="1" applyAlignment="1">
      <alignment horizontal="centerContinuous" vertical="center" wrapText="1"/>
    </xf>
    <xf numFmtId="0" fontId="57" fillId="4" borderId="379" xfId="11" quotePrefix="1" applyFont="1" applyFill="1" applyBorder="1" applyAlignment="1">
      <alignment horizontal="center" vertical="center" wrapText="1"/>
    </xf>
    <xf numFmtId="0" fontId="138" fillId="4" borderId="0" xfId="0" applyFont="1" applyFill="1"/>
    <xf numFmtId="0" fontId="137" fillId="4" borderId="0" xfId="0" applyFont="1" applyFill="1" applyAlignment="1"/>
    <xf numFmtId="0" fontId="137" fillId="4" borderId="0" xfId="0" applyFont="1" applyFill="1" applyBorder="1" applyAlignment="1">
      <alignment horizontal="center" vertical="center" wrapText="1"/>
    </xf>
    <xf numFmtId="0" fontId="106" fillId="4" borderId="0" xfId="0" applyFont="1" applyFill="1" applyBorder="1"/>
    <xf numFmtId="0" fontId="138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206" xfId="15" quotePrefix="1" applyFont="1" applyFill="1" applyBorder="1" applyAlignment="1">
      <alignment horizontal="left" vertical="center" wrapText="1"/>
    </xf>
    <xf numFmtId="0" fontId="21" fillId="4" borderId="206" xfId="15" applyFont="1" applyFill="1" applyBorder="1" applyAlignment="1">
      <alignment horizontal="left" vertical="center" wrapText="1"/>
    </xf>
    <xf numFmtId="0" fontId="20" fillId="2" borderId="39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9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91" xfId="22" applyNumberFormat="1" applyFont="1" applyFill="1" applyBorder="1" applyAlignment="1" applyProtection="1">
      <alignment vertical="center" wrapText="1"/>
      <protection locked="0"/>
    </xf>
    <xf numFmtId="0" fontId="108" fillId="2" borderId="229" xfId="13" applyNumberFormat="1" applyFont="1" applyFill="1" applyBorder="1" applyAlignment="1" applyProtection="1">
      <alignment horizontal="center" vertical="center" wrapText="1"/>
    </xf>
    <xf numFmtId="0" fontId="108" fillId="2" borderId="213" xfId="13" applyNumberFormat="1" applyFont="1" applyFill="1" applyBorder="1" applyAlignment="1" applyProtection="1">
      <alignment horizontal="center" vertical="center" wrapText="1"/>
    </xf>
    <xf numFmtId="0" fontId="108" fillId="2" borderId="216" xfId="13" applyNumberFormat="1" applyFont="1" applyFill="1" applyBorder="1" applyAlignment="1" applyProtection="1">
      <alignment horizontal="center" vertical="center" wrapText="1"/>
    </xf>
    <xf numFmtId="0" fontId="108" fillId="2" borderId="167" xfId="13" applyNumberFormat="1" applyFont="1" applyFill="1" applyBorder="1" applyAlignment="1" applyProtection="1">
      <alignment horizontal="center" vertical="center" wrapText="1"/>
    </xf>
    <xf numFmtId="0" fontId="108" fillId="2" borderId="170" xfId="13" applyNumberFormat="1" applyFont="1" applyFill="1" applyBorder="1" applyAlignment="1" applyProtection="1">
      <alignment horizontal="center" vertical="center" wrapText="1"/>
    </xf>
    <xf numFmtId="0" fontId="24" fillId="2" borderId="227" xfId="13" applyNumberFormat="1" applyFont="1" applyFill="1" applyBorder="1" applyAlignment="1" applyProtection="1">
      <alignment horizontal="center" vertical="center" wrapText="1"/>
    </xf>
    <xf numFmtId="0" fontId="108" fillId="2" borderId="232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237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23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27" xfId="22" applyNumberFormat="1" applyFont="1" applyFill="1" applyBorder="1" applyAlignment="1" applyProtection="1">
      <alignment horizontal="center" vertical="center" wrapText="1"/>
    </xf>
    <xf numFmtId="0" fontId="123" fillId="2" borderId="224" xfId="13" applyFont="1" applyFill="1" applyBorder="1" applyAlignment="1" applyProtection="1">
      <alignment horizontal="center" vertical="center" wrapText="1"/>
      <protection locked="0"/>
    </xf>
    <xf numFmtId="0" fontId="123" fillId="2" borderId="235" xfId="13" applyFont="1" applyFill="1" applyBorder="1" applyAlignment="1" applyProtection="1">
      <alignment horizontal="center" vertical="center" wrapText="1"/>
      <protection locked="0"/>
    </xf>
    <xf numFmtId="0" fontId="123" fillId="2" borderId="234" xfId="13" applyFont="1" applyFill="1" applyBorder="1" applyAlignment="1" applyProtection="1">
      <alignment horizontal="center" vertical="center" wrapText="1"/>
      <protection locked="0"/>
    </xf>
    <xf numFmtId="0" fontId="123" fillId="2" borderId="236" xfId="13" applyFont="1" applyFill="1" applyBorder="1" applyAlignment="1" applyProtection="1">
      <alignment horizontal="center" vertical="center" wrapText="1"/>
      <protection locked="0"/>
    </xf>
    <xf numFmtId="0" fontId="123" fillId="2" borderId="226" xfId="13" applyFont="1" applyFill="1" applyBorder="1" applyAlignment="1" applyProtection="1">
      <alignment horizontal="center" vertical="center" wrapText="1"/>
      <protection locked="0"/>
    </xf>
    <xf numFmtId="0" fontId="123" fillId="2" borderId="232" xfId="13" applyFont="1" applyFill="1" applyBorder="1" applyAlignment="1" applyProtection="1">
      <alignment horizontal="center" vertical="center" wrapText="1"/>
      <protection locked="0"/>
    </xf>
    <xf numFmtId="0" fontId="123" fillId="2" borderId="233" xfId="13" applyFont="1" applyFill="1" applyBorder="1" applyAlignment="1" applyProtection="1">
      <alignment horizontal="center" vertical="center" wrapText="1"/>
      <protection locked="0"/>
    </xf>
    <xf numFmtId="0" fontId="122" fillId="2" borderId="238" xfId="13" applyFont="1" applyFill="1" applyBorder="1" applyAlignment="1" applyProtection="1">
      <alignment horizontal="center" vertical="center" wrapText="1"/>
      <protection locked="0"/>
    </xf>
    <xf numFmtId="0" fontId="122" fillId="2" borderId="232" xfId="13" applyFont="1" applyFill="1" applyBorder="1" applyAlignment="1" applyProtection="1">
      <alignment horizontal="center" vertical="center" wrapText="1"/>
      <protection locked="0"/>
    </xf>
    <xf numFmtId="0" fontId="123" fillId="2" borderId="238" xfId="13" applyFont="1" applyFill="1" applyBorder="1" applyAlignment="1" applyProtection="1">
      <alignment horizontal="center" vertical="center" wrapText="1"/>
      <protection locked="0"/>
    </xf>
    <xf numFmtId="0" fontId="122" fillId="2" borderId="226" xfId="13" applyFont="1" applyFill="1" applyBorder="1" applyAlignment="1" applyProtection="1">
      <alignment horizontal="center" vertical="center" wrapText="1"/>
      <protection locked="0"/>
    </xf>
    <xf numFmtId="0" fontId="123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17" xfId="0" applyFont="1" applyFill="1" applyBorder="1" applyAlignment="1" applyProtection="1">
      <alignment horizontal="center" vertical="center"/>
      <protection locked="0"/>
    </xf>
    <xf numFmtId="0" fontId="122" fillId="2" borderId="216" xfId="0" applyFont="1" applyFill="1" applyBorder="1" applyAlignment="1" applyProtection="1">
      <alignment horizontal="center" vertical="center"/>
      <protection locked="0"/>
    </xf>
    <xf numFmtId="0" fontId="123" fillId="2" borderId="215" xfId="13" applyFont="1" applyFill="1" applyBorder="1" applyAlignment="1" applyProtection="1">
      <alignment horizontal="center" vertical="center" wrapText="1"/>
    </xf>
    <xf numFmtId="0" fontId="123" fillId="2" borderId="213" xfId="13" applyFont="1" applyFill="1" applyBorder="1" applyAlignment="1" applyProtection="1">
      <alignment horizontal="center" vertical="center" wrapText="1"/>
    </xf>
    <xf numFmtId="0" fontId="122" fillId="2" borderId="161" xfId="0" applyFont="1" applyFill="1" applyBorder="1" applyAlignment="1" applyProtection="1">
      <alignment horizontal="center" vertical="center"/>
      <protection locked="0"/>
    </xf>
    <xf numFmtId="0" fontId="122" fillId="2" borderId="167" xfId="0" applyFont="1" applyFill="1" applyBorder="1" applyAlignment="1" applyProtection="1">
      <alignment horizontal="center" vertical="center"/>
      <protection locked="0"/>
    </xf>
    <xf numFmtId="0" fontId="122" fillId="2" borderId="163" xfId="0" applyFont="1" applyFill="1" applyBorder="1" applyAlignment="1" applyProtection="1">
      <alignment horizontal="center" vertical="center"/>
      <protection locked="0"/>
    </xf>
    <xf numFmtId="0" fontId="122" fillId="2" borderId="170" xfId="0" applyFont="1" applyFill="1" applyBorder="1" applyAlignment="1" applyProtection="1">
      <alignment horizontal="center" vertical="center"/>
      <protection locked="0"/>
    </xf>
    <xf numFmtId="0" fontId="123" fillId="2" borderId="163" xfId="13" applyFont="1" applyFill="1" applyBorder="1" applyAlignment="1" applyProtection="1">
      <alignment horizontal="center" vertical="center" wrapText="1"/>
    </xf>
    <xf numFmtId="0" fontId="123" fillId="2" borderId="167" xfId="13" applyFont="1" applyFill="1" applyBorder="1" applyAlignment="1" applyProtection="1">
      <alignment horizontal="center" vertical="center" wrapText="1"/>
    </xf>
    <xf numFmtId="0" fontId="123" fillId="2" borderId="238" xfId="13" applyFont="1" applyFill="1" applyBorder="1" applyAlignment="1" applyProtection="1">
      <alignment horizontal="center" vertical="center" wrapText="1"/>
    </xf>
    <xf numFmtId="0" fontId="123" fillId="2" borderId="232" xfId="13" applyFont="1" applyFill="1" applyBorder="1" applyAlignment="1" applyProtection="1">
      <alignment horizontal="center" vertical="center" wrapText="1"/>
    </xf>
    <xf numFmtId="0" fontId="123" fillId="2" borderId="226" xfId="13" applyFont="1" applyFill="1" applyBorder="1" applyAlignment="1" applyProtection="1">
      <alignment horizontal="center" vertical="center" wrapText="1"/>
    </xf>
    <xf numFmtId="0" fontId="123" fillId="2" borderId="233" xfId="13" applyFont="1" applyFill="1" applyBorder="1" applyAlignment="1" applyProtection="1">
      <alignment horizontal="center" vertical="center" wrapText="1"/>
    </xf>
    <xf numFmtId="0" fontId="122" fillId="2" borderId="233" xfId="13" applyFont="1" applyFill="1" applyBorder="1" applyAlignment="1" applyProtection="1">
      <alignment horizontal="center" vertical="center" wrapText="1"/>
      <protection locked="0"/>
    </xf>
    <xf numFmtId="0" fontId="123" fillId="2" borderId="221" xfId="13" applyFont="1" applyFill="1" applyBorder="1" applyAlignment="1" applyProtection="1">
      <alignment horizontal="center" vertical="center" wrapText="1"/>
    </xf>
    <xf numFmtId="0" fontId="123" fillId="2" borderId="218" xfId="13" applyFont="1" applyFill="1" applyBorder="1" applyAlignment="1" applyProtection="1">
      <alignment horizontal="center" vertical="center" wrapText="1"/>
    </xf>
    <xf numFmtId="0" fontId="123" fillId="2" borderId="210" xfId="13" applyFont="1" applyFill="1" applyBorder="1" applyAlignment="1" applyProtection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" fillId="4" borderId="396" xfId="13" applyFont="1" applyFill="1" applyBorder="1" applyAlignment="1">
      <alignment horizontal="center" vertical="center" wrapText="1"/>
    </xf>
    <xf numFmtId="0" fontId="10" fillId="4" borderId="397" xfId="13" applyFont="1" applyFill="1" applyBorder="1" applyAlignment="1">
      <alignment horizontal="center" vertical="center" wrapText="1"/>
    </xf>
    <xf numFmtId="0" fontId="10" fillId="4" borderId="396" xfId="15" applyFont="1" applyFill="1" applyBorder="1" applyAlignment="1">
      <alignment horizontal="center" vertical="center" wrapText="1"/>
    </xf>
    <xf numFmtId="0" fontId="39" fillId="2" borderId="399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397" xfId="13" applyFont="1" applyFill="1" applyBorder="1" applyAlignment="1">
      <alignment horizontal="center" vertical="center" wrapText="1"/>
    </xf>
    <xf numFmtId="0" fontId="39" fillId="2" borderId="381" xfId="15" applyFont="1" applyFill="1" applyBorder="1" applyAlignment="1">
      <alignment horizontal="center" vertical="center" wrapText="1"/>
    </xf>
    <xf numFmtId="0" fontId="39" fillId="4" borderId="402" xfId="13" applyFont="1" applyFill="1" applyBorder="1" applyAlignment="1">
      <alignment horizontal="center" vertical="center" wrapText="1"/>
    </xf>
    <xf numFmtId="0" fontId="39" fillId="4" borderId="398" xfId="13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10" fillId="4" borderId="423" xfId="15" applyFont="1" applyFill="1" applyBorder="1" applyAlignment="1">
      <alignment horizontal="center" vertical="center" wrapText="1"/>
    </xf>
    <xf numFmtId="0" fontId="39" fillId="2" borderId="417" xfId="15" applyFont="1" applyFill="1" applyBorder="1" applyAlignment="1">
      <alignment horizontal="center" vertical="center" wrapText="1"/>
    </xf>
    <xf numFmtId="0" fontId="10" fillId="4" borderId="423" xfId="13" applyFont="1" applyFill="1" applyBorder="1" applyAlignment="1">
      <alignment horizontal="center" vertical="center" wrapText="1"/>
    </xf>
    <xf numFmtId="0" fontId="10" fillId="4" borderId="406" xfId="11" applyFont="1" applyFill="1" applyBorder="1" applyAlignment="1">
      <alignment horizontal="center" vertical="center" textRotation="255" wrapText="1"/>
    </xf>
    <xf numFmtId="0" fontId="39" fillId="4" borderId="424" xfId="13" applyFont="1" applyFill="1" applyBorder="1" applyAlignment="1">
      <alignment horizontal="center" vertical="center" wrapText="1"/>
    </xf>
    <xf numFmtId="0" fontId="10" fillId="4" borderId="424" xfId="13" applyFont="1" applyFill="1" applyBorder="1" applyAlignment="1">
      <alignment horizontal="center" vertical="center" wrapText="1"/>
    </xf>
    <xf numFmtId="0" fontId="39" fillId="4" borderId="380" xfId="13" applyFont="1" applyFill="1" applyBorder="1" applyAlignment="1">
      <alignment horizontal="center" vertical="center" wrapText="1"/>
    </xf>
    <xf numFmtId="0" fontId="39" fillId="4" borderId="412" xfId="13" applyFont="1" applyFill="1" applyBorder="1" applyAlignment="1">
      <alignment horizontal="center" vertical="center" wrapText="1"/>
    </xf>
    <xf numFmtId="0" fontId="39" fillId="2" borderId="428" xfId="15" applyFont="1" applyFill="1" applyBorder="1" applyAlignment="1">
      <alignment vertical="center" wrapText="1"/>
    </xf>
    <xf numFmtId="0" fontId="39" fillId="2" borderId="428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412" xfId="4" quotePrefix="1" applyFont="1" applyFill="1" applyBorder="1" applyAlignment="1">
      <alignment horizontal="centerContinuous" vertical="center" wrapText="1"/>
    </xf>
    <xf numFmtId="0" fontId="13" fillId="4" borderId="430" xfId="11" quotePrefix="1" applyFont="1" applyFill="1" applyBorder="1" applyAlignment="1">
      <alignment horizontal="center" vertical="center" wrapText="1"/>
    </xf>
    <xf numFmtId="0" fontId="64" fillId="4" borderId="412" xfId="15" quotePrefix="1" applyFont="1" applyFill="1" applyBorder="1" applyAlignment="1">
      <alignment vertical="center" wrapText="1"/>
    </xf>
    <xf numFmtId="0" fontId="41" fillId="4" borderId="413" xfId="15" quotePrefix="1" applyFont="1" applyFill="1" applyBorder="1" applyAlignment="1">
      <alignment horizontal="center" vertical="center" wrapText="1"/>
    </xf>
    <xf numFmtId="0" fontId="41" fillId="4" borderId="414" xfId="15" quotePrefix="1" applyFont="1" applyFill="1" applyBorder="1" applyAlignment="1">
      <alignment horizontal="center" vertical="center" wrapText="1"/>
    </xf>
    <xf numFmtId="0" fontId="64" fillId="4" borderId="415" xfId="15" quotePrefix="1" applyFont="1" applyFill="1" applyBorder="1" applyAlignment="1">
      <alignment horizontal="center" vertical="center" wrapText="1"/>
    </xf>
    <xf numFmtId="0" fontId="61" fillId="4" borderId="413" xfId="0" applyFont="1" applyFill="1" applyBorder="1" applyAlignment="1">
      <alignment horizontal="center" vertical="center" wrapText="1"/>
    </xf>
    <xf numFmtId="0" fontId="61" fillId="4" borderId="414" xfId="0" applyFont="1" applyFill="1" applyBorder="1" applyAlignment="1">
      <alignment horizontal="center" vertical="center" wrapText="1"/>
    </xf>
    <xf numFmtId="0" fontId="61" fillId="4" borderId="415" xfId="0" applyFont="1" applyFill="1" applyBorder="1" applyAlignment="1">
      <alignment horizontal="center" vertical="center" wrapText="1"/>
    </xf>
    <xf numFmtId="0" fontId="61" fillId="4" borderId="381" xfId="0" applyFont="1" applyFill="1" applyBorder="1" applyAlignment="1">
      <alignment horizontal="left" vertical="center" wrapText="1"/>
    </xf>
    <xf numFmtId="0" fontId="57" fillId="4" borderId="429" xfId="11" quotePrefix="1" applyFont="1" applyFill="1" applyBorder="1" applyAlignment="1">
      <alignment horizontal="center" vertical="center" wrapText="1"/>
    </xf>
    <xf numFmtId="0" fontId="57" fillId="4" borderId="430" xfId="11" quotePrefix="1" applyFont="1" applyFill="1" applyBorder="1" applyAlignment="1">
      <alignment horizontal="center" vertical="center" wrapText="1"/>
    </xf>
    <xf numFmtId="0" fontId="13" fillId="0" borderId="433" xfId="21" applyFont="1" applyFill="1" applyBorder="1" applyAlignment="1">
      <alignment horizontal="center" vertical="center" wrapText="1"/>
    </xf>
    <xf numFmtId="0" fontId="56" fillId="0" borderId="433" xfId="21" applyFont="1" applyFill="1" applyBorder="1" applyAlignment="1">
      <alignment horizontal="center" vertical="center" wrapText="1"/>
    </xf>
    <xf numFmtId="0" fontId="56" fillId="0" borderId="434" xfId="21" applyFont="1" applyFill="1" applyBorder="1" applyAlignment="1">
      <alignment horizontal="center" vertical="center" wrapText="1"/>
    </xf>
    <xf numFmtId="0" fontId="56" fillId="0" borderId="435" xfId="21" applyFont="1" applyFill="1" applyBorder="1" applyAlignment="1">
      <alignment horizontal="center" vertical="center" wrapText="1"/>
    </xf>
    <xf numFmtId="0" fontId="21" fillId="0" borderId="437" xfId="0" applyFont="1" applyFill="1" applyBorder="1" applyAlignment="1">
      <alignment horizontal="center" vertical="center" wrapText="1"/>
    </xf>
    <xf numFmtId="0" fontId="56" fillId="0" borderId="438" xfId="21" applyFont="1" applyFill="1" applyBorder="1" applyAlignment="1">
      <alignment horizontal="center" vertical="center" wrapText="1"/>
    </xf>
    <xf numFmtId="0" fontId="26" fillId="2" borderId="453" xfId="22" applyFont="1" applyFill="1" applyBorder="1" applyAlignment="1" applyProtection="1">
      <alignment horizontal="center" vertical="center" wrapText="1"/>
      <protection locked="0"/>
    </xf>
    <xf numFmtId="0" fontId="26" fillId="2" borderId="440" xfId="0" applyFont="1" applyFill="1" applyBorder="1" applyAlignment="1" applyProtection="1">
      <alignment horizontal="center" vertical="center"/>
      <protection locked="0"/>
    </xf>
    <xf numFmtId="0" fontId="26" fillId="2" borderId="446" xfId="0" applyFont="1" applyFill="1" applyBorder="1" applyAlignment="1" applyProtection="1">
      <alignment horizontal="center" vertical="center"/>
      <protection locked="0"/>
    </xf>
    <xf numFmtId="0" fontId="30" fillId="2" borderId="441" xfId="13" applyFont="1" applyFill="1" applyBorder="1" applyAlignment="1" applyProtection="1">
      <alignment horizontal="center" vertical="center" wrapText="1"/>
    </xf>
    <xf numFmtId="0" fontId="123" fillId="2" borderId="451" xfId="13" applyFont="1" applyFill="1" applyBorder="1" applyAlignment="1" applyProtection="1">
      <alignment horizontal="center" vertical="center" wrapText="1"/>
      <protection locked="0"/>
    </xf>
    <xf numFmtId="0" fontId="123" fillId="2" borderId="447" xfId="13" applyFont="1" applyFill="1" applyBorder="1" applyAlignment="1" applyProtection="1">
      <alignment horizontal="center" vertical="center" wrapText="1"/>
      <protection locked="0"/>
    </xf>
    <xf numFmtId="0" fontId="122" fillId="2" borderId="452" xfId="13" applyFont="1" applyFill="1" applyBorder="1" applyAlignment="1" applyProtection="1">
      <alignment horizontal="center" vertical="center" wrapText="1"/>
      <protection locked="0"/>
    </xf>
    <xf numFmtId="0" fontId="122" fillId="2" borderId="442" xfId="13" applyFont="1" applyFill="1" applyBorder="1" applyAlignment="1" applyProtection="1">
      <alignment horizontal="center" vertical="center" wrapText="1"/>
      <protection locked="0"/>
    </xf>
    <xf numFmtId="0" fontId="122" fillId="2" borderId="449" xfId="0" applyFont="1" applyFill="1" applyBorder="1" applyAlignment="1" applyProtection="1">
      <alignment horizontal="center" vertical="center"/>
      <protection locked="0"/>
    </xf>
    <xf numFmtId="0" fontId="122" fillId="2" borderId="444" xfId="0" applyFont="1" applyFill="1" applyBorder="1" applyAlignment="1" applyProtection="1">
      <alignment horizontal="center" vertical="center"/>
      <protection locked="0"/>
    </xf>
    <xf numFmtId="0" fontId="122" fillId="2" borderId="450" xfId="0" applyFont="1" applyFill="1" applyBorder="1" applyAlignment="1" applyProtection="1">
      <alignment horizontal="center" vertical="center"/>
      <protection locked="0"/>
    </xf>
    <xf numFmtId="0" fontId="122" fillId="2" borderId="445" xfId="0" applyFont="1" applyFill="1" applyBorder="1" applyAlignment="1" applyProtection="1">
      <alignment horizontal="center" vertical="center"/>
      <protection locked="0"/>
    </xf>
    <xf numFmtId="0" fontId="123" fillId="2" borderId="452" xfId="13" applyFont="1" applyFill="1" applyBorder="1" applyAlignment="1" applyProtection="1">
      <alignment horizontal="center" vertical="center" wrapText="1"/>
    </xf>
    <xf numFmtId="0" fontId="123" fillId="2" borderId="442" xfId="13" applyFont="1" applyFill="1" applyBorder="1" applyAlignment="1" applyProtection="1">
      <alignment horizontal="center" vertical="center" wrapText="1"/>
    </xf>
    <xf numFmtId="0" fontId="123" fillId="2" borderId="381" xfId="13" applyFont="1" applyFill="1" applyBorder="1" applyAlignment="1" applyProtection="1">
      <alignment horizontal="center" vertical="center" wrapText="1"/>
    </xf>
    <xf numFmtId="0" fontId="35" fillId="4" borderId="460" xfId="11" quotePrefix="1" applyFont="1" applyFill="1" applyBorder="1" applyAlignment="1">
      <alignment horizontal="center" vertical="center" wrapText="1"/>
    </xf>
    <xf numFmtId="0" fontId="36" fillId="4" borderId="460" xfId="11" quotePrefix="1" applyFont="1" applyFill="1" applyBorder="1" applyAlignment="1">
      <alignment horizontal="center" vertical="center" wrapText="1"/>
    </xf>
    <xf numFmtId="0" fontId="37" fillId="4" borderId="462" xfId="11" quotePrefix="1" applyFont="1" applyFill="1" applyBorder="1" applyAlignment="1">
      <alignment horizontal="center" vertical="center" wrapText="1"/>
    </xf>
    <xf numFmtId="0" fontId="106" fillId="4" borderId="457" xfId="0" applyFont="1" applyFill="1" applyBorder="1" applyAlignment="1">
      <alignment horizontal="left" vertical="center" wrapText="1"/>
    </xf>
    <xf numFmtId="0" fontId="42" fillId="4" borderId="457" xfId="0" applyFont="1" applyFill="1" applyBorder="1" applyAlignment="1">
      <alignment horizontal="left" vertical="center" wrapText="1"/>
    </xf>
    <xf numFmtId="0" fontId="39" fillId="4" borderId="466" xfId="13" quotePrefix="1" applyFont="1" applyFill="1" applyBorder="1" applyAlignment="1">
      <alignment horizontal="center" vertical="center" wrapText="1"/>
    </xf>
    <xf numFmtId="0" fontId="10" fillId="2" borderId="461" xfId="15" applyFont="1" applyFill="1" applyBorder="1" applyAlignment="1">
      <alignment vertical="center" wrapText="1"/>
    </xf>
    <xf numFmtId="0" fontId="10" fillId="2" borderId="494" xfId="13" quotePrefix="1" applyFont="1" applyFill="1" applyBorder="1" applyAlignment="1">
      <alignment horizontal="center" vertical="center" wrapText="1"/>
    </xf>
    <xf numFmtId="0" fontId="39" fillId="4" borderId="499" xfId="15" quotePrefix="1" applyFont="1" applyFill="1" applyBorder="1" applyAlignment="1">
      <alignment horizontal="center" vertical="center" wrapText="1"/>
    </xf>
    <xf numFmtId="0" fontId="39" fillId="4" borderId="500" xfId="15" quotePrefix="1" applyFont="1" applyFill="1" applyBorder="1" applyAlignment="1">
      <alignment horizontal="center" vertical="center" wrapText="1"/>
    </xf>
    <xf numFmtId="0" fontId="39" fillId="4" borderId="503" xfId="15" quotePrefix="1" applyFont="1" applyFill="1" applyBorder="1" applyAlignment="1">
      <alignment horizontal="center" vertical="center" wrapText="1"/>
    </xf>
    <xf numFmtId="0" fontId="137" fillId="2" borderId="0" xfId="0" applyFont="1" applyFill="1" applyBorder="1" applyAlignment="1">
      <alignment horizontal="center" wrapText="1"/>
    </xf>
    <xf numFmtId="0" fontId="39" fillId="2" borderId="460" xfId="13" applyFont="1" applyFill="1" applyBorder="1" applyAlignment="1">
      <alignment horizontal="center" vertical="center" wrapText="1"/>
    </xf>
    <xf numFmtId="0" fontId="65" fillId="4" borderId="490" xfId="15" applyFont="1" applyFill="1" applyBorder="1" applyAlignment="1">
      <alignment vertical="center" wrapText="1"/>
    </xf>
    <xf numFmtId="0" fontId="1" fillId="4" borderId="518" xfId="0" applyFont="1" applyFill="1" applyBorder="1" applyAlignment="1">
      <alignment horizontal="left" vertical="center" wrapText="1"/>
    </xf>
    <xf numFmtId="0" fontId="53" fillId="8" borderId="489" xfId="0" applyFont="1" applyFill="1" applyBorder="1" applyAlignment="1">
      <alignment horizontal="center" vertical="center" wrapText="1"/>
    </xf>
    <xf numFmtId="0" fontId="111" fillId="4" borderId="462" xfId="13" quotePrefix="1" applyFont="1" applyFill="1" applyBorder="1" applyAlignment="1">
      <alignment horizontal="center" vertical="center" wrapText="1"/>
    </xf>
    <xf numFmtId="1" fontId="55" fillId="2" borderId="394" xfId="0" applyNumberFormat="1" applyFont="1" applyFill="1" applyBorder="1" applyAlignment="1">
      <alignment horizontal="center" wrapText="1"/>
    </xf>
    <xf numFmtId="1" fontId="55" fillId="2" borderId="508" xfId="0" applyNumberFormat="1" applyFont="1" applyFill="1" applyBorder="1" applyAlignment="1">
      <alignment horizontal="center" wrapText="1"/>
    </xf>
    <xf numFmtId="0" fontId="10" fillId="2" borderId="392" xfId="13" quotePrefix="1" applyFont="1" applyFill="1" applyBorder="1" applyAlignment="1">
      <alignment horizontal="center" vertical="center" wrapText="1"/>
    </xf>
    <xf numFmtId="0" fontId="52" fillId="2" borderId="389" xfId="0" applyFont="1" applyFill="1" applyBorder="1" applyAlignment="1">
      <alignment horizontal="center" wrapText="1"/>
    </xf>
    <xf numFmtId="0" fontId="52" fillId="2" borderId="387" xfId="0" applyFont="1" applyFill="1" applyBorder="1" applyAlignment="1">
      <alignment horizontal="center" vertical="top" wrapText="1"/>
    </xf>
    <xf numFmtId="0" fontId="52" fillId="2" borderId="388" xfId="0" applyFont="1" applyFill="1" applyBorder="1" applyAlignment="1">
      <alignment horizontal="center" vertical="top" wrapText="1"/>
    </xf>
    <xf numFmtId="0" fontId="52" fillId="2" borderId="464" xfId="0" applyFont="1" applyFill="1" applyBorder="1" applyAlignment="1">
      <alignment horizontal="center" vertical="top" wrapText="1"/>
    </xf>
    <xf numFmtId="0" fontId="52" fillId="2" borderId="466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55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495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485" xfId="0" applyNumberFormat="1" applyFont="1" applyFill="1" applyBorder="1" applyAlignment="1">
      <alignment horizontal="center" vertical="center" wrapText="1"/>
    </xf>
    <xf numFmtId="1" fontId="19" fillId="2" borderId="492" xfId="0" applyNumberFormat="1" applyFont="1" applyFill="1" applyBorder="1" applyAlignment="1">
      <alignment horizontal="center" vertical="center" wrapText="1"/>
    </xf>
    <xf numFmtId="1" fontId="6" fillId="2" borderId="514" xfId="0" applyNumberFormat="1" applyFont="1" applyFill="1" applyBorder="1" applyAlignment="1">
      <alignment horizontal="center" vertical="center" wrapText="1"/>
    </xf>
    <xf numFmtId="1" fontId="52" fillId="2" borderId="469" xfId="0" applyNumberFormat="1" applyFont="1" applyFill="1" applyBorder="1" applyAlignment="1">
      <alignment horizontal="center" vertical="center" wrapText="1"/>
    </xf>
    <xf numFmtId="1" fontId="53" fillId="2" borderId="469" xfId="0" applyNumberFormat="1" applyFont="1" applyFill="1" applyBorder="1" applyAlignment="1">
      <alignment horizontal="center" vertical="center" wrapText="1"/>
    </xf>
    <xf numFmtId="1" fontId="53" fillId="2" borderId="485" xfId="0" applyNumberFormat="1" applyFont="1" applyFill="1" applyBorder="1" applyAlignment="1">
      <alignment horizontal="center" vertical="center" wrapText="1"/>
    </xf>
    <xf numFmtId="1" fontId="55" fillId="2" borderId="519" xfId="0" applyNumberFormat="1" applyFont="1" applyFill="1" applyBorder="1" applyAlignment="1">
      <alignment horizontal="center" vertical="center" wrapText="1"/>
    </xf>
    <xf numFmtId="1" fontId="55" fillId="2" borderId="520" xfId="0" applyNumberFormat="1" applyFont="1" applyFill="1" applyBorder="1" applyAlignment="1">
      <alignment horizontal="center" vertical="center" wrapText="1"/>
    </xf>
    <xf numFmtId="1" fontId="55" fillId="2" borderId="517" xfId="0" applyNumberFormat="1" applyFont="1" applyFill="1" applyBorder="1" applyAlignment="1">
      <alignment horizontal="center" vertical="center" wrapText="1"/>
    </xf>
    <xf numFmtId="1" fontId="19" fillId="2" borderId="515" xfId="0" applyNumberFormat="1" applyFont="1" applyFill="1" applyBorder="1" applyAlignment="1">
      <alignment horizontal="center" vertical="center" wrapText="1"/>
    </xf>
    <xf numFmtId="1" fontId="19" fillId="2" borderId="509" xfId="0" applyNumberFormat="1" applyFont="1" applyFill="1" applyBorder="1" applyAlignment="1">
      <alignment horizontal="center" vertical="center" wrapText="1"/>
    </xf>
    <xf numFmtId="1" fontId="6" fillId="2" borderId="516" xfId="0" applyNumberFormat="1" applyFont="1" applyFill="1" applyBorder="1" applyAlignment="1">
      <alignment horizontal="center" vertical="center" wrapText="1"/>
    </xf>
    <xf numFmtId="1" fontId="55" fillId="2" borderId="515" xfId="0" applyNumberFormat="1" applyFont="1" applyFill="1" applyBorder="1" applyAlignment="1">
      <alignment horizontal="center" vertical="center" wrapText="1"/>
    </xf>
    <xf numFmtId="0" fontId="75" fillId="2" borderId="495" xfId="0" applyFont="1" applyFill="1" applyBorder="1" applyAlignment="1">
      <alignment horizontal="center" vertical="center" wrapText="1"/>
    </xf>
    <xf numFmtId="0" fontId="75" fillId="2" borderId="73" xfId="0" applyFont="1" applyFill="1" applyBorder="1" applyAlignment="1">
      <alignment horizontal="center" vertical="center" wrapText="1"/>
    </xf>
    <xf numFmtId="0" fontId="75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79" xfId="0" applyFont="1" applyFill="1" applyBorder="1" applyAlignment="1">
      <alignment horizontal="center" vertical="center" wrapText="1"/>
    </xf>
    <xf numFmtId="0" fontId="53" fillId="2" borderId="379" xfId="0" applyFont="1" applyFill="1" applyBorder="1" applyAlignment="1">
      <alignment horizontal="center" vertical="center" wrapText="1"/>
    </xf>
    <xf numFmtId="0" fontId="53" fillId="2" borderId="515" xfId="0" applyFont="1" applyFill="1" applyBorder="1" applyAlignment="1">
      <alignment horizontal="center" vertical="center" wrapText="1"/>
    </xf>
    <xf numFmtId="0" fontId="107" fillId="2" borderId="519" xfId="15" applyNumberFormat="1" applyFont="1" applyFill="1" applyBorder="1" applyAlignment="1" applyProtection="1">
      <alignment horizontal="center" vertical="center" wrapText="1"/>
      <protection locked="0"/>
    </xf>
    <xf numFmtId="0" fontId="38" fillId="4" borderId="521" xfId="15" quotePrefix="1" applyFont="1" applyFill="1" applyBorder="1" applyAlignment="1">
      <alignment vertical="center" wrapText="1"/>
    </xf>
    <xf numFmtId="0" fontId="107" fillId="4" borderId="498" xfId="15" quotePrefix="1" applyFont="1" applyFill="1" applyBorder="1" applyAlignment="1">
      <alignment horizontal="left" vertical="center" wrapText="1"/>
    </xf>
    <xf numFmtId="0" fontId="39" fillId="2" borderId="500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6" fillId="4" borderId="521" xfId="0" applyFont="1" applyFill="1" applyBorder="1" applyAlignment="1">
      <alignment horizontal="left" vertical="center" wrapText="1"/>
    </xf>
    <xf numFmtId="0" fontId="107" fillId="4" borderId="457" xfId="15" quotePrefix="1" applyFont="1" applyFill="1" applyBorder="1" applyAlignment="1">
      <alignment horizontal="left" vertical="center" wrapText="1"/>
    </xf>
    <xf numFmtId="0" fontId="38" fillId="4" borderId="482" xfId="15" applyFont="1" applyFill="1" applyBorder="1" applyAlignment="1">
      <alignment vertical="center" wrapText="1"/>
    </xf>
    <xf numFmtId="0" fontId="107" fillId="4" borderId="407" xfId="15" quotePrefix="1" applyFont="1" applyFill="1" applyBorder="1" applyAlignment="1">
      <alignment horizontal="left" vertical="center" wrapText="1"/>
    </xf>
    <xf numFmtId="0" fontId="9" fillId="4" borderId="521" xfId="0" applyFont="1" applyFill="1" applyBorder="1" applyAlignment="1">
      <alignment horizontal="left" vertical="center" wrapText="1"/>
    </xf>
    <xf numFmtId="0" fontId="10" fillId="4" borderId="528" xfId="13" quotePrefix="1" applyFont="1" applyFill="1" applyBorder="1" applyAlignment="1">
      <alignment horizontal="center" vertical="center" wrapText="1"/>
    </xf>
    <xf numFmtId="0" fontId="10" fillId="4" borderId="522" xfId="13" quotePrefix="1" applyFont="1" applyFill="1" applyBorder="1" applyAlignment="1">
      <alignment horizontal="center" vertical="center" wrapText="1"/>
    </xf>
    <xf numFmtId="0" fontId="10" fillId="4" borderId="464" xfId="11" quotePrefix="1" applyFont="1" applyFill="1" applyBorder="1" applyAlignment="1">
      <alignment horizontal="center" vertical="center" textRotation="255" wrapText="1"/>
    </xf>
    <xf numFmtId="0" fontId="10" fillId="4" borderId="465" xfId="11" quotePrefix="1" applyFont="1" applyFill="1" applyBorder="1" applyAlignment="1">
      <alignment horizontal="center" vertical="center" textRotation="255" wrapText="1"/>
    </xf>
    <xf numFmtId="0" fontId="10" fillId="4" borderId="459" xfId="11" quotePrefix="1" applyFont="1" applyFill="1" applyBorder="1" applyAlignment="1">
      <alignment horizontal="center" vertical="center" textRotation="255" wrapText="1"/>
    </xf>
    <xf numFmtId="0" fontId="39" fillId="4" borderId="464" xfId="13" quotePrefix="1" applyFont="1" applyFill="1" applyBorder="1" applyAlignment="1">
      <alignment horizontal="center" vertical="center" wrapText="1"/>
    </xf>
    <xf numFmtId="0" fontId="10" fillId="4" borderId="467" xfId="13" quotePrefix="1" applyFont="1" applyFill="1" applyBorder="1" applyAlignment="1">
      <alignment horizontal="center" vertical="center" wrapText="1"/>
    </xf>
    <xf numFmtId="0" fontId="39" fillId="4" borderId="465" xfId="13" quotePrefix="1" applyFont="1" applyFill="1" applyBorder="1" applyAlignment="1">
      <alignment horizontal="center" vertical="center" wrapText="1"/>
    </xf>
    <xf numFmtId="0" fontId="39" fillId="4" borderId="531" xfId="15" quotePrefix="1" applyFont="1" applyFill="1" applyBorder="1" applyAlignment="1">
      <alignment horizontal="center" vertical="center" wrapText="1"/>
    </xf>
    <xf numFmtId="0" fontId="39" fillId="4" borderId="526" xfId="15" quotePrefix="1" applyFont="1" applyFill="1" applyBorder="1" applyAlignment="1">
      <alignment horizontal="center" vertical="center" wrapText="1"/>
    </xf>
    <xf numFmtId="0" fontId="39" fillId="4" borderId="527" xfId="15" quotePrefix="1" applyFont="1" applyFill="1" applyBorder="1" applyAlignment="1">
      <alignment horizontal="center" vertical="center" wrapText="1"/>
    </xf>
    <xf numFmtId="0" fontId="39" fillId="4" borderId="529" xfId="13" quotePrefix="1" applyFont="1" applyFill="1" applyBorder="1" applyAlignment="1">
      <alignment horizontal="center" vertical="center" wrapText="1"/>
    </xf>
    <xf numFmtId="0" fontId="39" fillId="4" borderId="496" xfId="13" quotePrefix="1" applyFont="1" applyFill="1" applyBorder="1" applyAlignment="1">
      <alignment horizontal="center" vertical="center" wrapText="1"/>
    </xf>
    <xf numFmtId="0" fontId="39" fillId="4" borderId="497" xfId="13" quotePrefix="1" applyFont="1" applyFill="1" applyBorder="1" applyAlignment="1">
      <alignment horizontal="center" vertical="center" wrapText="1"/>
    </xf>
    <xf numFmtId="0" fontId="39" fillId="4" borderId="512" xfId="15" quotePrefix="1" applyFont="1" applyFill="1" applyBorder="1" applyAlignment="1">
      <alignment horizontal="center" vertical="center" wrapText="1"/>
    </xf>
    <xf numFmtId="0" fontId="39" fillId="4" borderId="511" xfId="15" quotePrefix="1" applyFont="1" applyFill="1" applyBorder="1" applyAlignment="1">
      <alignment horizontal="center" vertical="center" wrapText="1"/>
    </xf>
    <xf numFmtId="0" fontId="39" fillId="4" borderId="513" xfId="15" quotePrefix="1" applyFont="1" applyFill="1" applyBorder="1" applyAlignment="1">
      <alignment horizontal="center" vertical="center" wrapText="1"/>
    </xf>
    <xf numFmtId="0" fontId="10" fillId="4" borderId="521" xfId="15" quotePrefix="1" applyFont="1" applyFill="1" applyBorder="1" applyAlignment="1">
      <alignment horizontal="center" vertical="center" wrapText="1"/>
    </xf>
    <xf numFmtId="0" fontId="10" fillId="4" borderId="522" xfId="15" quotePrefix="1" applyFont="1" applyFill="1" applyBorder="1" applyAlignment="1">
      <alignment horizontal="center" vertical="center" wrapText="1"/>
    </xf>
    <xf numFmtId="0" fontId="108" fillId="2" borderId="134" xfId="5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Border="1" applyAlignment="1" applyProtection="1">
      <alignment horizontal="left" vertical="center"/>
      <protection locked="0"/>
    </xf>
    <xf numFmtId="0" fontId="39" fillId="2" borderId="531" xfId="15" quotePrefix="1" applyFont="1" applyFill="1" applyBorder="1" applyAlignment="1">
      <alignment horizontal="center" vertical="center" wrapText="1"/>
    </xf>
    <xf numFmtId="0" fontId="39" fillId="2" borderId="526" xfId="15" quotePrefix="1" applyFont="1" applyFill="1" applyBorder="1" applyAlignment="1">
      <alignment horizontal="center" vertical="center" wrapText="1"/>
    </xf>
    <xf numFmtId="0" fontId="39" fillId="2" borderId="527" xfId="15" quotePrefix="1" applyFont="1" applyFill="1" applyBorder="1" applyAlignment="1">
      <alignment horizontal="center" vertical="center" wrapText="1"/>
    </xf>
    <xf numFmtId="0" fontId="10" fillId="4" borderId="521" xfId="15" quotePrefix="1" applyFont="1" applyFill="1" applyBorder="1" applyAlignment="1">
      <alignment vertical="center" wrapText="1"/>
    </xf>
    <xf numFmtId="0" fontId="10" fillId="4" borderId="522" xfId="15" quotePrefix="1" applyFont="1" applyFill="1" applyBorder="1" applyAlignment="1">
      <alignment vertical="center" wrapText="1"/>
    </xf>
    <xf numFmtId="0" fontId="39" fillId="2" borderId="503" xfId="15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39" fillId="2" borderId="498" xfId="15" applyFont="1" applyFill="1" applyBorder="1" applyAlignment="1">
      <alignment vertical="center" wrapText="1"/>
    </xf>
    <xf numFmtId="0" fontId="39" fillId="2" borderId="506" xfId="15" applyFont="1" applyFill="1" applyBorder="1" applyAlignment="1">
      <alignment horizontal="center" vertical="center" wrapText="1"/>
    </xf>
    <xf numFmtId="0" fontId="39" fillId="2" borderId="507" xfId="15" applyFont="1" applyFill="1" applyBorder="1" applyAlignment="1">
      <alignment horizontal="center" vertical="center" wrapText="1"/>
    </xf>
    <xf numFmtId="0" fontId="39" fillId="2" borderId="505" xfId="15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507" xfId="13" applyFont="1" applyFill="1" applyBorder="1" applyAlignment="1">
      <alignment horizontal="center" vertical="center" wrapText="1"/>
    </xf>
    <xf numFmtId="0" fontId="10" fillId="2" borderId="505" xfId="13" applyFont="1" applyFill="1" applyBorder="1" applyAlignment="1">
      <alignment horizontal="center" vertical="center" wrapText="1"/>
    </xf>
    <xf numFmtId="0" fontId="10" fillId="2" borderId="533" xfId="15" quotePrefix="1" applyFont="1" applyFill="1" applyBorder="1" applyAlignment="1">
      <alignment vertical="center" wrapText="1"/>
    </xf>
    <xf numFmtId="0" fontId="10" fillId="2" borderId="529" xfId="13" applyFont="1" applyFill="1" applyBorder="1" applyAlignment="1">
      <alignment horizontal="center" vertical="center" wrapText="1"/>
    </xf>
    <xf numFmtId="0" fontId="10" fillId="2" borderId="534" xfId="13" applyFont="1" applyFill="1" applyBorder="1" applyAlignment="1">
      <alignment horizontal="center" vertical="center" wrapText="1"/>
    </xf>
    <xf numFmtId="0" fontId="10" fillId="2" borderId="538" xfId="13" applyFont="1" applyFill="1" applyBorder="1" applyAlignment="1">
      <alignment horizontal="center" vertical="center" wrapText="1"/>
    </xf>
    <xf numFmtId="0" fontId="10" fillId="2" borderId="461" xfId="15" quotePrefix="1" applyFont="1" applyFill="1" applyBorder="1" applyAlignment="1">
      <alignment vertical="center" wrapText="1"/>
    </xf>
    <xf numFmtId="0" fontId="10" fillId="2" borderId="460" xfId="13" applyFont="1" applyFill="1" applyBorder="1" applyAlignment="1">
      <alignment horizontal="center" vertical="center" wrapText="1"/>
    </xf>
    <xf numFmtId="0" fontId="10" fillId="2" borderId="493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55" fillId="2" borderId="490" xfId="0" applyFont="1" applyFill="1" applyBorder="1" applyAlignment="1">
      <alignment horizontal="left" vertical="center" wrapText="1"/>
    </xf>
    <xf numFmtId="0" fontId="10" fillId="2" borderId="469" xfId="13" applyFont="1" applyFill="1" applyBorder="1" applyAlignment="1">
      <alignment horizontal="center" vertical="center" wrapText="1"/>
    </xf>
    <xf numFmtId="0" fontId="10" fillId="2" borderId="470" xfId="13" applyFont="1" applyFill="1" applyBorder="1" applyAlignment="1">
      <alignment horizontal="center" vertical="center" wrapText="1"/>
    </xf>
    <xf numFmtId="0" fontId="10" fillId="2" borderId="471" xfId="13" applyFont="1" applyFill="1" applyBorder="1" applyAlignment="1">
      <alignment horizontal="center" vertical="center" wrapText="1"/>
    </xf>
    <xf numFmtId="0" fontId="55" fillId="2" borderId="498" xfId="0" applyFont="1" applyFill="1" applyBorder="1" applyAlignment="1">
      <alignment horizontal="left" vertical="center" wrapText="1"/>
    </xf>
    <xf numFmtId="0" fontId="39" fillId="2" borderId="506" xfId="13" applyFont="1" applyFill="1" applyBorder="1" applyAlignment="1">
      <alignment horizontal="center" vertical="center" wrapText="1"/>
    </xf>
    <xf numFmtId="0" fontId="39" fillId="2" borderId="507" xfId="13" quotePrefix="1" applyFont="1" applyFill="1" applyBorder="1" applyAlignment="1">
      <alignment horizontal="center" vertical="center" wrapText="1"/>
    </xf>
    <xf numFmtId="0" fontId="39" fillId="2" borderId="507" xfId="13" applyFont="1" applyFill="1" applyBorder="1" applyAlignment="1">
      <alignment horizontal="center" vertical="center" wrapText="1"/>
    </xf>
    <xf numFmtId="0" fontId="52" fillId="2" borderId="490" xfId="15" applyFont="1" applyFill="1" applyBorder="1" applyAlignment="1">
      <alignment vertical="center" wrapText="1"/>
    </xf>
    <xf numFmtId="0" fontId="39" fillId="2" borderId="469" xfId="15" applyFont="1" applyFill="1" applyBorder="1" applyAlignment="1">
      <alignment horizontal="center" vertical="center" wrapText="1"/>
    </xf>
    <xf numFmtId="0" fontId="39" fillId="2" borderId="470" xfId="15" applyFont="1" applyFill="1" applyBorder="1" applyAlignment="1">
      <alignment horizontal="center" vertical="center" wrapText="1"/>
    </xf>
    <xf numFmtId="0" fontId="39" fillId="2" borderId="471" xfId="15" applyFont="1" applyFill="1" applyBorder="1" applyAlignment="1">
      <alignment horizontal="center" vertical="center" wrapText="1"/>
    </xf>
    <xf numFmtId="0" fontId="39" fillId="2" borderId="499" xfId="15" applyFont="1" applyFill="1" applyBorder="1" applyAlignment="1">
      <alignment vertical="center" wrapText="1"/>
    </xf>
    <xf numFmtId="0" fontId="39" fillId="2" borderId="501" xfId="15" applyFont="1" applyFill="1" applyBorder="1" applyAlignment="1">
      <alignment horizontal="center" vertical="center" wrapText="1"/>
    </xf>
    <xf numFmtId="0" fontId="10" fillId="2" borderId="501" xfId="13" applyFont="1" applyFill="1" applyBorder="1" applyAlignment="1">
      <alignment horizontal="center" vertical="center" wrapText="1"/>
    </xf>
    <xf numFmtId="0" fontId="10" fillId="2" borderId="500" xfId="13" applyFont="1" applyFill="1" applyBorder="1" applyAlignment="1">
      <alignment horizontal="center" vertical="center" wrapText="1"/>
    </xf>
    <xf numFmtId="0" fontId="10" fillId="2" borderId="503" xfId="13" applyFont="1" applyFill="1" applyBorder="1" applyAlignment="1">
      <alignment horizontal="center" vertical="center" wrapText="1"/>
    </xf>
    <xf numFmtId="0" fontId="39" fillId="2" borderId="499" xfId="15" applyFont="1" applyFill="1" applyBorder="1" applyAlignment="1">
      <alignment vertical="center"/>
    </xf>
    <xf numFmtId="0" fontId="55" fillId="2" borderId="532" xfId="0" applyFont="1" applyFill="1" applyBorder="1" applyAlignment="1">
      <alignment horizontal="left" vertical="center" wrapText="1"/>
    </xf>
    <xf numFmtId="0" fontId="10" fillId="2" borderId="523" xfId="13" applyFont="1" applyFill="1" applyBorder="1" applyAlignment="1">
      <alignment horizontal="center" vertical="center" wrapText="1"/>
    </xf>
    <xf numFmtId="0" fontId="10" fillId="2" borderId="524" xfId="13" applyFont="1" applyFill="1" applyBorder="1" applyAlignment="1">
      <alignment horizontal="center" vertical="center" wrapText="1"/>
    </xf>
    <xf numFmtId="0" fontId="10" fillId="2" borderId="525" xfId="13" applyFont="1" applyFill="1" applyBorder="1" applyAlignment="1">
      <alignment horizontal="center" vertical="center" wrapText="1"/>
    </xf>
    <xf numFmtId="0" fontId="39" fillId="2" borderId="493" xfId="13" applyFont="1" applyFill="1" applyBorder="1" applyAlignment="1">
      <alignment horizontal="center" vertical="center" wrapText="1"/>
    </xf>
    <xf numFmtId="0" fontId="39" fillId="2" borderId="494" xfId="13" applyFont="1" applyFill="1" applyBorder="1" applyAlignment="1">
      <alignment horizontal="center" vertical="center" wrapText="1"/>
    </xf>
    <xf numFmtId="0" fontId="52" fillId="2" borderId="535" xfId="0" applyFont="1" applyFill="1" applyBorder="1" applyAlignment="1">
      <alignment horizontal="center" vertical="center"/>
    </xf>
    <xf numFmtId="0" fontId="52" fillId="2" borderId="536" xfId="0" applyFont="1" applyFill="1" applyBorder="1" applyAlignment="1">
      <alignment horizontal="center" vertical="center"/>
    </xf>
    <xf numFmtId="0" fontId="39" fillId="2" borderId="537" xfId="15" applyFont="1" applyFill="1" applyBorder="1" applyAlignment="1">
      <alignment horizontal="center" vertical="center" wrapText="1"/>
    </xf>
    <xf numFmtId="0" fontId="10" fillId="2" borderId="535" xfId="13" applyFont="1" applyFill="1" applyBorder="1" applyAlignment="1">
      <alignment horizontal="center" vertical="center" wrapText="1"/>
    </xf>
    <xf numFmtId="0" fontId="10" fillId="2" borderId="536" xfId="13" applyFont="1" applyFill="1" applyBorder="1" applyAlignment="1">
      <alignment horizontal="center" vertical="center" wrapText="1"/>
    </xf>
    <xf numFmtId="0" fontId="10" fillId="2" borderId="537" xfId="13" applyFont="1" applyFill="1" applyBorder="1" applyAlignment="1">
      <alignment horizontal="center" vertical="center" wrapText="1"/>
    </xf>
    <xf numFmtId="0" fontId="52" fillId="2" borderId="501" xfId="0" applyFont="1" applyFill="1" applyBorder="1" applyAlignment="1">
      <alignment horizontal="center" vertical="center"/>
    </xf>
    <xf numFmtId="0" fontId="52" fillId="2" borderId="500" xfId="0" applyFont="1" applyFill="1" applyBorder="1" applyAlignment="1">
      <alignment horizontal="center" vertical="center"/>
    </xf>
    <xf numFmtId="0" fontId="39" fillId="2" borderId="532" xfId="15" applyFont="1" applyFill="1" applyBorder="1" applyAlignment="1">
      <alignment vertical="center" wrapText="1"/>
    </xf>
    <xf numFmtId="0" fontId="52" fillId="2" borderId="523" xfId="0" applyFont="1" applyFill="1" applyBorder="1" applyAlignment="1">
      <alignment horizontal="center" vertical="center"/>
    </xf>
    <xf numFmtId="0" fontId="52" fillId="2" borderId="524" xfId="0" applyFont="1" applyFill="1" applyBorder="1" applyAlignment="1">
      <alignment horizontal="center" vertical="center"/>
    </xf>
    <xf numFmtId="0" fontId="39" fillId="2" borderId="525" xfId="15" applyFont="1" applyFill="1" applyBorder="1" applyAlignment="1">
      <alignment horizontal="center" vertical="center" wrapText="1"/>
    </xf>
    <xf numFmtId="0" fontId="106" fillId="4" borderId="540" xfId="0" applyFont="1" applyFill="1" applyBorder="1" applyAlignment="1">
      <alignment horizontal="left" vertical="center" wrapText="1"/>
    </xf>
    <xf numFmtId="0" fontId="35" fillId="2" borderId="460" xfId="11" quotePrefix="1" applyFont="1" applyFill="1" applyBorder="1" applyAlignment="1">
      <alignment horizontal="center" vertical="center" wrapText="1"/>
    </xf>
    <xf numFmtId="0" fontId="36" fillId="2" borderId="460" xfId="11" quotePrefix="1" applyFont="1" applyFill="1" applyBorder="1" applyAlignment="1">
      <alignment horizontal="center" vertical="center" wrapText="1"/>
    </xf>
    <xf numFmtId="0" fontId="37" fillId="2" borderId="461" xfId="11" quotePrefix="1" applyFont="1" applyFill="1" applyBorder="1" applyAlignment="1">
      <alignment horizontal="center" vertical="center" wrapText="1"/>
    </xf>
    <xf numFmtId="0" fontId="37" fillId="2" borderId="462" xfId="11" quotePrefix="1" applyFont="1" applyFill="1" applyBorder="1" applyAlignment="1">
      <alignment horizontal="center" vertical="center" wrapText="1"/>
    </xf>
    <xf numFmtId="0" fontId="10" fillId="2" borderId="460" xfId="13" quotePrefix="1" applyFont="1" applyFill="1" applyBorder="1" applyAlignment="1">
      <alignment horizontal="center" vertical="center" wrapText="1"/>
    </xf>
    <xf numFmtId="0" fontId="38" fillId="2" borderId="461" xfId="15" quotePrefix="1" applyFont="1" applyFill="1" applyBorder="1" applyAlignment="1">
      <alignment vertical="center" wrapText="1"/>
    </xf>
    <xf numFmtId="0" fontId="9" fillId="2" borderId="461" xfId="0" applyFont="1" applyFill="1" applyBorder="1" applyAlignment="1">
      <alignment horizontal="left" vertical="center" wrapText="1"/>
    </xf>
    <xf numFmtId="0" fontId="117" fillId="4" borderId="394" xfId="0" applyFont="1" applyFill="1" applyBorder="1" applyAlignment="1">
      <alignment horizontal="center" vertical="center"/>
    </xf>
    <xf numFmtId="0" fontId="117" fillId="4" borderId="408" xfId="0" applyFont="1" applyFill="1" applyBorder="1" applyAlignment="1">
      <alignment horizontal="center" vertical="center"/>
    </xf>
    <xf numFmtId="0" fontId="117" fillId="4" borderId="409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48" fillId="2" borderId="529" xfId="13" applyFont="1" applyFill="1" applyBorder="1" applyAlignment="1">
      <alignment horizontal="center" vertical="center" wrapText="1"/>
    </xf>
    <xf numFmtId="0" fontId="148" fillId="2" borderId="534" xfId="13" applyFont="1" applyFill="1" applyBorder="1" applyAlignment="1">
      <alignment horizontal="center" vertical="center" wrapText="1"/>
    </xf>
    <xf numFmtId="0" fontId="148" fillId="2" borderId="538" xfId="13" applyFont="1" applyFill="1" applyBorder="1" applyAlignment="1">
      <alignment horizontal="center" vertical="center" wrapText="1"/>
    </xf>
    <xf numFmtId="0" fontId="24" fillId="2" borderId="453" xfId="22" applyNumberFormat="1" applyFont="1" applyFill="1" applyBorder="1" applyAlignment="1" applyProtection="1">
      <alignment vertical="center" wrapText="1"/>
      <protection locked="0"/>
    </xf>
    <xf numFmtId="0" fontId="108" fillId="2" borderId="418" xfId="13" applyNumberFormat="1" applyFont="1" applyFill="1" applyBorder="1" applyAlignment="1" applyProtection="1">
      <alignment horizontal="center" vertical="center" wrapText="1"/>
    </xf>
    <xf numFmtId="0" fontId="108" fillId="2" borderId="419" xfId="13" applyNumberFormat="1" applyFont="1" applyFill="1" applyBorder="1" applyAlignment="1" applyProtection="1">
      <alignment horizontal="center" vertical="center" wrapText="1"/>
    </xf>
    <xf numFmtId="0" fontId="24" fillId="2" borderId="472" xfId="13" applyNumberFormat="1" applyFont="1" applyFill="1" applyBorder="1" applyAlignment="1" applyProtection="1">
      <alignment horizontal="center" vertical="center" wrapText="1"/>
    </xf>
    <xf numFmtId="0" fontId="108" fillId="2" borderId="463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472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510" xfId="13" applyNumberFormat="1" applyFont="1" applyFill="1" applyBorder="1" applyAlignment="1" applyProtection="1">
      <alignment horizontal="center" vertical="center" wrapText="1"/>
    </xf>
    <xf numFmtId="0" fontId="24" fillId="2" borderId="472" xfId="22" applyNumberFormat="1" applyFont="1" applyFill="1" applyBorder="1" applyAlignment="1" applyProtection="1">
      <alignment horizontal="center" vertical="center" wrapText="1"/>
    </xf>
    <xf numFmtId="0" fontId="24" fillId="2" borderId="550" xfId="22" applyNumberFormat="1" applyFont="1" applyFill="1" applyBorder="1" applyAlignment="1" applyProtection="1">
      <alignment horizontal="center" vertical="center" wrapText="1"/>
    </xf>
    <xf numFmtId="1" fontId="107" fillId="2" borderId="548" xfId="15" applyNumberFormat="1" applyFont="1" applyFill="1" applyBorder="1" applyAlignment="1" applyProtection="1">
      <alignment horizontal="center" vertical="center" wrapText="1"/>
      <protection locked="0"/>
    </xf>
    <xf numFmtId="1" fontId="107" fillId="2" borderId="41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0" xfId="13" applyNumberFormat="1" applyFont="1" applyFill="1" applyBorder="1" applyAlignment="1" applyProtection="1">
      <alignment horizontal="center" vertical="center" wrapText="1"/>
    </xf>
    <xf numFmtId="0" fontId="108" fillId="2" borderId="47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4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93" xfId="13" applyNumberFormat="1" applyFont="1" applyFill="1" applyBorder="1" applyAlignment="1" applyProtection="1">
      <alignment vertical="center" wrapText="1"/>
      <protection locked="0"/>
    </xf>
    <xf numFmtId="0" fontId="108" fillId="2" borderId="494" xfId="13" applyNumberFormat="1" applyFont="1" applyFill="1" applyBorder="1" applyAlignment="1" applyProtection="1">
      <alignment vertical="center" wrapText="1"/>
      <protection locked="0"/>
    </xf>
    <xf numFmtId="0" fontId="107" fillId="2" borderId="42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2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1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22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21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1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0" xfId="22" applyNumberFormat="1" applyFont="1" applyFill="1" applyBorder="1" applyAlignment="1" applyProtection="1">
      <alignment horizontal="center" vertical="center" wrapText="1"/>
    </xf>
    <xf numFmtId="0" fontId="24" fillId="2" borderId="462" xfId="22" applyNumberFormat="1" applyFont="1" applyFill="1" applyBorder="1" applyAlignment="1" applyProtection="1">
      <alignment horizontal="center" vertical="center" wrapText="1"/>
    </xf>
    <xf numFmtId="0" fontId="107" fillId="2" borderId="425" xfId="13" applyNumberFormat="1" applyFont="1" applyFill="1" applyBorder="1" applyAlignment="1" applyProtection="1">
      <alignment vertical="center" wrapText="1"/>
      <protection locked="0"/>
    </xf>
    <xf numFmtId="0" fontId="107" fillId="2" borderId="460" xfId="13" applyNumberFormat="1" applyFont="1" applyFill="1" applyBorder="1" applyAlignment="1" applyProtection="1">
      <alignment vertical="center" wrapText="1"/>
      <protection locked="0"/>
    </xf>
    <xf numFmtId="0" fontId="107" fillId="2" borderId="494" xfId="13" applyNumberFormat="1" applyFont="1" applyFill="1" applyBorder="1" applyAlignment="1" applyProtection="1">
      <alignment vertical="center" wrapText="1"/>
      <protection locked="0"/>
    </xf>
    <xf numFmtId="0" fontId="107" fillId="2" borderId="545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4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10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20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51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1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33" xfId="22" applyNumberFormat="1" applyFont="1" applyFill="1" applyBorder="1" applyAlignment="1" applyProtection="1">
      <alignment horizontal="center" vertical="center" wrapText="1"/>
    </xf>
    <xf numFmtId="0" fontId="151" fillId="2" borderId="460" xfId="0" applyNumberFormat="1" applyFont="1" applyFill="1" applyBorder="1" applyAlignment="1" applyProtection="1">
      <alignment horizontal="center" vertical="center"/>
    </xf>
    <xf numFmtId="0" fontId="104" fillId="4" borderId="0" xfId="0" applyFont="1" applyFill="1" applyAlignment="1">
      <alignment horizontal="center" wrapText="1"/>
    </xf>
    <xf numFmtId="0" fontId="38" fillId="4" borderId="542" xfId="15" quotePrefix="1" applyFont="1" applyFill="1" applyBorder="1" applyAlignment="1">
      <alignment vertical="center" wrapText="1"/>
    </xf>
    <xf numFmtId="0" fontId="39" fillId="4" borderId="543" xfId="15" applyFont="1" applyFill="1" applyBorder="1" applyAlignment="1">
      <alignment vertical="center" wrapText="1"/>
    </xf>
    <xf numFmtId="0" fontId="10" fillId="2" borderId="557" xfId="13" applyFont="1" applyFill="1" applyBorder="1" applyAlignment="1">
      <alignment horizontal="center" vertical="center" wrapText="1"/>
    </xf>
    <xf numFmtId="0" fontId="10" fillId="2" borderId="382" xfId="13" applyFont="1" applyFill="1" applyBorder="1" applyAlignment="1">
      <alignment horizontal="center" vertical="center" wrapText="1"/>
    </xf>
    <xf numFmtId="0" fontId="10" fillId="2" borderId="383" xfId="13" applyFont="1" applyFill="1" applyBorder="1" applyAlignment="1">
      <alignment horizontal="center" vertical="center" wrapText="1"/>
    </xf>
    <xf numFmtId="0" fontId="39" fillId="2" borderId="517" xfId="15" applyFont="1" applyFill="1" applyBorder="1" applyAlignment="1">
      <alignment horizontal="center" vertical="center" wrapText="1"/>
    </xf>
    <xf numFmtId="0" fontId="39" fillId="2" borderId="520" xfId="15" applyFont="1" applyFill="1" applyBorder="1" applyAlignment="1">
      <alignment horizontal="center" vertical="center" wrapText="1"/>
    </xf>
    <xf numFmtId="0" fontId="24" fillId="2" borderId="133" xfId="13" applyNumberFormat="1" applyFont="1" applyFill="1" applyBorder="1" applyAlignment="1" applyProtection="1">
      <alignment horizontal="center" vertical="center" wrapText="1"/>
      <protection locked="0"/>
    </xf>
    <xf numFmtId="0" fontId="55" fillId="2" borderId="557" xfId="13" quotePrefix="1" applyFont="1" applyFill="1" applyBorder="1" applyAlignment="1">
      <alignment horizontal="center" vertical="center" wrapText="1"/>
    </xf>
    <xf numFmtId="0" fontId="26" fillId="2" borderId="54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70" xfId="22" applyNumberFormat="1" applyFont="1" applyFill="1" applyBorder="1" applyAlignment="1" applyProtection="1">
      <alignment horizontal="center" vertical="center" wrapText="1"/>
      <protection locked="0"/>
    </xf>
    <xf numFmtId="0" fontId="133" fillId="2" borderId="551" xfId="0" applyFont="1" applyFill="1" applyBorder="1" applyAlignment="1">
      <alignment horizontal="center" vertical="center" wrapText="1"/>
    </xf>
    <xf numFmtId="0" fontId="75" fillId="2" borderId="552" xfId="0" applyFont="1" applyFill="1" applyBorder="1" applyAlignment="1">
      <alignment horizontal="center" vertical="center" wrapText="1"/>
    </xf>
    <xf numFmtId="0" fontId="75" fillId="2" borderId="553" xfId="0" applyFont="1" applyFill="1" applyBorder="1" applyAlignment="1">
      <alignment horizontal="center" vertical="center" wrapText="1"/>
    </xf>
    <xf numFmtId="0" fontId="122" fillId="2" borderId="551" xfId="0" applyFont="1" applyFill="1" applyBorder="1" applyAlignment="1" applyProtection="1">
      <alignment horizontal="center" vertical="center"/>
      <protection locked="0"/>
    </xf>
    <xf numFmtId="0" fontId="122" fillId="2" borderId="552" xfId="0" applyFont="1" applyFill="1" applyBorder="1" applyAlignment="1" applyProtection="1">
      <alignment horizontal="center" vertical="center"/>
      <protection locked="0"/>
    </xf>
    <xf numFmtId="0" fontId="122" fillId="2" borderId="554" xfId="0" applyFont="1" applyFill="1" applyBorder="1" applyAlignment="1" applyProtection="1">
      <alignment horizontal="center" vertical="center"/>
      <protection locked="0"/>
    </xf>
    <xf numFmtId="0" fontId="122" fillId="2" borderId="553" xfId="0" applyFont="1" applyFill="1" applyBorder="1" applyAlignment="1" applyProtection="1">
      <alignment horizontal="center" vertical="center"/>
      <protection locked="0"/>
    </xf>
    <xf numFmtId="0" fontId="123" fillId="2" borderId="155" xfId="13" applyFont="1" applyFill="1" applyBorder="1" applyAlignment="1" applyProtection="1">
      <alignment horizontal="center" vertical="center" wrapText="1"/>
    </xf>
    <xf numFmtId="0" fontId="123" fillId="2" borderId="73" xfId="13" applyFont="1" applyFill="1" applyBorder="1" applyAlignment="1" applyProtection="1">
      <alignment horizontal="center" vertical="center" wrapText="1"/>
    </xf>
    <xf numFmtId="0" fontId="123" fillId="2" borderId="43" xfId="13" applyFont="1" applyFill="1" applyBorder="1" applyAlignment="1" applyProtection="1">
      <alignment horizontal="center" vertical="center" wrapText="1"/>
    </xf>
    <xf numFmtId="0" fontId="123" fillId="2" borderId="462" xfId="13" applyFont="1" applyFill="1" applyBorder="1" applyAlignment="1" applyProtection="1">
      <alignment horizontal="center" vertical="center" wrapText="1"/>
    </xf>
    <xf numFmtId="0" fontId="3" fillId="11" borderId="578" xfId="0" applyFont="1" applyFill="1" applyBorder="1" applyAlignment="1">
      <alignment horizontal="center" vertical="center" wrapText="1"/>
    </xf>
    <xf numFmtId="0" fontId="3" fillId="11" borderId="579" xfId="0" applyFont="1" applyFill="1" applyBorder="1" applyAlignment="1">
      <alignment horizontal="center" vertical="center" wrapText="1"/>
    </xf>
    <xf numFmtId="0" fontId="3" fillId="11" borderId="582" xfId="0" applyFont="1" applyFill="1" applyBorder="1" applyAlignment="1">
      <alignment horizontal="center" vertical="center" wrapText="1"/>
    </xf>
    <xf numFmtId="0" fontId="32" fillId="11" borderId="566" xfId="0" applyFont="1" applyFill="1" applyBorder="1" applyAlignment="1">
      <alignment horizontal="center" vertical="center" wrapText="1"/>
    </xf>
    <xf numFmtId="0" fontId="32" fillId="11" borderId="564" xfId="0" applyFont="1" applyFill="1" applyBorder="1" applyAlignment="1">
      <alignment horizontal="center" vertical="center" wrapText="1"/>
    </xf>
    <xf numFmtId="0" fontId="3" fillId="11" borderId="567" xfId="0" applyFont="1" applyFill="1" applyBorder="1" applyAlignment="1">
      <alignment horizontal="center" vertical="center" wrapText="1"/>
    </xf>
    <xf numFmtId="0" fontId="3" fillId="11" borderId="566" xfId="0" applyFont="1" applyFill="1" applyBorder="1" applyAlignment="1">
      <alignment horizontal="center" vertical="center" wrapText="1"/>
    </xf>
    <xf numFmtId="0" fontId="3" fillId="11" borderId="564" xfId="0" applyFont="1" applyFill="1" applyBorder="1" applyAlignment="1">
      <alignment horizontal="center" vertical="center" wrapText="1"/>
    </xf>
    <xf numFmtId="0" fontId="32" fillId="11" borderId="567" xfId="0" applyFont="1" applyFill="1" applyBorder="1" applyAlignment="1">
      <alignment horizontal="center" vertical="center" wrapText="1"/>
    </xf>
    <xf numFmtId="0" fontId="155" fillId="11" borderId="0" xfId="0" applyFont="1" applyFill="1" applyBorder="1" applyAlignment="1"/>
    <xf numFmtId="0" fontId="32" fillId="11" borderId="0" xfId="0" applyFont="1" applyFill="1" applyBorder="1" applyAlignment="1"/>
    <xf numFmtId="0" fontId="3" fillId="11" borderId="0" xfId="0" applyFont="1" applyFill="1" applyBorder="1" applyAlignment="1"/>
    <xf numFmtId="0" fontId="153" fillId="11" borderId="584" xfId="0" applyFont="1" applyFill="1" applyBorder="1" applyAlignment="1">
      <alignment horizontal="left" vertical="center" wrapText="1"/>
    </xf>
    <xf numFmtId="0" fontId="153" fillId="11" borderId="598" xfId="0" applyFont="1" applyFill="1" applyBorder="1" applyAlignment="1">
      <alignment horizontal="left" vertical="center" wrapText="1"/>
    </xf>
    <xf numFmtId="0" fontId="153" fillId="11" borderId="583" xfId="0" applyFont="1" applyFill="1" applyBorder="1" applyAlignment="1">
      <alignment horizontal="left" vertical="center" wrapText="1"/>
    </xf>
    <xf numFmtId="0" fontId="2" fillId="12" borderId="578" xfId="0" applyFont="1" applyFill="1" applyBorder="1" applyAlignment="1">
      <alignment horizontal="left" textRotation="90" wrapText="1"/>
    </xf>
    <xf numFmtId="0" fontId="32" fillId="13" borderId="588" xfId="0" applyFont="1" applyFill="1" applyBorder="1" applyAlignment="1">
      <alignment horizontal="left" vertical="center" wrapText="1"/>
    </xf>
    <xf numFmtId="0" fontId="32" fillId="13" borderId="592" xfId="0" applyFont="1" applyFill="1" applyBorder="1" applyAlignment="1">
      <alignment horizontal="center" vertical="center" wrapText="1"/>
    </xf>
    <xf numFmtId="0" fontId="3" fillId="13" borderId="595" xfId="0" applyFont="1" applyFill="1" applyBorder="1" applyAlignment="1">
      <alignment horizontal="center" vertical="center" wrapText="1"/>
    </xf>
    <xf numFmtId="0" fontId="32" fillId="13" borderId="596" xfId="0" applyFont="1" applyFill="1" applyBorder="1" applyAlignment="1">
      <alignment horizontal="left" vertical="center" wrapText="1"/>
    </xf>
    <xf numFmtId="0" fontId="32" fillId="13" borderId="576" xfId="0" applyFont="1" applyFill="1" applyBorder="1" applyAlignment="1">
      <alignment horizontal="center" vertical="center" wrapText="1"/>
    </xf>
    <xf numFmtId="0" fontId="32" fillId="13" borderId="581" xfId="0" applyFont="1" applyFill="1" applyBorder="1" applyAlignment="1">
      <alignment horizontal="center" vertical="center" wrapText="1"/>
    </xf>
    <xf numFmtId="0" fontId="3" fillId="13" borderId="597" xfId="0" applyFont="1" applyFill="1" applyBorder="1" applyAlignment="1">
      <alignment horizontal="center" vertical="center" wrapText="1"/>
    </xf>
    <xf numFmtId="0" fontId="153" fillId="12" borderId="583" xfId="0" applyFont="1" applyFill="1" applyBorder="1" applyAlignment="1">
      <alignment vertical="center" wrapText="1"/>
    </xf>
    <xf numFmtId="0" fontId="3" fillId="13" borderId="566" xfId="0" applyFont="1" applyFill="1" applyBorder="1" applyAlignment="1">
      <alignment horizontal="center" vertical="center" wrapText="1"/>
    </xf>
    <xf numFmtId="0" fontId="3" fillId="13" borderId="583" xfId="0" applyFont="1" applyFill="1" applyBorder="1" applyAlignment="1">
      <alignment horizontal="center" vertical="center" wrapText="1"/>
    </xf>
    <xf numFmtId="0" fontId="32" fillId="2" borderId="588" xfId="0" applyFont="1" applyFill="1" applyBorder="1" applyAlignment="1">
      <alignment horizontal="left" vertical="center" wrapText="1"/>
    </xf>
    <xf numFmtId="0" fontId="32" fillId="2" borderId="592" xfId="0" applyFont="1" applyFill="1" applyBorder="1" applyAlignment="1">
      <alignment horizontal="center" vertical="center" wrapText="1"/>
    </xf>
    <xf numFmtId="0" fontId="32" fillId="2" borderId="593" xfId="0" applyFont="1" applyFill="1" applyBorder="1" applyAlignment="1">
      <alignment horizontal="center" vertical="center" wrapText="1"/>
    </xf>
    <xf numFmtId="0" fontId="32" fillId="2" borderId="594" xfId="0" applyFont="1" applyFill="1" applyBorder="1" applyAlignment="1">
      <alignment horizontal="center" vertical="center" wrapText="1"/>
    </xf>
    <xf numFmtId="0" fontId="32" fillId="2" borderId="596" xfId="0" applyFont="1" applyFill="1" applyBorder="1" applyAlignment="1">
      <alignment horizontal="left" vertical="center" wrapText="1"/>
    </xf>
    <xf numFmtId="0" fontId="32" fillId="2" borderId="576" xfId="0" applyFont="1" applyFill="1" applyBorder="1" applyAlignment="1">
      <alignment horizontal="center" vertical="center" wrapText="1"/>
    </xf>
    <xf numFmtId="0" fontId="32" fillId="2" borderId="577" xfId="0" applyFont="1" applyFill="1" applyBorder="1" applyAlignment="1">
      <alignment horizontal="center" vertical="center" wrapText="1"/>
    </xf>
    <xf numFmtId="0" fontId="3" fillId="11" borderId="601" xfId="0" applyFont="1" applyFill="1" applyBorder="1" applyAlignment="1">
      <alignment vertical="center" wrapText="1"/>
    </xf>
    <xf numFmtId="0" fontId="3" fillId="11" borderId="602" xfId="0" applyFont="1" applyFill="1" applyBorder="1" applyAlignment="1">
      <alignment vertical="center" wrapText="1"/>
    </xf>
    <xf numFmtId="0" fontId="32" fillId="11" borderId="603" xfId="0" applyFont="1" applyFill="1" applyBorder="1" applyAlignment="1">
      <alignment vertical="center" wrapText="1"/>
    </xf>
    <xf numFmtId="0" fontId="32" fillId="11" borderId="604" xfId="0" applyFont="1" applyFill="1" applyBorder="1" applyAlignment="1">
      <alignment vertical="center" wrapText="1"/>
    </xf>
    <xf numFmtId="0" fontId="153" fillId="11" borderId="601" xfId="0" applyFont="1" applyFill="1" applyBorder="1" applyAlignment="1">
      <alignment horizontal="left" vertical="center" wrapText="1"/>
    </xf>
    <xf numFmtId="0" fontId="153" fillId="11" borderId="602" xfId="0" applyFont="1" applyFill="1" applyBorder="1" applyAlignment="1">
      <alignment horizontal="left" vertical="center" wrapText="1"/>
    </xf>
    <xf numFmtId="0" fontId="153" fillId="11" borderId="603" xfId="0" applyFont="1" applyFill="1" applyBorder="1" applyAlignment="1">
      <alignment horizontal="left" vertical="center" wrapText="1"/>
    </xf>
    <xf numFmtId="0" fontId="3" fillId="11" borderId="611" xfId="0" applyFont="1" applyFill="1" applyBorder="1" applyAlignment="1">
      <alignment horizontal="center" vertical="center" wrapText="1"/>
    </xf>
    <xf numFmtId="0" fontId="3" fillId="11" borderId="585" xfId="0" applyFont="1" applyFill="1" applyBorder="1" applyAlignment="1">
      <alignment horizontal="center" vertical="center" wrapText="1"/>
    </xf>
    <xf numFmtId="0" fontId="3" fillId="11" borderId="578" xfId="0" applyFont="1" applyFill="1" applyBorder="1" applyAlignment="1">
      <alignment vertical="center" wrapText="1"/>
    </xf>
    <xf numFmtId="0" fontId="3" fillId="11" borderId="579" xfId="0" applyFont="1" applyFill="1" applyBorder="1" applyAlignment="1">
      <alignment vertical="center" wrapText="1"/>
    </xf>
    <xf numFmtId="0" fontId="3" fillId="11" borderId="580" xfId="0" applyFont="1" applyFill="1" applyBorder="1" applyAlignment="1">
      <alignment vertical="center" wrapText="1"/>
    </xf>
    <xf numFmtId="0" fontId="32" fillId="11" borderId="578" xfId="0" applyFont="1" applyFill="1" applyBorder="1" applyAlignment="1">
      <alignment vertical="center" wrapText="1"/>
    </xf>
    <xf numFmtId="0" fontId="32" fillId="11" borderId="611" xfId="0" applyFont="1" applyFill="1" applyBorder="1" applyAlignment="1">
      <alignment vertical="center" wrapText="1"/>
    </xf>
    <xf numFmtId="0" fontId="32" fillId="11" borderId="585" xfId="0" applyFont="1" applyFill="1" applyBorder="1" applyAlignment="1">
      <alignment vertical="center" wrapText="1"/>
    </xf>
    <xf numFmtId="0" fontId="32" fillId="11" borderId="586" xfId="0" applyFont="1" applyFill="1" applyBorder="1" applyAlignment="1">
      <alignment vertical="center" wrapText="1"/>
    </xf>
    <xf numFmtId="0" fontId="156" fillId="11" borderId="0" xfId="0" applyFont="1" applyFill="1" applyBorder="1" applyAlignment="1">
      <alignment horizontal="left" vertical="center" wrapText="1"/>
    </xf>
    <xf numFmtId="0" fontId="156" fillId="11" borderId="0" xfId="0" applyFont="1" applyFill="1" applyBorder="1" applyAlignment="1"/>
    <xf numFmtId="0" fontId="155" fillId="11" borderId="0" xfId="0" applyFont="1" applyFill="1" applyBorder="1" applyAlignment="1">
      <alignment vertical="center" wrapText="1"/>
    </xf>
    <xf numFmtId="0" fontId="2" fillId="12" borderId="566" xfId="0" applyFont="1" applyFill="1" applyBorder="1" applyAlignment="1">
      <alignment horizontal="center" textRotation="90" wrapText="1"/>
    </xf>
    <xf numFmtId="0" fontId="32" fillId="13" borderId="605" xfId="0" applyFont="1" applyFill="1" applyBorder="1" applyAlignment="1">
      <alignment horizontal="left" vertical="center" wrapText="1"/>
    </xf>
    <xf numFmtId="0" fontId="32" fillId="13" borderId="568" xfId="0" applyFont="1" applyFill="1" applyBorder="1" applyAlignment="1">
      <alignment horizontal="center" vertical="center" wrapText="1"/>
    </xf>
    <xf numFmtId="0" fontId="32" fillId="13" borderId="579" xfId="0" applyFont="1" applyFill="1" applyBorder="1" applyAlignment="1">
      <alignment horizontal="center" vertical="center" wrapText="1"/>
    </xf>
    <xf numFmtId="0" fontId="32" fillId="13" borderId="570" xfId="0" applyFont="1" applyFill="1" applyBorder="1" applyAlignment="1">
      <alignment horizontal="center" vertical="center" wrapText="1"/>
    </xf>
    <xf numFmtId="0" fontId="3" fillId="13" borderId="568" xfId="0" applyFont="1" applyFill="1" applyBorder="1" applyAlignment="1">
      <alignment horizontal="center" vertical="center" wrapText="1"/>
    </xf>
    <xf numFmtId="0" fontId="3" fillId="13" borderId="579" xfId="0" applyFont="1" applyFill="1" applyBorder="1" applyAlignment="1">
      <alignment horizontal="center" vertical="center" wrapText="1"/>
    </xf>
    <xf numFmtId="0" fontId="3" fillId="13" borderId="570" xfId="0" applyFont="1" applyFill="1" applyBorder="1" applyAlignment="1">
      <alignment horizontal="center" vertical="center" wrapText="1"/>
    </xf>
    <xf numFmtId="0" fontId="32" fillId="13" borderId="606" xfId="0" applyFont="1" applyFill="1" applyBorder="1" applyAlignment="1">
      <alignment horizontal="left" vertical="center" wrapText="1"/>
    </xf>
    <xf numFmtId="0" fontId="32" fillId="13" borderId="607" xfId="0" applyFont="1" applyFill="1" applyBorder="1" applyAlignment="1">
      <alignment horizontal="center" vertical="center" wrapText="1"/>
    </xf>
    <xf numFmtId="0" fontId="32" fillId="13" borderId="608" xfId="0" applyFont="1" applyFill="1" applyBorder="1" applyAlignment="1">
      <alignment horizontal="center" vertical="center" wrapText="1"/>
    </xf>
    <xf numFmtId="0" fontId="3" fillId="13" borderId="607" xfId="0" applyFont="1" applyFill="1" applyBorder="1" applyAlignment="1">
      <alignment horizontal="center" vertical="center" wrapText="1"/>
    </xf>
    <xf numFmtId="0" fontId="3" fillId="13" borderId="608" xfId="0" applyFont="1" applyFill="1" applyBorder="1" applyAlignment="1">
      <alignment horizontal="center" vertical="center" wrapText="1"/>
    </xf>
    <xf numFmtId="0" fontId="46" fillId="13" borderId="607" xfId="0" applyFont="1" applyFill="1" applyBorder="1" applyAlignment="1">
      <alignment horizontal="center" vertical="center" wrapText="1"/>
    </xf>
    <xf numFmtId="0" fontId="46" fillId="13" borderId="608" xfId="0" applyFont="1" applyFill="1" applyBorder="1" applyAlignment="1">
      <alignment horizontal="center" vertical="center" wrapText="1"/>
    </xf>
    <xf numFmtId="0" fontId="32" fillId="13" borderId="609" xfId="0" applyFont="1" applyFill="1" applyBorder="1" applyAlignment="1">
      <alignment horizontal="left" vertical="center" wrapText="1"/>
    </xf>
    <xf numFmtId="0" fontId="32" fillId="13" borderId="610" xfId="0" applyFont="1" applyFill="1" applyBorder="1" applyAlignment="1">
      <alignment horizontal="center" vertical="center" wrapText="1"/>
    </xf>
    <xf numFmtId="0" fontId="3" fillId="13" borderId="576" xfId="0" applyFont="1" applyFill="1" applyBorder="1" applyAlignment="1">
      <alignment horizontal="center" vertical="center" wrapText="1"/>
    </xf>
    <xf numFmtId="0" fontId="3" fillId="13" borderId="610" xfId="0" applyFont="1" applyFill="1" applyBorder="1" applyAlignment="1">
      <alignment horizontal="center" vertical="center" wrapText="1"/>
    </xf>
    <xf numFmtId="0" fontId="3" fillId="13" borderId="581" xfId="0" applyFont="1" applyFill="1" applyBorder="1" applyAlignment="1">
      <alignment horizontal="center" vertical="center" wrapText="1"/>
    </xf>
    <xf numFmtId="0" fontId="153" fillId="13" borderId="598" xfId="0" applyFont="1" applyFill="1" applyBorder="1" applyAlignment="1">
      <alignment horizontal="left" vertical="center" wrapText="1"/>
    </xf>
    <xf numFmtId="0" fontId="32" fillId="13" borderId="566" xfId="0" applyFont="1" applyFill="1" applyBorder="1" applyAlignment="1">
      <alignment horizontal="center" vertical="center" wrapText="1"/>
    </xf>
    <xf numFmtId="0" fontId="3" fillId="13" borderId="564" xfId="0" applyFont="1" applyFill="1" applyBorder="1" applyAlignment="1">
      <alignment horizontal="center" vertical="center" wrapText="1"/>
    </xf>
    <xf numFmtId="0" fontId="3" fillId="13" borderId="567" xfId="0" applyFont="1" applyFill="1" applyBorder="1" applyAlignment="1">
      <alignment horizontal="center" vertical="center" wrapText="1"/>
    </xf>
    <xf numFmtId="0" fontId="3" fillId="13" borderId="587" xfId="0" applyFont="1" applyFill="1" applyBorder="1" applyAlignment="1">
      <alignment horizontal="center" vertical="center" wrapText="1"/>
    </xf>
    <xf numFmtId="0" fontId="32" fillId="13" borderId="602" xfId="0" applyFont="1" applyFill="1" applyBorder="1" applyAlignment="1">
      <alignment horizontal="center" vertical="center" wrapText="1"/>
    </xf>
    <xf numFmtId="0" fontId="32" fillId="13" borderId="612" xfId="0" applyFont="1" applyFill="1" applyBorder="1" applyAlignment="1">
      <alignment horizontal="center" vertical="center" wrapText="1"/>
    </xf>
    <xf numFmtId="0" fontId="32" fillId="2" borderId="605" xfId="0" applyFont="1" applyFill="1" applyBorder="1" applyAlignment="1">
      <alignment horizontal="left" vertical="center" wrapText="1"/>
    </xf>
    <xf numFmtId="0" fontId="32" fillId="2" borderId="568" xfId="0" applyFont="1" applyFill="1" applyBorder="1" applyAlignment="1">
      <alignment horizontal="center" vertical="center" wrapText="1"/>
    </xf>
    <xf numFmtId="0" fontId="32" fillId="2" borderId="579" xfId="0" applyFont="1" applyFill="1" applyBorder="1" applyAlignment="1">
      <alignment horizontal="center" vertical="center" wrapText="1"/>
    </xf>
    <xf numFmtId="0" fontId="32" fillId="2" borderId="570" xfId="0" applyFont="1" applyFill="1" applyBorder="1" applyAlignment="1">
      <alignment horizontal="center" vertical="center" wrapText="1"/>
    </xf>
    <xf numFmtId="0" fontId="32" fillId="2" borderId="606" xfId="0" applyFont="1" applyFill="1" applyBorder="1" applyAlignment="1">
      <alignment horizontal="left" vertical="center" wrapText="1"/>
    </xf>
    <xf numFmtId="0" fontId="32" fillId="2" borderId="607" xfId="0" applyFont="1" applyFill="1" applyBorder="1" applyAlignment="1">
      <alignment horizontal="center" vertical="center" wrapText="1"/>
    </xf>
    <xf numFmtId="0" fontId="32" fillId="2" borderId="608" xfId="0" applyFont="1" applyFill="1" applyBorder="1" applyAlignment="1">
      <alignment horizontal="center" vertical="center" wrapText="1"/>
    </xf>
    <xf numFmtId="0" fontId="46" fillId="2" borderId="606" xfId="0" applyFont="1" applyFill="1" applyBorder="1" applyAlignment="1">
      <alignment horizontal="left" vertical="center" wrapText="1"/>
    </xf>
    <xf numFmtId="0" fontId="46" fillId="2" borderId="607" xfId="0" applyFont="1" applyFill="1" applyBorder="1" applyAlignment="1">
      <alignment horizontal="center" vertical="center" wrapText="1"/>
    </xf>
    <xf numFmtId="0" fontId="46" fillId="2" borderId="608" xfId="0" applyFont="1" applyFill="1" applyBorder="1" applyAlignment="1">
      <alignment horizontal="center" vertical="center" wrapText="1"/>
    </xf>
    <xf numFmtId="0" fontId="32" fillId="2" borderId="609" xfId="0" applyFont="1" applyFill="1" applyBorder="1" applyAlignment="1">
      <alignment horizontal="left" vertical="center" wrapText="1"/>
    </xf>
    <xf numFmtId="0" fontId="32" fillId="2" borderId="610" xfId="0" applyFont="1" applyFill="1" applyBorder="1" applyAlignment="1">
      <alignment horizontal="center" vertical="center" wrapText="1"/>
    </xf>
    <xf numFmtId="0" fontId="32" fillId="2" borderId="581" xfId="0" applyFont="1" applyFill="1" applyBorder="1" applyAlignment="1">
      <alignment horizontal="center" vertical="center" wrapText="1"/>
    </xf>
    <xf numFmtId="0" fontId="153" fillId="2" borderId="598" xfId="0" applyFont="1" applyFill="1" applyBorder="1" applyAlignment="1">
      <alignment vertical="center" wrapText="1"/>
    </xf>
    <xf numFmtId="0" fontId="32" fillId="2" borderId="566" xfId="0" applyFont="1" applyFill="1" applyBorder="1" applyAlignment="1">
      <alignment horizontal="center" vertical="center" wrapText="1"/>
    </xf>
    <xf numFmtId="0" fontId="32" fillId="11" borderId="0" xfId="0" applyFont="1" applyFill="1" applyBorder="1" applyAlignment="1">
      <alignment vertical="center"/>
    </xf>
    <xf numFmtId="0" fontId="32" fillId="11" borderId="580" xfId="0" applyFont="1" applyFill="1" applyBorder="1" applyAlignment="1">
      <alignment vertical="center" wrapText="1"/>
    </xf>
    <xf numFmtId="0" fontId="32" fillId="11" borderId="582" xfId="0" applyFont="1" applyFill="1" applyBorder="1" applyAlignment="1">
      <alignment vertical="center" wrapText="1"/>
    </xf>
    <xf numFmtId="0" fontId="3" fillId="11" borderId="611" xfId="0" applyFont="1" applyFill="1" applyBorder="1" applyAlignment="1">
      <alignment vertical="center" wrapText="1"/>
    </xf>
    <xf numFmtId="0" fontId="3" fillId="11" borderId="563" xfId="0" applyFont="1" applyFill="1" applyBorder="1" applyAlignment="1">
      <alignment horizontal="center" vertical="center" wrapText="1"/>
    </xf>
    <xf numFmtId="0" fontId="3" fillId="11" borderId="599" xfId="0" applyFont="1" applyFill="1" applyBorder="1" applyAlignment="1">
      <alignment horizontal="center" vertical="center" wrapText="1"/>
    </xf>
    <xf numFmtId="0" fontId="3" fillId="11" borderId="566" xfId="0" applyFont="1" applyFill="1" applyBorder="1" applyAlignment="1">
      <alignment vertical="center" wrapText="1"/>
    </xf>
    <xf numFmtId="0" fontId="3" fillId="11" borderId="564" xfId="0" applyFont="1" applyFill="1" applyBorder="1" applyAlignment="1">
      <alignment vertical="center" wrapText="1"/>
    </xf>
    <xf numFmtId="0" fontId="3" fillId="11" borderId="565" xfId="0" applyFont="1" applyFill="1" applyBorder="1" applyAlignment="1">
      <alignment vertical="center" wrapText="1"/>
    </xf>
    <xf numFmtId="0" fontId="153" fillId="11" borderId="601" xfId="0" applyFont="1" applyFill="1" applyBorder="1" applyAlignment="1">
      <alignment horizontal="center" vertical="center" wrapText="1"/>
    </xf>
    <xf numFmtId="0" fontId="153" fillId="11" borderId="602" xfId="0" applyFont="1" applyFill="1" applyBorder="1" applyAlignment="1">
      <alignment horizontal="center" vertical="center" wrapText="1"/>
    </xf>
    <xf numFmtId="0" fontId="153" fillId="11" borderId="603" xfId="0" applyFont="1" applyFill="1" applyBorder="1" applyAlignment="1">
      <alignment horizontal="center" vertical="center" wrapText="1"/>
    </xf>
    <xf numFmtId="0" fontId="32" fillId="11" borderId="563" xfId="0" applyFont="1" applyFill="1" applyBorder="1" applyAlignment="1">
      <alignment horizontal="center" vertical="center" wrapText="1"/>
    </xf>
    <xf numFmtId="0" fontId="32" fillId="11" borderId="599" xfId="0" applyFont="1" applyFill="1" applyBorder="1" applyAlignment="1">
      <alignment horizontal="center" vertical="center" wrapText="1"/>
    </xf>
    <xf numFmtId="0" fontId="3" fillId="12" borderId="566" xfId="0" applyFont="1" applyFill="1" applyBorder="1" applyAlignment="1">
      <alignment horizontal="center" textRotation="90" wrapText="1"/>
    </xf>
    <xf numFmtId="0" fontId="3" fillId="12" borderId="578" xfId="0" applyFont="1" applyFill="1" applyBorder="1" applyAlignment="1">
      <alignment horizontal="center" textRotation="90" wrapText="1"/>
    </xf>
    <xf numFmtId="0" fontId="153" fillId="12" borderId="598" xfId="0" applyFont="1" applyFill="1" applyBorder="1" applyAlignment="1">
      <alignment vertical="center" wrapText="1"/>
    </xf>
    <xf numFmtId="0" fontId="32" fillId="13" borderId="607" xfId="0" applyFont="1" applyFill="1" applyBorder="1" applyAlignment="1">
      <alignment horizontal="left" vertical="center" wrapText="1"/>
    </xf>
    <xf numFmtId="0" fontId="32" fillId="13" borderId="614" xfId="0" applyFont="1" applyFill="1" applyBorder="1" applyAlignment="1">
      <alignment horizontal="center" vertical="center" wrapText="1"/>
    </xf>
    <xf numFmtId="0" fontId="32" fillId="13" borderId="615" xfId="0" applyFont="1" applyFill="1" applyBorder="1" applyAlignment="1">
      <alignment horizontal="center" vertical="center" wrapText="1"/>
    </xf>
    <xf numFmtId="0" fontId="46" fillId="13" borderId="607" xfId="0" applyFont="1" applyFill="1" applyBorder="1" applyAlignment="1">
      <alignment horizontal="left" vertical="center" wrapText="1"/>
    </xf>
    <xf numFmtId="0" fontId="46" fillId="13" borderId="614" xfId="0" applyFont="1" applyFill="1" applyBorder="1" applyAlignment="1">
      <alignment horizontal="center" vertical="center" wrapText="1"/>
    </xf>
    <xf numFmtId="0" fontId="46" fillId="13" borderId="615" xfId="0" applyFont="1" applyFill="1" applyBorder="1" applyAlignment="1">
      <alignment horizontal="center" vertical="center" wrapText="1"/>
    </xf>
    <xf numFmtId="0" fontId="32" fillId="13" borderId="616" xfId="0" applyFont="1" applyFill="1" applyBorder="1" applyAlignment="1">
      <alignment horizontal="center" vertical="center" wrapText="1"/>
    </xf>
    <xf numFmtId="0" fontId="32" fillId="13" borderId="617" xfId="0" applyFont="1" applyFill="1" applyBorder="1" applyAlignment="1">
      <alignment horizontal="center" vertical="center" wrapText="1"/>
    </xf>
    <xf numFmtId="0" fontId="32" fillId="13" borderId="618" xfId="0" applyFont="1" applyFill="1" applyBorder="1" applyAlignment="1">
      <alignment horizontal="center" vertical="center" wrapText="1"/>
    </xf>
    <xf numFmtId="0" fontId="32" fillId="13" borderId="619" xfId="0" applyFont="1" applyFill="1" applyBorder="1" applyAlignment="1">
      <alignment horizontal="center" vertical="center" wrapText="1"/>
    </xf>
    <xf numFmtId="0" fontId="153" fillId="13" borderId="566" xfId="0" applyFont="1" applyFill="1" applyBorder="1" applyAlignment="1">
      <alignment horizontal="left" vertical="center" wrapText="1"/>
    </xf>
    <xf numFmtId="0" fontId="3" fillId="13" borderId="561" xfId="0" applyFont="1" applyFill="1" applyBorder="1" applyAlignment="1">
      <alignment horizontal="center" vertical="center" wrapText="1"/>
    </xf>
    <xf numFmtId="0" fontId="3" fillId="13" borderId="591" xfId="0" applyFont="1" applyFill="1" applyBorder="1" applyAlignment="1">
      <alignment horizontal="center" vertical="center" wrapText="1"/>
    </xf>
    <xf numFmtId="0" fontId="32" fillId="2" borderId="569" xfId="0" applyFont="1" applyFill="1" applyBorder="1" applyAlignment="1">
      <alignment horizontal="center" vertical="center" wrapText="1"/>
    </xf>
    <xf numFmtId="0" fontId="32" fillId="2" borderId="574" xfId="0" applyFont="1" applyFill="1" applyBorder="1" applyAlignment="1">
      <alignment horizontal="center" vertical="center" wrapText="1"/>
    </xf>
    <xf numFmtId="0" fontId="32" fillId="2" borderId="575" xfId="0" applyFont="1" applyFill="1" applyBorder="1" applyAlignment="1">
      <alignment horizontal="center" vertical="center" wrapText="1"/>
    </xf>
    <xf numFmtId="0" fontId="3" fillId="2" borderId="566" xfId="0" applyFont="1" applyFill="1" applyBorder="1" applyAlignment="1">
      <alignment horizontal="center" vertical="center" wrapText="1"/>
    </xf>
    <xf numFmtId="0" fontId="55" fillId="2" borderId="535" xfId="13" quotePrefix="1" applyFont="1" applyFill="1" applyBorder="1" applyAlignment="1">
      <alignment horizontal="center" vertical="center" wrapText="1"/>
    </xf>
    <xf numFmtId="0" fontId="55" fillId="2" borderId="536" xfId="13" quotePrefix="1" applyFont="1" applyFill="1" applyBorder="1" applyAlignment="1">
      <alignment horizontal="center" vertical="center" wrapText="1"/>
    </xf>
    <xf numFmtId="0" fontId="55" fillId="2" borderId="537" xfId="13" quotePrefix="1" applyFont="1" applyFill="1" applyBorder="1" applyAlignment="1">
      <alignment horizontal="center" vertical="center" wrapText="1"/>
    </xf>
    <xf numFmtId="0" fontId="55" fillId="2" borderId="386" xfId="13" quotePrefix="1" applyFont="1" applyFill="1" applyBorder="1" applyAlignment="1">
      <alignment horizontal="center" vertical="center" wrapText="1"/>
    </xf>
    <xf numFmtId="0" fontId="55" fillId="2" borderId="382" xfId="13" quotePrefix="1" applyFont="1" applyFill="1" applyBorder="1" applyAlignment="1">
      <alignment horizontal="center" vertical="center" wrapText="1"/>
    </xf>
    <xf numFmtId="0" fontId="52" fillId="2" borderId="548" xfId="0" applyFont="1" applyFill="1" applyBorder="1" applyAlignment="1">
      <alignment horizontal="center" wrapText="1"/>
    </xf>
    <xf numFmtId="1" fontId="52" fillId="2" borderId="543" xfId="0" applyNumberFormat="1" applyFont="1" applyFill="1" applyBorder="1" applyAlignment="1">
      <alignment horizontal="center" wrapText="1"/>
    </xf>
    <xf numFmtId="0" fontId="55" fillId="2" borderId="519" xfId="0" applyFont="1" applyFill="1" applyBorder="1" applyAlignment="1">
      <alignment horizontal="center" wrapText="1"/>
    </xf>
    <xf numFmtId="0" fontId="55" fillId="2" borderId="558" xfId="0" applyFont="1" applyFill="1" applyBorder="1" applyAlignment="1">
      <alignment horizontal="center" wrapText="1"/>
    </xf>
    <xf numFmtId="0" fontId="55" fillId="2" borderId="625" xfId="0" applyFont="1" applyFill="1" applyBorder="1" applyAlignment="1">
      <alignment horizontal="center" wrapText="1"/>
    </xf>
    <xf numFmtId="0" fontId="19" fillId="2" borderId="543" xfId="0" applyFont="1" applyFill="1" applyBorder="1" applyAlignment="1">
      <alignment horizontal="center" vertical="center" wrapText="1"/>
    </xf>
    <xf numFmtId="0" fontId="19" fillId="2" borderId="492" xfId="0" applyFont="1" applyFill="1" applyBorder="1" applyAlignment="1">
      <alignment horizontal="center" vertical="center" wrapText="1"/>
    </xf>
    <xf numFmtId="0" fontId="6" fillId="2" borderId="514" xfId="0" applyFont="1" applyFill="1" applyBorder="1" applyAlignment="1">
      <alignment horizontal="center" vertical="center" wrapText="1"/>
    </xf>
    <xf numFmtId="0" fontId="19" fillId="2" borderId="515" xfId="0" applyFont="1" applyFill="1" applyBorder="1" applyAlignment="1">
      <alignment horizontal="center" vertical="center" wrapText="1"/>
    </xf>
    <xf numFmtId="0" fontId="19" fillId="2" borderId="509" xfId="0" applyFont="1" applyFill="1" applyBorder="1" applyAlignment="1">
      <alignment horizontal="center" vertical="center" wrapText="1"/>
    </xf>
    <xf numFmtId="0" fontId="6" fillId="2" borderId="516" xfId="0" applyFont="1" applyFill="1" applyBorder="1" applyAlignment="1">
      <alignment horizontal="center" vertical="center" wrapText="1"/>
    </xf>
    <xf numFmtId="0" fontId="39" fillId="2" borderId="549" xfId="15" applyFont="1" applyFill="1" applyBorder="1" applyAlignment="1">
      <alignment horizontal="center" vertical="center" wrapText="1"/>
    </xf>
    <xf numFmtId="0" fontId="52" fillId="2" borderId="519" xfId="15" applyFont="1" applyFill="1" applyBorder="1" applyAlignment="1">
      <alignment horizontal="center" vertical="center" wrapText="1"/>
    </xf>
    <xf numFmtId="0" fontId="52" fillId="2" borderId="519" xfId="0" applyFont="1" applyFill="1" applyBorder="1" applyAlignment="1">
      <alignment horizontal="center" wrapText="1"/>
    </xf>
    <xf numFmtId="0" fontId="52" fillId="2" borderId="558" xfId="0" applyFont="1" applyFill="1" applyBorder="1" applyAlignment="1">
      <alignment horizontal="center" wrapText="1"/>
    </xf>
    <xf numFmtId="0" fontId="52" fillId="2" borderId="625" xfId="0" applyFont="1" applyFill="1" applyBorder="1" applyAlignment="1">
      <alignment horizontal="center" wrapText="1"/>
    </xf>
    <xf numFmtId="1" fontId="111" fillId="2" borderId="367" xfId="13" quotePrefix="1" applyNumberFormat="1" applyFont="1" applyFill="1" applyBorder="1" applyAlignment="1">
      <alignment horizontal="center" vertical="center" wrapText="1"/>
    </xf>
    <xf numFmtId="0" fontId="26" fillId="2" borderId="287" xfId="22" applyFont="1" applyFill="1" applyBorder="1" applyAlignment="1" applyProtection="1">
      <alignment horizontal="center" wrapText="1"/>
      <protection locked="0"/>
    </xf>
    <xf numFmtId="0" fontId="24" fillId="2" borderId="305" xfId="9" applyFont="1" applyFill="1" applyBorder="1" applyAlignment="1" applyProtection="1">
      <alignment horizontal="center" wrapText="1"/>
    </xf>
    <xf numFmtId="0" fontId="24" fillId="2" borderId="310" xfId="9" applyFont="1" applyFill="1" applyBorder="1" applyAlignment="1" applyProtection="1">
      <alignment horizontal="center" wrapText="1"/>
    </xf>
    <xf numFmtId="0" fontId="24" fillId="2" borderId="311" xfId="9" applyFont="1" applyFill="1" applyBorder="1" applyAlignment="1" applyProtection="1">
      <alignment horizontal="center" wrapText="1"/>
    </xf>
    <xf numFmtId="0" fontId="26" fillId="2" borderId="245" xfId="22" applyFont="1" applyFill="1" applyBorder="1" applyAlignment="1" applyProtection="1">
      <alignment horizontal="center" wrapText="1"/>
      <protection locked="0"/>
    </xf>
    <xf numFmtId="0" fontId="24" fillId="2" borderId="245" xfId="9" applyFont="1" applyFill="1" applyBorder="1" applyAlignment="1" applyProtection="1">
      <alignment horizontal="center" wrapText="1"/>
    </xf>
    <xf numFmtId="0" fontId="24" fillId="2" borderId="274" xfId="9" applyFont="1" applyFill="1" applyBorder="1" applyAlignment="1" applyProtection="1">
      <alignment horizontal="center" wrapText="1"/>
    </xf>
    <xf numFmtId="0" fontId="24" fillId="2" borderId="272" xfId="9" applyFont="1" applyFill="1" applyBorder="1" applyAlignment="1" applyProtection="1">
      <alignment horizontal="center" wrapText="1"/>
    </xf>
    <xf numFmtId="0" fontId="102" fillId="2" borderId="0" xfId="9" applyFont="1" applyFill="1"/>
    <xf numFmtId="0" fontId="111" fillId="4" borderId="472" xfId="13" quotePrefix="1" applyFont="1" applyFill="1" applyBorder="1" applyAlignment="1">
      <alignment horizontal="center" vertical="center" wrapText="1"/>
    </xf>
    <xf numFmtId="0" fontId="158" fillId="2" borderId="462" xfId="0" applyFont="1" applyFill="1" applyBorder="1" applyAlignment="1">
      <alignment horizontal="center" vertical="center" wrapText="1"/>
    </xf>
    <xf numFmtId="0" fontId="158" fillId="2" borderId="489" xfId="0" applyFont="1" applyFill="1" applyBorder="1" applyAlignment="1">
      <alignment horizontal="center" vertical="center" wrapText="1"/>
    </xf>
    <xf numFmtId="0" fontId="117" fillId="2" borderId="637" xfId="0" applyFont="1" applyFill="1" applyBorder="1" applyAlignment="1">
      <alignment horizontal="center" vertical="center" wrapText="1"/>
    </xf>
    <xf numFmtId="0" fontId="117" fillId="2" borderId="489" xfId="0" applyFont="1" applyFill="1" applyBorder="1" applyAlignment="1">
      <alignment horizontal="center" vertical="center" wrapText="1"/>
    </xf>
    <xf numFmtId="0" fontId="6" fillId="2" borderId="530" xfId="0" applyFont="1" applyFill="1" applyBorder="1" applyAlignment="1">
      <alignment horizontal="center" vertical="center" wrapText="1"/>
    </xf>
    <xf numFmtId="0" fontId="6" fillId="2" borderId="630" xfId="0" applyFont="1" applyFill="1" applyBorder="1" applyAlignment="1">
      <alignment horizontal="center" vertical="center" wrapText="1"/>
    </xf>
    <xf numFmtId="0" fontId="55" fillId="2" borderId="634" xfId="13" quotePrefix="1" applyFont="1" applyFill="1" applyBorder="1" applyAlignment="1">
      <alignment horizontal="center" vertical="center" wrapText="1"/>
    </xf>
    <xf numFmtId="0" fontId="52" fillId="2" borderId="468" xfId="0" applyFont="1" applyFill="1" applyBorder="1" applyAlignment="1">
      <alignment horizontal="center" vertical="top" wrapText="1"/>
    </xf>
    <xf numFmtId="1" fontId="6" fillId="2" borderId="530" xfId="0" applyNumberFormat="1" applyFont="1" applyFill="1" applyBorder="1" applyAlignment="1">
      <alignment horizontal="center" vertical="center" wrapText="1"/>
    </xf>
    <xf numFmtId="1" fontId="6" fillId="2" borderId="630" xfId="0" applyNumberFormat="1" applyFont="1" applyFill="1" applyBorder="1" applyAlignment="1">
      <alignment horizontal="center" vertical="center" wrapText="1"/>
    </xf>
    <xf numFmtId="0" fontId="75" fillId="2" borderId="71" xfId="0" applyFont="1" applyFill="1" applyBorder="1" applyAlignment="1">
      <alignment horizontal="center" vertical="center" wrapText="1"/>
    </xf>
    <xf numFmtId="0" fontId="52" fillId="2" borderId="504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547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547" xfId="0" applyNumberFormat="1" applyFont="1" applyFill="1" applyBorder="1" applyAlignment="1">
      <alignment horizontal="center" vertical="center" wrapText="1"/>
    </xf>
    <xf numFmtId="0" fontId="75" fillId="2" borderId="155" xfId="0" applyFont="1" applyFill="1" applyBorder="1" applyAlignment="1">
      <alignment horizontal="center" vertical="center" wrapText="1"/>
    </xf>
    <xf numFmtId="0" fontId="52" fillId="2" borderId="502" xfId="0" applyFont="1" applyFill="1" applyBorder="1" applyAlignment="1">
      <alignment horizontal="center" wrapText="1"/>
    </xf>
    <xf numFmtId="0" fontId="6" fillId="2" borderId="638" xfId="0" applyFont="1" applyFill="1" applyBorder="1" applyAlignment="1">
      <alignment horizontal="center" vertical="center" wrapText="1"/>
    </xf>
    <xf numFmtId="0" fontId="6" fillId="2" borderId="547" xfId="0" applyFont="1" applyFill="1" applyBorder="1" applyAlignment="1">
      <alignment horizontal="center" vertical="center" wrapText="1"/>
    </xf>
    <xf numFmtId="0" fontId="6" fillId="2" borderId="509" xfId="0" applyFont="1" applyFill="1" applyBorder="1" applyAlignment="1">
      <alignment horizontal="center" vertical="center" wrapText="1"/>
    </xf>
    <xf numFmtId="0" fontId="55" fillId="2" borderId="639" xfId="13" quotePrefix="1" applyFont="1" applyFill="1" applyBorder="1" applyAlignment="1">
      <alignment horizontal="center" vertical="center" wrapText="1"/>
    </xf>
    <xf numFmtId="0" fontId="55" fillId="2" borderId="636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555" xfId="0" applyFont="1" applyFill="1" applyBorder="1" applyAlignment="1">
      <alignment horizontal="center" vertical="center" wrapText="1"/>
    </xf>
    <xf numFmtId="1" fontId="6" fillId="2" borderId="547" xfId="0" applyNumberFormat="1" applyFont="1" applyFill="1" applyBorder="1" applyAlignment="1">
      <alignment horizontal="center" vertical="center" wrapText="1"/>
    </xf>
    <xf numFmtId="1" fontId="6" fillId="2" borderId="509" xfId="0" applyNumberFormat="1" applyFont="1" applyFill="1" applyBorder="1" applyAlignment="1">
      <alignment horizontal="center" vertical="center" wrapText="1"/>
    </xf>
    <xf numFmtId="0" fontId="75" fillId="2" borderId="555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628" xfId="13" applyFont="1" applyFill="1" applyBorder="1" applyAlignment="1">
      <alignment horizontal="center" vertical="center" wrapText="1"/>
    </xf>
    <xf numFmtId="0" fontId="10" fillId="2" borderId="626" xfId="13" applyFont="1" applyFill="1" applyBorder="1" applyAlignment="1">
      <alignment horizontal="center" vertical="center" wrapText="1"/>
    </xf>
    <xf numFmtId="0" fontId="10" fillId="2" borderId="627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642" xfId="13" applyFont="1" applyFill="1" applyBorder="1" applyAlignment="1">
      <alignment horizontal="center" vertical="center" wrapText="1"/>
    </xf>
    <xf numFmtId="0" fontId="10" fillId="2" borderId="643" xfId="13" applyFont="1" applyFill="1" applyBorder="1" applyAlignment="1">
      <alignment horizontal="center" vertical="center" wrapText="1"/>
    </xf>
    <xf numFmtId="0" fontId="10" fillId="2" borderId="644" xfId="13" applyFont="1" applyFill="1" applyBorder="1" applyAlignment="1">
      <alignment horizontal="center" vertical="center" wrapText="1"/>
    </xf>
    <xf numFmtId="0" fontId="10" fillId="2" borderId="645" xfId="13" quotePrefix="1" applyFont="1" applyFill="1" applyBorder="1" applyAlignment="1">
      <alignment horizontal="center" vertical="center" wrapText="1"/>
    </xf>
    <xf numFmtId="0" fontId="10" fillId="2" borderId="646" xfId="13" quotePrefix="1" applyFont="1" applyFill="1" applyBorder="1" applyAlignment="1">
      <alignment horizontal="center" vertical="center" wrapText="1"/>
    </xf>
    <xf numFmtId="0" fontId="10" fillId="2" borderId="555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648" xfId="13" quotePrefix="1" applyFont="1" applyFill="1" applyBorder="1" applyAlignment="1">
      <alignment horizontal="center" vertical="center" wrapText="1"/>
    </xf>
    <xf numFmtId="0" fontId="10" fillId="2" borderId="647" xfId="13" quotePrefix="1" applyFont="1" applyFill="1" applyBorder="1" applyAlignment="1">
      <alignment horizontal="center" vertical="center" wrapText="1"/>
    </xf>
    <xf numFmtId="0" fontId="10" fillId="2" borderId="649" xfId="13" quotePrefix="1" applyFont="1" applyFill="1" applyBorder="1" applyAlignment="1">
      <alignment horizontal="center" vertical="center" wrapText="1"/>
    </xf>
    <xf numFmtId="0" fontId="10" fillId="2" borderId="645" xfId="13" applyFont="1" applyFill="1" applyBorder="1" applyAlignment="1">
      <alignment horizontal="center" vertical="center" wrapText="1"/>
    </xf>
    <xf numFmtId="0" fontId="10" fillId="2" borderId="646" xfId="13" applyFont="1" applyFill="1" applyBorder="1" applyAlignment="1">
      <alignment horizontal="center" vertical="center" wrapText="1"/>
    </xf>
    <xf numFmtId="0" fontId="10" fillId="2" borderId="639" xfId="13" applyFont="1" applyFill="1" applyBorder="1" applyAlignment="1">
      <alignment horizontal="center" vertical="center" wrapText="1"/>
    </xf>
    <xf numFmtId="0" fontId="10" fillId="2" borderId="636" xfId="13" applyFont="1" applyFill="1" applyBorder="1" applyAlignment="1">
      <alignment horizontal="center" vertical="center" wrapText="1"/>
    </xf>
    <xf numFmtId="0" fontId="10" fillId="2" borderId="633" xfId="13" applyFont="1" applyFill="1" applyBorder="1" applyAlignment="1">
      <alignment horizontal="center" vertical="center" wrapText="1"/>
    </xf>
    <xf numFmtId="0" fontId="10" fillId="2" borderId="645" xfId="15" quotePrefix="1" applyFont="1" applyFill="1" applyBorder="1" applyAlignment="1">
      <alignment horizontal="center" vertical="center" wrapText="1"/>
    </xf>
    <xf numFmtId="0" fontId="10" fillId="2" borderId="646" xfId="15" quotePrefix="1" applyFont="1" applyFill="1" applyBorder="1" applyAlignment="1">
      <alignment horizontal="center" vertical="center" wrapText="1"/>
    </xf>
    <xf numFmtId="0" fontId="150" fillId="2" borderId="555" xfId="0" applyFont="1" applyFill="1" applyBorder="1" applyAlignment="1">
      <alignment horizontal="center" vertical="center" wrapText="1"/>
    </xf>
    <xf numFmtId="0" fontId="150" fillId="2" borderId="133" xfId="0" applyFont="1" applyFill="1" applyBorder="1" applyAlignment="1">
      <alignment horizontal="center" vertical="center" wrapText="1"/>
    </xf>
    <xf numFmtId="0" fontId="150" fillId="2" borderId="134" xfId="0" applyFont="1" applyFill="1" applyBorder="1" applyAlignment="1">
      <alignment horizontal="center" vertical="center" wrapText="1"/>
    </xf>
    <xf numFmtId="0" fontId="150" fillId="2" borderId="657" xfId="0" applyFont="1" applyFill="1" applyBorder="1" applyAlignment="1">
      <alignment horizontal="center" vertical="center" wrapText="1"/>
    </xf>
    <xf numFmtId="0" fontId="150" fillId="2" borderId="658" xfId="0" applyFont="1" applyFill="1" applyBorder="1" applyAlignment="1">
      <alignment horizontal="center" vertical="center" wrapText="1"/>
    </xf>
    <xf numFmtId="0" fontId="150" fillId="2" borderId="659" xfId="0" applyFont="1" applyFill="1" applyBorder="1" applyAlignment="1">
      <alignment horizontal="center" vertical="center" wrapText="1"/>
    </xf>
    <xf numFmtId="0" fontId="159" fillId="13" borderId="583" xfId="0" applyFont="1" applyFill="1" applyBorder="1" applyAlignment="1">
      <alignment horizontal="center" vertical="center"/>
    </xf>
    <xf numFmtId="0" fontId="102" fillId="0" borderId="0" xfId="9" applyFont="1" applyFill="1" applyAlignment="1">
      <alignment horizontal="center"/>
    </xf>
    <xf numFmtId="0" fontId="16" fillId="0" borderId="631" xfId="9" applyFont="1" applyFill="1" applyBorder="1" applyAlignment="1">
      <alignment horizontal="center" vertical="center" wrapText="1"/>
    </xf>
    <xf numFmtId="0" fontId="16" fillId="0" borderId="631" xfId="0" applyNumberFormat="1" applyFont="1" applyFill="1" applyBorder="1" applyAlignment="1">
      <alignment horizontal="center"/>
    </xf>
    <xf numFmtId="0" fontId="18" fillId="0" borderId="631" xfId="9" applyNumberFormat="1" applyFont="1" applyFill="1" applyBorder="1" applyAlignment="1">
      <alignment horizontal="center" vertical="center"/>
    </xf>
    <xf numFmtId="0" fontId="18" fillId="0" borderId="632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632" xfId="9" applyNumberFormat="1" applyFont="1" applyFill="1" applyBorder="1" applyAlignment="1">
      <alignment horizontal="center" vertical="center"/>
    </xf>
    <xf numFmtId="0" fontId="18" fillId="0" borderId="0" xfId="9" applyFont="1" applyFill="1" applyAlignment="1">
      <alignment horizontal="center"/>
    </xf>
    <xf numFmtId="0" fontId="102" fillId="0" borderId="0" xfId="9" applyFont="1" applyFill="1" applyBorder="1" applyAlignment="1"/>
    <xf numFmtId="0" fontId="92" fillId="2" borderId="36" xfId="12" applyFont="1" applyFill="1" applyBorder="1" applyAlignment="1">
      <alignment horizontal="center" vertical="center" wrapText="1"/>
    </xf>
    <xf numFmtId="0" fontId="161" fillId="2" borderId="10" xfId="12" applyFont="1" applyFill="1" applyBorder="1" applyAlignment="1">
      <alignment horizontal="center" vertical="center" wrapText="1"/>
    </xf>
    <xf numFmtId="0" fontId="92" fillId="2" borderId="57" xfId="12" applyFont="1" applyFill="1" applyBorder="1" applyAlignment="1">
      <alignment horizontal="center" vertical="center" wrapText="1"/>
    </xf>
    <xf numFmtId="0" fontId="92" fillId="2" borderId="12" xfId="12" applyFont="1" applyFill="1" applyBorder="1" applyAlignment="1">
      <alignment horizontal="center" vertical="center" wrapText="1"/>
    </xf>
    <xf numFmtId="0" fontId="10" fillId="2" borderId="656" xfId="13" applyFont="1" applyFill="1" applyBorder="1" applyAlignment="1">
      <alignment horizontal="center" vertical="center" wrapText="1"/>
    </xf>
    <xf numFmtId="0" fontId="38" fillId="4" borderId="666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94" xfId="13" quotePrefix="1" applyFont="1" applyFill="1" applyBorder="1" applyAlignment="1">
      <alignment horizontal="center" vertical="center" wrapText="1"/>
    </xf>
    <xf numFmtId="0" fontId="38" fillId="2" borderId="457" xfId="15" quotePrefix="1" applyFont="1" applyFill="1" applyBorder="1" applyAlignment="1">
      <alignment vertical="center" wrapText="1"/>
    </xf>
    <xf numFmtId="0" fontId="52" fillId="2" borderId="457" xfId="0" applyFont="1" applyFill="1" applyBorder="1" applyAlignment="1">
      <alignment horizontal="center" vertical="center"/>
    </xf>
    <xf numFmtId="0" fontId="52" fillId="2" borderId="465" xfId="0" applyFont="1" applyFill="1" applyBorder="1" applyAlignment="1">
      <alignment horizontal="center" vertical="center"/>
    </xf>
    <xf numFmtId="0" fontId="39" fillId="2" borderId="459" xfId="15" quotePrefix="1" applyFont="1" applyFill="1" applyBorder="1" applyAlignment="1">
      <alignment horizontal="center" vertical="center" wrapText="1"/>
    </xf>
    <xf numFmtId="0" fontId="39" fillId="2" borderId="458" xfId="15" quotePrefix="1" applyFont="1" applyFill="1" applyBorder="1" applyAlignment="1">
      <alignment horizontal="center" vertical="center" wrapText="1"/>
    </xf>
    <xf numFmtId="0" fontId="52" fillId="2" borderId="464" xfId="0" applyFont="1" applyFill="1" applyBorder="1" applyAlignment="1">
      <alignment horizontal="center" vertical="center"/>
    </xf>
    <xf numFmtId="0" fontId="33" fillId="2" borderId="464" xfId="0" applyFont="1" applyFill="1" applyBorder="1" applyAlignment="1">
      <alignment horizontal="center" vertical="center"/>
    </xf>
    <xf numFmtId="0" fontId="33" fillId="2" borderId="465" xfId="0" applyFont="1" applyFill="1" applyBorder="1" applyAlignment="1">
      <alignment horizontal="center" vertical="center"/>
    </xf>
    <xf numFmtId="0" fontId="10" fillId="2" borderId="465" xfId="13" applyFont="1" applyFill="1" applyBorder="1" applyAlignment="1">
      <alignment horizontal="center" vertical="center" wrapText="1"/>
    </xf>
    <xf numFmtId="0" fontId="10" fillId="2" borderId="459" xfId="13" applyFont="1" applyFill="1" applyBorder="1" applyAlignment="1">
      <alignment horizontal="center" vertical="center" wrapText="1"/>
    </xf>
    <xf numFmtId="0" fontId="10" fillId="10" borderId="114" xfId="0" applyFont="1" applyFill="1" applyBorder="1" applyAlignment="1">
      <alignment horizontal="center" vertical="center" wrapText="1"/>
    </xf>
    <xf numFmtId="0" fontId="10" fillId="10" borderId="671" xfId="0" applyFont="1" applyFill="1" applyBorder="1" applyAlignment="1">
      <alignment horizontal="center" vertical="center" wrapText="1"/>
    </xf>
    <xf numFmtId="0" fontId="10" fillId="10" borderId="474" xfId="0" applyFont="1" applyFill="1" applyBorder="1" applyAlignment="1">
      <alignment horizontal="center" vertical="center" wrapText="1"/>
    </xf>
    <xf numFmtId="0" fontId="10" fillId="10" borderId="475" xfId="0" applyFont="1" applyFill="1" applyBorder="1" applyAlignment="1">
      <alignment horizontal="center" vertical="center" wrapText="1"/>
    </xf>
    <xf numFmtId="0" fontId="39" fillId="10" borderId="114" xfId="0" applyFont="1" applyFill="1" applyBorder="1" applyAlignment="1">
      <alignment horizontal="center" vertical="center"/>
    </xf>
    <xf numFmtId="0" fontId="39" fillId="10" borderId="101" xfId="0" applyFont="1" applyFill="1" applyBorder="1" applyAlignment="1">
      <alignment horizontal="center" vertical="center" wrapText="1"/>
    </xf>
    <xf numFmtId="0" fontId="39" fillId="10" borderId="476" xfId="0" applyFont="1" applyFill="1" applyBorder="1" applyAlignment="1">
      <alignment horizontal="center" vertical="center"/>
    </xf>
    <xf numFmtId="0" fontId="39" fillId="10" borderId="664" xfId="0" applyFont="1" applyFill="1" applyBorder="1" applyAlignment="1">
      <alignment horizontal="center" vertical="center" wrapText="1"/>
    </xf>
    <xf numFmtId="0" fontId="39" fillId="10" borderId="477" xfId="0" applyFont="1" applyFill="1" applyBorder="1" applyAlignment="1">
      <alignment horizontal="center" vertical="center"/>
    </xf>
    <xf numFmtId="0" fontId="39" fillId="10" borderId="478" xfId="0" applyFont="1" applyFill="1" applyBorder="1" applyAlignment="1">
      <alignment horizontal="center" vertical="center"/>
    </xf>
    <xf numFmtId="0" fontId="39" fillId="10" borderId="479" xfId="0" applyFont="1" applyFill="1" applyBorder="1" applyAlignment="1">
      <alignment horizontal="center" vertical="center" wrapText="1"/>
    </xf>
    <xf numFmtId="0" fontId="10" fillId="10" borderId="662" xfId="0" applyFont="1" applyFill="1" applyBorder="1" applyAlignment="1">
      <alignment horizontal="center" vertical="center" wrapText="1"/>
    </xf>
    <xf numFmtId="0" fontId="10" fillId="10" borderId="455" xfId="0" applyFont="1" applyFill="1" applyBorder="1" applyAlignment="1">
      <alignment horizontal="center" vertical="center" wrapText="1"/>
    </xf>
    <xf numFmtId="0" fontId="9" fillId="2" borderId="482" xfId="0" applyFont="1" applyFill="1" applyBorder="1" applyAlignment="1">
      <alignment horizontal="left" vertical="center" wrapText="1"/>
    </xf>
    <xf numFmtId="0" fontId="106" fillId="2" borderId="482" xfId="0" applyFont="1" applyFill="1" applyBorder="1" applyAlignment="1">
      <alignment horizontal="left" vertical="center" wrapText="1"/>
    </xf>
    <xf numFmtId="0" fontId="152" fillId="10" borderId="486" xfId="0" applyFont="1" applyFill="1" applyBorder="1" applyAlignment="1">
      <alignment horizontal="center" vertical="center"/>
    </xf>
    <xf numFmtId="0" fontId="152" fillId="10" borderId="473" xfId="0" applyFont="1" applyFill="1" applyBorder="1" applyAlignment="1">
      <alignment horizontal="center" vertical="center"/>
    </xf>
    <xf numFmtId="0" fontId="152" fillId="10" borderId="487" xfId="0" applyFont="1" applyFill="1" applyBorder="1" applyAlignment="1">
      <alignment horizontal="center" vertical="center"/>
    </xf>
    <xf numFmtId="0" fontId="152" fillId="10" borderId="488" xfId="0" applyFont="1" applyFill="1" applyBorder="1" applyAlignment="1">
      <alignment horizontal="center" vertical="center"/>
    </xf>
    <xf numFmtId="0" fontId="145" fillId="10" borderId="663" xfId="0" applyFont="1" applyFill="1" applyBorder="1" applyAlignment="1">
      <alignment horizontal="center" vertical="center" wrapText="1"/>
    </xf>
    <xf numFmtId="0" fontId="145" fillId="10" borderId="114" xfId="0" applyFont="1" applyFill="1" applyBorder="1" applyAlignment="1">
      <alignment horizontal="center" vertical="center" wrapText="1"/>
    </xf>
    <xf numFmtId="0" fontId="145" fillId="10" borderId="641" xfId="0" applyFont="1" applyFill="1" applyBorder="1" applyAlignment="1">
      <alignment horizontal="center" vertical="center" wrapText="1"/>
    </xf>
    <xf numFmtId="0" fontId="145" fillId="10" borderId="674" xfId="0" applyFont="1" applyFill="1" applyBorder="1" applyAlignment="1">
      <alignment horizontal="center" vertical="center" wrapText="1"/>
    </xf>
    <xf numFmtId="0" fontId="145" fillId="10" borderId="675" xfId="0" applyFont="1" applyFill="1" applyBorder="1" applyAlignment="1">
      <alignment horizontal="center" vertical="center" wrapText="1"/>
    </xf>
    <xf numFmtId="0" fontId="145" fillId="10" borderId="676" xfId="0" applyFont="1" applyFill="1" applyBorder="1" applyAlignment="1">
      <alignment horizontal="center" vertical="center" wrapText="1"/>
    </xf>
    <xf numFmtId="0" fontId="32" fillId="13" borderId="569" xfId="0" applyFont="1" applyFill="1" applyBorder="1" applyAlignment="1">
      <alignment horizontal="center" vertical="center" wrapText="1"/>
    </xf>
    <xf numFmtId="0" fontId="32" fillId="13" borderId="574" xfId="0" applyFont="1" applyFill="1" applyBorder="1" applyAlignment="1">
      <alignment horizontal="center" vertical="center" wrapText="1"/>
    </xf>
    <xf numFmtId="0" fontId="32" fillId="13" borderId="575" xfId="0" applyFont="1" applyFill="1" applyBorder="1" applyAlignment="1">
      <alignment horizontal="center" vertical="center" wrapText="1"/>
    </xf>
    <xf numFmtId="0" fontId="32" fillId="13" borderId="573" xfId="0" applyFont="1" applyFill="1" applyBorder="1" applyAlignment="1">
      <alignment horizontal="center" vertical="center" wrapText="1"/>
    </xf>
    <xf numFmtId="0" fontId="32" fillId="13" borderId="577" xfId="0" applyFont="1" applyFill="1" applyBorder="1" applyAlignment="1">
      <alignment horizontal="center" vertical="center" wrapText="1"/>
    </xf>
    <xf numFmtId="0" fontId="32" fillId="13" borderId="593" xfId="0" applyFont="1" applyFill="1" applyBorder="1" applyAlignment="1">
      <alignment horizontal="center" vertical="center" wrapText="1"/>
    </xf>
    <xf numFmtId="0" fontId="32" fillId="13" borderId="594" xfId="0" applyFont="1" applyFill="1" applyBorder="1" applyAlignment="1">
      <alignment horizontal="center" vertical="center" wrapText="1"/>
    </xf>
    <xf numFmtId="0" fontId="16" fillId="0" borderId="686" xfId="9" applyNumberFormat="1" applyFont="1" applyFill="1" applyBorder="1" applyAlignment="1">
      <alignment horizontal="center" vertical="center"/>
    </xf>
    <xf numFmtId="0" fontId="100" fillId="2" borderId="460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7" fillId="2" borderId="0" xfId="0" applyFont="1" applyFill="1" applyBorder="1" applyAlignment="1">
      <alignment horizontal="center" wrapText="1"/>
    </xf>
    <xf numFmtId="0" fontId="13" fillId="4" borderId="696" xfId="4" quotePrefix="1" applyFont="1" applyFill="1" applyBorder="1" applyAlignment="1">
      <alignment horizontal="center" vertical="center" wrapText="1"/>
    </xf>
    <xf numFmtId="0" fontId="13" fillId="4" borderId="700" xfId="4" quotePrefix="1" applyFont="1" applyFill="1" applyBorder="1" applyAlignment="1">
      <alignment horizontal="center" vertical="center" wrapText="1"/>
    </xf>
    <xf numFmtId="0" fontId="13" fillId="4" borderId="703" xfId="11" quotePrefix="1" applyFont="1" applyFill="1" applyBorder="1" applyAlignment="1">
      <alignment horizontal="center" vertical="center" wrapText="1"/>
    </xf>
    <xf numFmtId="0" fontId="13" fillId="4" borderId="706" xfId="11" quotePrefix="1" applyFont="1" applyFill="1" applyBorder="1" applyAlignment="1">
      <alignment horizontal="center" vertical="center" wrapText="1"/>
    </xf>
    <xf numFmtId="0" fontId="61" fillId="4" borderId="709" xfId="0" applyFont="1" applyFill="1" applyBorder="1" applyAlignment="1">
      <alignment horizontal="center" vertical="center" wrapText="1"/>
    </xf>
    <xf numFmtId="0" fontId="61" fillId="4" borderId="710" xfId="0" applyFont="1" applyFill="1" applyBorder="1" applyAlignment="1">
      <alignment horizontal="center" vertical="center" wrapText="1"/>
    </xf>
    <xf numFmtId="0" fontId="8" fillId="4" borderId="715" xfId="0" applyFont="1" applyFill="1" applyBorder="1" applyAlignment="1">
      <alignment horizontal="left" vertical="center" wrapText="1"/>
    </xf>
    <xf numFmtId="0" fontId="57" fillId="4" borderId="701" xfId="11" quotePrefix="1" applyFont="1" applyFill="1" applyBorder="1" applyAlignment="1">
      <alignment horizontal="center" vertical="center" wrapText="1"/>
    </xf>
    <xf numFmtId="0" fontId="57" fillId="4" borderId="702" xfId="11" quotePrefix="1" applyFont="1" applyFill="1" applyBorder="1" applyAlignment="1">
      <alignment horizontal="center" vertical="center" wrapText="1"/>
    </xf>
    <xf numFmtId="0" fontId="57" fillId="4" borderId="703" xfId="11" quotePrefix="1" applyFont="1" applyFill="1" applyBorder="1" applyAlignment="1">
      <alignment horizontal="center" vertical="center" wrapText="1"/>
    </xf>
    <xf numFmtId="0" fontId="57" fillId="4" borderId="704" xfId="11" quotePrefix="1" applyFont="1" applyFill="1" applyBorder="1" applyAlignment="1">
      <alignment horizontal="center" vertical="center" wrapText="1"/>
    </xf>
    <xf numFmtId="0" fontId="57" fillId="4" borderId="705" xfId="11" quotePrefix="1" applyFont="1" applyFill="1" applyBorder="1" applyAlignment="1">
      <alignment horizontal="center" vertical="center" wrapText="1"/>
    </xf>
    <xf numFmtId="0" fontId="57" fillId="4" borderId="706" xfId="11" quotePrefix="1" applyFont="1" applyFill="1" applyBorder="1" applyAlignment="1">
      <alignment horizontal="center" vertical="center" wrapText="1"/>
    </xf>
    <xf numFmtId="0" fontId="57" fillId="4" borderId="707" xfId="11" quotePrefix="1" applyFont="1" applyFill="1" applyBorder="1" applyAlignment="1">
      <alignment horizontal="center" vertical="center" wrapText="1"/>
    </xf>
    <xf numFmtId="0" fontId="58" fillId="6" borderId="696" xfId="0" applyFont="1" applyFill="1" applyBorder="1" applyAlignment="1">
      <alignment horizontal="centerContinuous" vertical="center" wrapText="1"/>
    </xf>
    <xf numFmtId="0" fontId="58" fillId="6" borderId="700" xfId="0" applyFont="1" applyFill="1" applyBorder="1" applyAlignment="1">
      <alignment horizontal="centerContinuous" vertical="center" wrapText="1"/>
    </xf>
    <xf numFmtId="0" fontId="58" fillId="6" borderId="703" xfId="0" applyFont="1" applyFill="1" applyBorder="1" applyAlignment="1">
      <alignment horizontal="center" vertical="center" wrapText="1"/>
    </xf>
    <xf numFmtId="0" fontId="59" fillId="6" borderId="696" xfId="0" applyFont="1" applyFill="1" applyBorder="1" applyAlignment="1">
      <alignment vertical="center" wrapText="1"/>
    </xf>
    <xf numFmtId="0" fontId="60" fillId="6" borderId="708" xfId="0" applyFont="1" applyFill="1" applyBorder="1" applyAlignment="1">
      <alignment horizontal="center" vertical="center" wrapText="1"/>
    </xf>
    <xf numFmtId="0" fontId="60" fillId="6" borderId="709" xfId="0" applyFont="1" applyFill="1" applyBorder="1" applyAlignment="1">
      <alignment horizontal="center" vertical="center" wrapText="1"/>
    </xf>
    <xf numFmtId="0" fontId="59" fillId="6" borderId="710" xfId="0" applyFont="1" applyFill="1" applyBorder="1" applyAlignment="1">
      <alignment horizontal="center" vertical="center" wrapText="1"/>
    </xf>
    <xf numFmtId="0" fontId="61" fillId="6" borderId="708" xfId="0" applyFont="1" applyFill="1" applyBorder="1" applyAlignment="1">
      <alignment horizontal="center" vertical="center" wrapText="1"/>
    </xf>
    <xf numFmtId="0" fontId="61" fillId="6" borderId="709" xfId="0" applyFont="1" applyFill="1" applyBorder="1" applyAlignment="1">
      <alignment horizontal="center" vertical="center" wrapText="1"/>
    </xf>
    <xf numFmtId="0" fontId="61" fillId="6" borderId="710" xfId="0" applyFont="1" applyFill="1" applyBorder="1" applyAlignment="1">
      <alignment horizontal="center" vertical="center" wrapText="1"/>
    </xf>
    <xf numFmtId="0" fontId="60" fillId="6" borderId="711" xfId="0" applyFont="1" applyFill="1" applyBorder="1" applyAlignment="1">
      <alignment vertical="center" wrapText="1"/>
    </xf>
    <xf numFmtId="0" fontId="61" fillId="6" borderId="715" xfId="0" applyFont="1" applyFill="1" applyBorder="1" applyAlignment="1">
      <alignment horizontal="left" vertical="center" wrapText="1"/>
    </xf>
    <xf numFmtId="0" fontId="61" fillId="6" borderId="635" xfId="0" applyFont="1" applyFill="1" applyBorder="1" applyAlignment="1">
      <alignment horizontal="left" vertical="center" wrapText="1"/>
    </xf>
    <xf numFmtId="0" fontId="61" fillId="6" borderId="711" xfId="0" applyFont="1" applyFill="1" applyBorder="1" applyAlignment="1">
      <alignment horizontal="left" vertical="center" wrapText="1"/>
    </xf>
    <xf numFmtId="0" fontId="59" fillId="6" borderId="715" xfId="0" applyFont="1" applyFill="1" applyBorder="1" applyAlignment="1">
      <alignment vertical="center" wrapText="1"/>
    </xf>
    <xf numFmtId="0" fontId="59" fillId="6" borderId="697" xfId="0" applyFont="1" applyFill="1" applyBorder="1" applyAlignment="1">
      <alignment vertical="center" wrapText="1"/>
    </xf>
    <xf numFmtId="0" fontId="60" fillId="6" borderId="718" xfId="0" applyFont="1" applyFill="1" applyBorder="1" applyAlignment="1">
      <alignment vertical="center" wrapText="1"/>
    </xf>
    <xf numFmtId="0" fontId="8" fillId="6" borderId="715" xfId="0" applyFont="1" applyFill="1" applyBorder="1" applyAlignment="1">
      <alignment horizontal="left" vertical="center" wrapText="1"/>
    </xf>
    <xf numFmtId="0" fontId="111" fillId="6" borderId="715" xfId="0" applyFont="1" applyFill="1" applyBorder="1" applyAlignment="1">
      <alignment horizontal="left" vertical="center" wrapText="1"/>
    </xf>
    <xf numFmtId="0" fontId="111" fillId="6" borderId="715" xfId="0" applyFont="1" applyFill="1" applyBorder="1" applyAlignment="1">
      <alignment horizontal="center" vertical="center"/>
    </xf>
    <xf numFmtId="0" fontId="162" fillId="6" borderId="701" xfId="0" applyFont="1" applyFill="1" applyBorder="1" applyAlignment="1">
      <alignment horizontal="center" vertical="center" wrapText="1"/>
    </xf>
    <xf numFmtId="0" fontId="162" fillId="6" borderId="702" xfId="0" applyFont="1" applyFill="1" applyBorder="1" applyAlignment="1">
      <alignment horizontal="center" vertical="center" wrapText="1"/>
    </xf>
    <xf numFmtId="0" fontId="162" fillId="6" borderId="703" xfId="0" applyFont="1" applyFill="1" applyBorder="1" applyAlignment="1">
      <alignment horizontal="center" vertical="center" wrapText="1"/>
    </xf>
    <xf numFmtId="0" fontId="162" fillId="6" borderId="704" xfId="0" applyFont="1" applyFill="1" applyBorder="1" applyAlignment="1">
      <alignment horizontal="center" vertical="center" wrapText="1"/>
    </xf>
    <xf numFmtId="0" fontId="162" fillId="6" borderId="705" xfId="0" applyFont="1" applyFill="1" applyBorder="1" applyAlignment="1">
      <alignment horizontal="center" vertical="center" wrapText="1"/>
    </xf>
    <xf numFmtId="0" fontId="162" fillId="6" borderId="706" xfId="0" applyFont="1" applyFill="1" applyBorder="1" applyAlignment="1">
      <alignment horizontal="center" vertical="center" wrapText="1"/>
    </xf>
    <xf numFmtId="0" fontId="162" fillId="6" borderId="707" xfId="0" applyFont="1" applyFill="1" applyBorder="1" applyAlignment="1">
      <alignment horizontal="center" vertical="center" wrapText="1"/>
    </xf>
    <xf numFmtId="0" fontId="55" fillId="4" borderId="715" xfId="0" applyFont="1" applyFill="1" applyBorder="1" applyAlignment="1">
      <alignment horizontal="left" vertical="center" wrapText="1"/>
    </xf>
    <xf numFmtId="0" fontId="13" fillId="4" borderId="696" xfId="4" quotePrefix="1" applyFont="1" applyFill="1" applyBorder="1" applyAlignment="1">
      <alignment horizontal="centerContinuous" vertical="center" wrapText="1"/>
    </xf>
    <xf numFmtId="0" fontId="13" fillId="4" borderId="700" xfId="4" quotePrefix="1" applyFont="1" applyFill="1" applyBorder="1" applyAlignment="1">
      <alignment horizontal="centerContinuous" vertical="center" wrapText="1"/>
    </xf>
    <xf numFmtId="0" fontId="57" fillId="4" borderId="724" xfId="11" quotePrefix="1" applyFont="1" applyFill="1" applyBorder="1" applyAlignment="1">
      <alignment horizontal="center" vertical="center" wrapText="1"/>
    </xf>
    <xf numFmtId="0" fontId="163" fillId="4" borderId="694" xfId="0" applyFont="1" applyFill="1" applyBorder="1" applyAlignment="1">
      <alignment horizontal="left" vertical="center" wrapText="1"/>
    </xf>
    <xf numFmtId="0" fontId="111" fillId="4" borderId="693" xfId="0" applyFont="1" applyFill="1" applyBorder="1" applyAlignment="1">
      <alignment horizontal="center" vertical="center"/>
    </xf>
    <xf numFmtId="0" fontId="111" fillId="4" borderId="729" xfId="0" applyFont="1" applyFill="1" applyBorder="1" applyAlignment="1">
      <alignment horizontal="center" vertical="center"/>
    </xf>
    <xf numFmtId="0" fontId="111" fillId="4" borderId="730" xfId="0" applyFont="1" applyFill="1" applyBorder="1" applyAlignment="1">
      <alignment horizontal="center" vertical="center"/>
    </xf>
    <xf numFmtId="0" fontId="111" fillId="4" borderId="721" xfId="0" applyFont="1" applyFill="1" applyBorder="1" applyAlignment="1">
      <alignment horizontal="center" vertical="center"/>
    </xf>
    <xf numFmtId="0" fontId="32" fillId="2" borderId="573" xfId="0" applyFont="1" applyFill="1" applyBorder="1" applyAlignment="1">
      <alignment horizontal="center" vertical="center" wrapText="1"/>
    </xf>
    <xf numFmtId="0" fontId="153" fillId="11" borderId="613" xfId="0" applyFont="1" applyFill="1" applyBorder="1" applyAlignment="1">
      <alignment vertical="center" wrapText="1"/>
    </xf>
    <xf numFmtId="0" fontId="153" fillId="11" borderId="583" xfId="0" applyFont="1" applyFill="1" applyBorder="1" applyAlignment="1">
      <alignment vertical="center" wrapText="1"/>
    </xf>
    <xf numFmtId="0" fontId="39" fillId="4" borderId="713" xfId="15" applyFont="1" applyFill="1" applyBorder="1" applyAlignment="1">
      <alignment horizontal="center" vertical="center" wrapText="1"/>
    </xf>
    <xf numFmtId="0" fontId="106" fillId="4" borderId="716" xfId="0" applyFont="1" applyFill="1" applyBorder="1" applyAlignment="1">
      <alignment horizontal="center" vertical="center"/>
    </xf>
    <xf numFmtId="0" fontId="144" fillId="2" borderId="460" xfId="0" applyFont="1" applyFill="1" applyBorder="1" applyAlignment="1">
      <alignment horizontal="center" vertical="center"/>
    </xf>
    <xf numFmtId="0" fontId="144" fillId="4" borderId="528" xfId="0" applyFont="1" applyFill="1" applyBorder="1" applyAlignment="1">
      <alignment horizontal="center" vertical="center"/>
    </xf>
    <xf numFmtId="0" fontId="144" fillId="4" borderId="522" xfId="0" applyFont="1" applyFill="1" applyBorder="1" applyAlignment="1">
      <alignment horizontal="center" vertical="center"/>
    </xf>
    <xf numFmtId="0" fontId="144" fillId="4" borderId="716" xfId="0" applyFont="1" applyFill="1" applyBorder="1" applyAlignment="1">
      <alignment horizontal="center" vertical="center"/>
    </xf>
    <xf numFmtId="0" fontId="144" fillId="4" borderId="715" xfId="0" applyFont="1" applyFill="1" applyBorder="1" applyAlignment="1">
      <alignment horizontal="center" vertical="center"/>
    </xf>
    <xf numFmtId="0" fontId="144" fillId="4" borderId="728" xfId="0" applyFont="1" applyFill="1" applyBorder="1" applyAlignment="1">
      <alignment horizontal="center" vertical="center"/>
    </xf>
    <xf numFmtId="0" fontId="144" fillId="2" borderId="645" xfId="0" applyFont="1" applyFill="1" applyBorder="1" applyAlignment="1">
      <alignment horizontal="center" vertical="center"/>
    </xf>
    <xf numFmtId="0" fontId="144" fillId="2" borderId="646" xfId="0" applyFont="1" applyFill="1" applyBorder="1" applyAlignment="1">
      <alignment horizontal="center" vertical="center"/>
    </xf>
    <xf numFmtId="0" fontId="10" fillId="4" borderId="715" xfId="15" applyFont="1" applyFill="1" applyBorder="1" applyAlignment="1">
      <alignment vertical="center" wrapText="1"/>
    </xf>
    <xf numFmtId="0" fontId="10" fillId="4" borderId="651" xfId="15" applyFont="1" applyFill="1" applyBorder="1" applyAlignment="1">
      <alignment vertical="center" wrapText="1"/>
    </xf>
    <xf numFmtId="0" fontId="10" fillId="4" borderId="726" xfId="15" applyFont="1" applyFill="1" applyBorder="1" applyAlignment="1">
      <alignment vertical="center" wrapText="1"/>
    </xf>
    <xf numFmtId="0" fontId="10" fillId="4" borderId="715" xfId="13" applyFont="1" applyFill="1" applyBorder="1" applyAlignment="1">
      <alignment horizontal="center" vertical="center" wrapText="1"/>
    </xf>
    <xf numFmtId="0" fontId="39" fillId="4" borderId="677" xfId="13" applyFont="1" applyFill="1" applyBorder="1" applyAlignment="1">
      <alignment horizontal="center" vertical="center" wrapText="1"/>
    </xf>
    <xf numFmtId="0" fontId="35" fillId="4" borderId="716" xfId="11" quotePrefix="1" applyFont="1" applyFill="1" applyBorder="1" applyAlignment="1">
      <alignment horizontal="center" vertical="center" wrapText="1"/>
    </xf>
    <xf numFmtId="0" fontId="36" fillId="4" borderId="716" xfId="11" quotePrefix="1" applyFont="1" applyFill="1" applyBorder="1" applyAlignment="1">
      <alignment horizontal="center" vertical="center" wrapText="1"/>
    </xf>
    <xf numFmtId="0" fontId="37" fillId="4" borderId="715" xfId="11" quotePrefix="1" applyFont="1" applyFill="1" applyBorder="1" applyAlignment="1">
      <alignment horizontal="center" vertical="center" wrapText="1"/>
    </xf>
    <xf numFmtId="0" fontId="10" fillId="4" borderId="712" xfId="15" applyFont="1" applyFill="1" applyBorder="1" applyAlignment="1">
      <alignment horizontal="center" vertical="center" wrapText="1"/>
    </xf>
    <xf numFmtId="0" fontId="10" fillId="4" borderId="713" xfId="15" applyFont="1" applyFill="1" applyBorder="1" applyAlignment="1">
      <alignment horizontal="center" vertical="center" wrapText="1"/>
    </xf>
    <xf numFmtId="0" fontId="107" fillId="4" borderId="720" xfId="15" quotePrefix="1" applyFont="1" applyFill="1" applyBorder="1" applyAlignment="1">
      <alignment horizontal="left" vertical="center" wrapText="1"/>
    </xf>
    <xf numFmtId="0" fontId="39" fillId="4" borderId="712" xfId="15" applyFont="1" applyFill="1" applyBorder="1" applyAlignment="1">
      <alignment horizontal="center" vertical="center" wrapText="1"/>
    </xf>
    <xf numFmtId="0" fontId="106" fillId="4" borderId="742" xfId="0" applyFont="1" applyFill="1" applyBorder="1" applyAlignment="1">
      <alignment horizontal="left" vertical="center" wrapText="1"/>
    </xf>
    <xf numFmtId="0" fontId="135" fillId="4" borderId="714" xfId="0" applyFont="1" applyFill="1" applyBorder="1" applyAlignment="1">
      <alignment horizontal="center" vertical="center" wrapText="1"/>
    </xf>
    <xf numFmtId="0" fontId="106" fillId="4" borderId="703" xfId="0" applyFont="1" applyFill="1" applyBorder="1" applyAlignment="1">
      <alignment horizontal="center" vertical="center" wrapText="1"/>
    </xf>
    <xf numFmtId="0" fontId="10" fillId="4" borderId="736" xfId="13" applyFont="1" applyFill="1" applyBorder="1" applyAlignment="1">
      <alignment horizontal="center" vertical="center" wrapText="1"/>
    </xf>
    <xf numFmtId="0" fontId="139" fillId="4" borderId="726" xfId="0" applyFont="1" applyFill="1" applyBorder="1" applyAlignment="1">
      <alignment horizontal="left" vertical="center" wrapText="1"/>
    </xf>
    <xf numFmtId="0" fontId="106" fillId="4" borderId="726" xfId="0" applyFont="1" applyFill="1" applyBorder="1" applyAlignment="1">
      <alignment horizontal="left" vertical="center" wrapText="1"/>
    </xf>
    <xf numFmtId="0" fontId="39" fillId="4" borderId="736" xfId="13" applyFont="1" applyFill="1" applyBorder="1" applyAlignment="1">
      <alignment horizontal="center" vertical="center" wrapText="1"/>
    </xf>
    <xf numFmtId="0" fontId="26" fillId="2" borderId="678" xfId="15" quotePrefix="1" applyFont="1" applyFill="1" applyBorder="1" applyAlignment="1" applyProtection="1">
      <alignment horizontal="center" vertical="center" wrapText="1"/>
      <protection locked="0"/>
    </xf>
    <xf numFmtId="0" fontId="26" fillId="2" borderId="725" xfId="15" quotePrefix="1" applyFont="1" applyFill="1" applyBorder="1" applyAlignment="1" applyProtection="1">
      <alignment horizontal="center" vertical="center" wrapText="1"/>
      <protection locked="0"/>
    </xf>
    <xf numFmtId="0" fontId="38" fillId="4" borderId="747" xfId="15" quotePrefix="1" applyFont="1" applyFill="1" applyBorder="1" applyAlignment="1">
      <alignment vertical="center" wrapText="1"/>
    </xf>
    <xf numFmtId="0" fontId="10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736" xfId="13" quotePrefix="1" applyFont="1" applyFill="1" applyBorder="1" applyAlignment="1">
      <alignment horizontal="center" vertical="center" wrapText="1"/>
    </xf>
    <xf numFmtId="0" fontId="55" fillId="2" borderId="739" xfId="13" quotePrefix="1" applyFont="1" applyFill="1" applyBorder="1" applyAlignment="1">
      <alignment horizontal="center" vertical="center" wrapText="1"/>
    </xf>
    <xf numFmtId="0" fontId="55" fillId="2" borderId="694" xfId="13" quotePrefix="1" applyFont="1" applyFill="1" applyBorder="1" applyAlignment="1">
      <alignment horizontal="center" vertical="center" wrapText="1"/>
    </xf>
    <xf numFmtId="0" fontId="65" fillId="2" borderId="657" xfId="15" quotePrefix="1" applyFont="1" applyFill="1" applyBorder="1" applyAlignment="1">
      <alignment vertical="center" wrapText="1"/>
    </xf>
    <xf numFmtId="0" fontId="53" fillId="2" borderId="653" xfId="0" applyFont="1" applyFill="1" applyBorder="1" applyAlignment="1">
      <alignment horizontal="right" vertical="center" wrapText="1"/>
    </xf>
    <xf numFmtId="0" fontId="53" fillId="2" borderId="652" xfId="0" applyFont="1" applyFill="1" applyBorder="1" applyAlignment="1">
      <alignment horizontal="right" vertical="center" wrapText="1"/>
    </xf>
    <xf numFmtId="0" fontId="53" fillId="2" borderId="651" xfId="0" applyFont="1" applyFill="1" applyBorder="1" applyAlignment="1">
      <alignment horizontal="right" vertical="center" wrapText="1"/>
    </xf>
    <xf numFmtId="0" fontId="53" fillId="2" borderId="653" xfId="0" applyFont="1" applyFill="1" applyBorder="1" applyAlignment="1">
      <alignment horizontal="center" vertical="center" wrapText="1"/>
    </xf>
    <xf numFmtId="0" fontId="65" fillId="2" borderId="748" xfId="15" applyFont="1" applyFill="1" applyBorder="1" applyAlignment="1">
      <alignment vertical="center" wrapText="1"/>
    </xf>
    <xf numFmtId="0" fontId="105" fillId="2" borderId="742" xfId="0" applyFont="1" applyFill="1" applyBorder="1" applyAlignment="1">
      <alignment horizontal="left" vertical="center" wrapText="1"/>
    </xf>
    <xf numFmtId="0" fontId="62" fillId="2" borderId="742" xfId="0" applyFont="1" applyFill="1" applyBorder="1" applyAlignment="1">
      <alignment horizontal="left" vertical="center" wrapText="1"/>
    </xf>
    <xf numFmtId="0" fontId="65" fillId="2" borderId="660" xfId="15" applyFont="1" applyFill="1" applyBorder="1" applyAlignment="1">
      <alignment vertical="center" wrapText="1"/>
    </xf>
    <xf numFmtId="0" fontId="1" fillId="2" borderId="748" xfId="0" applyFont="1" applyFill="1" applyBorder="1" applyAlignment="1">
      <alignment horizontal="left" vertical="center" wrapText="1"/>
    </xf>
    <xf numFmtId="0" fontId="21" fillId="2" borderId="747" xfId="15" applyFont="1" applyFill="1" applyBorder="1" applyAlignment="1">
      <alignment vertical="center" wrapText="1"/>
    </xf>
    <xf numFmtId="0" fontId="65" fillId="2" borderId="745" xfId="15" quotePrefix="1" applyFont="1" applyFill="1" applyBorder="1" applyAlignment="1">
      <alignment vertical="center" wrapText="1"/>
    </xf>
    <xf numFmtId="0" fontId="38" fillId="2" borderId="654" xfId="15" quotePrefix="1" applyFont="1" applyFill="1" applyBorder="1" applyAlignment="1">
      <alignment vertical="center" wrapText="1"/>
    </xf>
    <xf numFmtId="0" fontId="56" fillId="2" borderId="733" xfId="11" quotePrefix="1" applyFont="1" applyFill="1" applyBorder="1" applyAlignment="1">
      <alignment horizontal="center" vertical="center" wrapText="1"/>
    </xf>
    <xf numFmtId="0" fontId="56" fillId="2" borderId="735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8" borderId="751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754" xfId="11" quotePrefix="1" applyFont="1" applyFill="1" applyBorder="1" applyAlignment="1">
      <alignment horizontal="center" vertical="center" wrapText="1"/>
    </xf>
    <xf numFmtId="0" fontId="39" fillId="4" borderId="755" xfId="15" applyFont="1" applyFill="1" applyBorder="1" applyAlignment="1">
      <alignment horizontal="center" vertical="center" wrapText="1"/>
    </xf>
    <xf numFmtId="0" fontId="10" fillId="4" borderId="754" xfId="13" applyFont="1" applyFill="1" applyBorder="1" applyAlignment="1">
      <alignment horizontal="center" vertical="center" wrapText="1"/>
    </xf>
    <xf numFmtId="0" fontId="35" fillId="4" borderId="756" xfId="11" quotePrefix="1" applyFont="1" applyFill="1" applyBorder="1" applyAlignment="1">
      <alignment horizontal="center" vertical="center" wrapText="1"/>
    </xf>
    <xf numFmtId="0" fontId="36" fillId="4" borderId="757" xfId="11" quotePrefix="1" applyFont="1" applyFill="1" applyBorder="1" applyAlignment="1">
      <alignment horizontal="center" vertical="center" wrapText="1"/>
    </xf>
    <xf numFmtId="0" fontId="37" fillId="4" borderId="752" xfId="11" quotePrefix="1" applyFont="1" applyFill="1" applyBorder="1" applyAlignment="1">
      <alignment horizontal="center" vertical="center" wrapText="1"/>
    </xf>
    <xf numFmtId="0" fontId="106" fillId="4" borderId="667" xfId="0" applyFont="1" applyFill="1" applyBorder="1" applyAlignment="1">
      <alignment horizontal="left" vertical="center" wrapText="1"/>
    </xf>
    <xf numFmtId="0" fontId="10" fillId="4" borderId="761" xfId="13" applyFont="1" applyFill="1" applyBorder="1" applyAlignment="1">
      <alignment horizontal="center" vertical="center" wrapText="1"/>
    </xf>
    <xf numFmtId="0" fontId="10" fillId="4" borderId="737" xfId="13" applyFont="1" applyFill="1" applyBorder="1" applyAlignment="1">
      <alignment horizontal="center" vertical="center" wrapText="1"/>
    </xf>
    <xf numFmtId="0" fontId="10" fillId="4" borderId="738" xfId="15" applyFont="1" applyFill="1" applyBorder="1" applyAlignment="1">
      <alignment horizontal="center" vertical="center" wrapText="1"/>
    </xf>
    <xf numFmtId="0" fontId="38" fillId="4" borderId="745" xfId="15" quotePrefix="1" applyFont="1" applyFill="1" applyBorder="1" applyAlignment="1">
      <alignment vertical="center" wrapText="1"/>
    </xf>
    <xf numFmtId="0" fontId="42" fillId="4" borderId="764" xfId="0" applyFont="1" applyFill="1" applyBorder="1" applyAlignment="1">
      <alignment horizontal="left" vertical="center" wrapText="1"/>
    </xf>
    <xf numFmtId="0" fontId="38" fillId="4" borderId="765" xfId="15" applyFont="1" applyFill="1" applyBorder="1" applyAlignment="1">
      <alignment vertical="center" wrapText="1"/>
    </xf>
    <xf numFmtId="0" fontId="10" fillId="4" borderId="765" xfId="15" applyFont="1" applyFill="1" applyBorder="1" applyAlignment="1">
      <alignment horizontal="center" vertical="center" wrapText="1"/>
    </xf>
    <xf numFmtId="0" fontId="10" fillId="2" borderId="765" xfId="15" applyFont="1" applyFill="1" applyBorder="1" applyAlignment="1">
      <alignment horizontal="center" vertical="center" wrapText="1"/>
    </xf>
    <xf numFmtId="0" fontId="10" fillId="4" borderId="761" xfId="15" applyFont="1" applyFill="1" applyBorder="1" applyAlignment="1">
      <alignment horizontal="center" vertical="center" wrapText="1"/>
    </xf>
    <xf numFmtId="0" fontId="10" fillId="2" borderId="762" xfId="15" applyFont="1" applyFill="1" applyBorder="1" applyAlignment="1">
      <alignment horizontal="center" vertical="center" wrapText="1"/>
    </xf>
    <xf numFmtId="0" fontId="106" fillId="4" borderId="763" xfId="0" applyFont="1" applyFill="1" applyBorder="1" applyAlignment="1">
      <alignment horizontal="center" vertical="center" wrapText="1"/>
    </xf>
    <xf numFmtId="0" fontId="107" fillId="4" borderId="754" xfId="15" quotePrefix="1" applyFont="1" applyFill="1" applyBorder="1" applyAlignment="1">
      <alignment horizontal="left" vertical="center" wrapText="1"/>
    </xf>
    <xf numFmtId="0" fontId="39" fillId="4" borderId="756" xfId="15" applyFont="1" applyFill="1" applyBorder="1" applyAlignment="1">
      <alignment horizontal="center" vertical="center" wrapText="1"/>
    </xf>
    <xf numFmtId="0" fontId="39" fillId="4" borderId="757" xfId="15" applyFont="1" applyFill="1" applyBorder="1" applyAlignment="1">
      <alignment horizontal="center" vertical="center" wrapText="1"/>
    </xf>
    <xf numFmtId="0" fontId="135" fillId="4" borderId="752" xfId="0" applyFont="1" applyFill="1" applyBorder="1" applyAlignment="1">
      <alignment horizontal="center" vertical="center" wrapText="1"/>
    </xf>
    <xf numFmtId="0" fontId="111" fillId="4" borderId="716" xfId="0" applyFont="1" applyFill="1" applyBorder="1" applyAlignment="1">
      <alignment horizontal="center" vertical="center"/>
    </xf>
    <xf numFmtId="0" fontId="10" fillId="4" borderId="766" xfId="13" applyFont="1" applyFill="1" applyBorder="1" applyAlignment="1">
      <alignment horizontal="center" vertical="center" wrapText="1"/>
    </xf>
    <xf numFmtId="0" fontId="10" fillId="4" borderId="767" xfId="13" applyFont="1" applyFill="1" applyBorder="1" applyAlignment="1">
      <alignment horizontal="center" vertical="center" wrapText="1"/>
    </xf>
    <xf numFmtId="0" fontId="10" fillId="4" borderId="754" xfId="15" applyFont="1" applyFill="1" applyBorder="1" applyAlignment="1">
      <alignment horizontal="center" vertical="center" wrapText="1"/>
    </xf>
    <xf numFmtId="0" fontId="10" fillId="4" borderId="761" xfId="15" applyFont="1" applyFill="1" applyBorder="1" applyAlignment="1">
      <alignment vertical="center" wrapText="1"/>
    </xf>
    <xf numFmtId="0" fontId="10" fillId="4" borderId="762" xfId="15" applyFont="1" applyFill="1" applyBorder="1" applyAlignment="1">
      <alignment vertical="center" wrapText="1"/>
    </xf>
    <xf numFmtId="0" fontId="10" fillId="4" borderId="756" xfId="13" applyFont="1" applyFill="1" applyBorder="1" applyAlignment="1">
      <alignment horizontal="center" vertical="center" wrapText="1"/>
    </xf>
    <xf numFmtId="0" fontId="10" fillId="4" borderId="753" xfId="13" applyFont="1" applyFill="1" applyBorder="1" applyAlignment="1">
      <alignment horizontal="center" vertical="center" wrapText="1"/>
    </xf>
    <xf numFmtId="0" fontId="10" fillId="4" borderId="768" xfId="13" applyFont="1" applyFill="1" applyBorder="1" applyAlignment="1">
      <alignment horizontal="center" vertical="center" wrapText="1"/>
    </xf>
    <xf numFmtId="0" fontId="10" fillId="4" borderId="769" xfId="13" applyFont="1" applyFill="1" applyBorder="1" applyAlignment="1">
      <alignment horizontal="center" vertical="center" wrapText="1"/>
    </xf>
    <xf numFmtId="0" fontId="10" fillId="2" borderId="762" xfId="13" applyFont="1" applyFill="1" applyBorder="1" applyAlignment="1">
      <alignment horizontal="center" vertical="center" wrapText="1"/>
    </xf>
    <xf numFmtId="0" fontId="10" fillId="4" borderId="753" xfId="15" applyFont="1" applyFill="1" applyBorder="1" applyAlignment="1">
      <alignment horizontal="center" vertical="center" wrapText="1"/>
    </xf>
    <xf numFmtId="0" fontId="106" fillId="4" borderId="764" xfId="0" applyFont="1" applyFill="1" applyBorder="1" applyAlignment="1">
      <alignment horizontal="left" vertical="center" wrapText="1"/>
    </xf>
    <xf numFmtId="0" fontId="38" fillId="4" borderId="754" xfId="15" quotePrefix="1" applyFont="1" applyFill="1" applyBorder="1" applyAlignment="1">
      <alignment vertical="center" wrapText="1"/>
    </xf>
    <xf numFmtId="0" fontId="139" fillId="4" borderId="754" xfId="0" applyFont="1" applyFill="1" applyBorder="1" applyAlignment="1">
      <alignment horizontal="left" vertical="center" wrapText="1"/>
    </xf>
    <xf numFmtId="0" fontId="106" fillId="4" borderId="754" xfId="0" applyFont="1" applyFill="1" applyBorder="1" applyAlignment="1">
      <alignment horizontal="left" vertical="center" wrapText="1"/>
    </xf>
    <xf numFmtId="0" fontId="39" fillId="4" borderId="767" xfId="15" applyFont="1" applyFill="1" applyBorder="1" applyAlignment="1">
      <alignment vertical="center" wrapText="1"/>
    </xf>
    <xf numFmtId="0" fontId="106" fillId="4" borderId="763" xfId="0" applyFont="1" applyFill="1" applyBorder="1" applyAlignment="1">
      <alignment horizontal="left" vertical="center" wrapText="1"/>
    </xf>
    <xf numFmtId="0" fontId="39" fillId="4" borderId="769" xfId="13" applyFont="1" applyFill="1" applyBorder="1" applyAlignment="1">
      <alignment horizontal="center" vertical="center" wrapText="1"/>
    </xf>
    <xf numFmtId="0" fontId="55" fillId="4" borderId="756" xfId="0" applyFont="1" applyFill="1" applyBorder="1" applyAlignment="1">
      <alignment horizontal="center" vertical="center"/>
    </xf>
    <xf numFmtId="0" fontId="55" fillId="4" borderId="754" xfId="0" applyFont="1" applyFill="1" applyBorder="1" applyAlignment="1">
      <alignment horizontal="center" vertical="center"/>
    </xf>
    <xf numFmtId="0" fontId="55" fillId="4" borderId="753" xfId="0" applyFont="1" applyFill="1" applyBorder="1" applyAlignment="1">
      <alignment horizontal="center" vertical="center"/>
    </xf>
    <xf numFmtId="0" fontId="104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106" fillId="2" borderId="773" xfId="0" applyFont="1" applyFill="1" applyBorder="1" applyAlignment="1">
      <alignment horizontal="left" vertical="center" wrapText="1"/>
    </xf>
    <xf numFmtId="0" fontId="144" fillId="2" borderId="771" xfId="0" applyFont="1" applyFill="1" applyBorder="1" applyAlignment="1">
      <alignment horizontal="center" vertical="center"/>
    </xf>
    <xf numFmtId="0" fontId="13" fillId="0" borderId="780" xfId="21" applyFont="1" applyFill="1" applyBorder="1" applyAlignment="1">
      <alignment horizontal="center" vertical="center" wrapText="1"/>
    </xf>
    <xf numFmtId="0" fontId="56" fillId="0" borderId="780" xfId="21" applyFont="1" applyFill="1" applyBorder="1" applyAlignment="1">
      <alignment horizontal="center" vertical="center" wrapText="1"/>
    </xf>
    <xf numFmtId="0" fontId="56" fillId="0" borderId="779" xfId="21" applyFont="1" applyFill="1" applyBorder="1" applyAlignment="1">
      <alignment horizontal="center" vertical="center" wrapText="1"/>
    </xf>
    <xf numFmtId="0" fontId="56" fillId="0" borderId="785" xfId="21" applyFont="1" applyFill="1" applyBorder="1" applyAlignment="1">
      <alignment horizontal="center" vertical="center" wrapText="1"/>
    </xf>
    <xf numFmtId="0" fontId="56" fillId="0" borderId="776" xfId="21" applyFont="1" applyFill="1" applyBorder="1" applyAlignment="1">
      <alignment horizontal="center" vertical="center" wrapText="1"/>
    </xf>
    <xf numFmtId="0" fontId="164" fillId="0" borderId="575" xfId="34" applyNumberFormat="1" applyFont="1" applyFill="1" applyBorder="1" applyAlignment="1">
      <alignment horizontal="center" vertical="top" wrapText="1" readingOrder="1"/>
    </xf>
    <xf numFmtId="0" fontId="165" fillId="0" borderId="606" xfId="34" applyNumberFormat="1" applyFont="1" applyFill="1" applyBorder="1" applyAlignment="1">
      <alignment horizontal="center" vertical="top" wrapText="1" readingOrder="1"/>
    </xf>
    <xf numFmtId="0" fontId="164" fillId="0" borderId="574" xfId="34" applyNumberFormat="1" applyFont="1" applyFill="1" applyBorder="1" applyAlignment="1">
      <alignment horizontal="center" vertical="top" wrapText="1" readingOrder="1"/>
    </xf>
    <xf numFmtId="0" fontId="68" fillId="0" borderId="777" xfId="0" applyFont="1" applyFill="1" applyBorder="1" applyAlignment="1">
      <alignment vertical="center" wrapText="1"/>
    </xf>
    <xf numFmtId="0" fontId="66" fillId="0" borderId="778" xfId="0" applyFont="1" applyFill="1" applyBorder="1" applyAlignment="1">
      <alignment vertical="center" wrapText="1"/>
    </xf>
    <xf numFmtId="0" fontId="56" fillId="0" borderId="786" xfId="21" applyFont="1" applyFill="1" applyBorder="1" applyAlignment="1">
      <alignment horizontal="center" vertical="center" wrapText="1"/>
    </xf>
    <xf numFmtId="0" fontId="56" fillId="0" borderId="784" xfId="21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10" fillId="10" borderId="790" xfId="0" applyFont="1" applyFill="1" applyBorder="1" applyAlignment="1">
      <alignment horizontal="center" vertical="center" wrapText="1"/>
    </xf>
    <xf numFmtId="0" fontId="10" fillId="10" borderId="791" xfId="0" applyFont="1" applyFill="1" applyBorder="1" applyAlignment="1">
      <alignment horizontal="center" vertical="center" wrapText="1"/>
    </xf>
    <xf numFmtId="0" fontId="10" fillId="10" borderId="792" xfId="0" applyFont="1" applyFill="1" applyBorder="1" applyAlignment="1">
      <alignment horizontal="center" vertical="center" wrapText="1"/>
    </xf>
    <xf numFmtId="0" fontId="10" fillId="10" borderId="794" xfId="0" applyFont="1" applyFill="1" applyBorder="1" applyAlignment="1">
      <alignment horizontal="center" vertical="center" wrapText="1"/>
    </xf>
    <xf numFmtId="0" fontId="10" fillId="10" borderId="796" xfId="0" applyFont="1" applyFill="1" applyBorder="1" applyAlignment="1">
      <alignment horizontal="center" vertical="center" wrapText="1"/>
    </xf>
    <xf numFmtId="0" fontId="10" fillId="10" borderId="797" xfId="0" applyFont="1" applyFill="1" applyBorder="1" applyAlignment="1">
      <alignment horizontal="center" vertical="center" wrapText="1"/>
    </xf>
    <xf numFmtId="0" fontId="10" fillId="10" borderId="798" xfId="0" applyFont="1" applyFill="1" applyBorder="1" applyAlignment="1">
      <alignment horizontal="center" vertical="center" wrapText="1"/>
    </xf>
    <xf numFmtId="0" fontId="39" fillId="10" borderId="791" xfId="0" applyFont="1" applyFill="1" applyBorder="1" applyAlignment="1">
      <alignment horizontal="center" vertical="center" wrapText="1"/>
    </xf>
    <xf numFmtId="0" fontId="39" fillId="10" borderId="790" xfId="0" applyFont="1" applyFill="1" applyBorder="1" applyAlignment="1">
      <alignment horizontal="center" vertical="center" wrapText="1"/>
    </xf>
    <xf numFmtId="0" fontId="39" fillId="10" borderId="544" xfId="0" applyFont="1" applyFill="1" applyBorder="1" applyAlignment="1">
      <alignment horizontal="center" vertical="center"/>
    </xf>
    <xf numFmtId="0" fontId="39" fillId="10" borderId="781" xfId="0" applyFont="1" applyFill="1" applyBorder="1" applyAlignment="1">
      <alignment horizontal="center" vertical="center"/>
    </xf>
    <xf numFmtId="0" fontId="39" fillId="10" borderId="669" xfId="0" applyFont="1" applyFill="1" applyBorder="1" applyAlignment="1">
      <alignment horizontal="center" vertical="center"/>
    </xf>
    <xf numFmtId="0" fontId="39" fillId="10" borderId="668" xfId="0" applyFont="1" applyFill="1" applyBorder="1" applyAlignment="1">
      <alignment horizontal="center" vertical="center"/>
    </xf>
    <xf numFmtId="0" fontId="10" fillId="10" borderId="670" xfId="0" applyFont="1" applyFill="1" applyBorder="1" applyAlignment="1">
      <alignment horizontal="center" vertical="center" wrapText="1"/>
    </xf>
    <xf numFmtId="0" fontId="10" fillId="10" borderId="663" xfId="0" applyFont="1" applyFill="1" applyBorder="1" applyAlignment="1">
      <alignment horizontal="center" vertical="center" wrapText="1"/>
    </xf>
    <xf numFmtId="0" fontId="10" fillId="10" borderId="641" xfId="0" applyFont="1" applyFill="1" applyBorder="1" applyAlignment="1">
      <alignment horizontal="center" vertical="center" wrapText="1"/>
    </xf>
    <xf numFmtId="0" fontId="10" fillId="10" borderId="674" xfId="0" applyFont="1" applyFill="1" applyBorder="1" applyAlignment="1">
      <alignment horizontal="center" vertical="center" wrapText="1"/>
    </xf>
    <xf numFmtId="0" fontId="10" fillId="10" borderId="675" xfId="0" applyFont="1" applyFill="1" applyBorder="1" applyAlignment="1">
      <alignment horizontal="center" vertical="center" wrapText="1"/>
    </xf>
    <xf numFmtId="0" fontId="10" fillId="10" borderId="676" xfId="0" applyFont="1" applyFill="1" applyBorder="1" applyAlignment="1">
      <alignment horizontal="center" vertical="center" wrapText="1"/>
    </xf>
    <xf numFmtId="0" fontId="95" fillId="10" borderId="661" xfId="0" applyFont="1" applyFill="1" applyBorder="1" applyAlignment="1">
      <alignment horizontal="center" vertical="center"/>
    </xf>
    <xf numFmtId="0" fontId="95" fillId="10" borderId="673" xfId="0" applyFont="1" applyFill="1" applyBorder="1" applyAlignment="1">
      <alignment horizontal="center" vertical="center"/>
    </xf>
    <xf numFmtId="0" fontId="149" fillId="2" borderId="687" xfId="15" applyFont="1" applyFill="1" applyBorder="1" applyAlignment="1">
      <alignment horizontal="center" vertical="center" wrapText="1"/>
    </xf>
    <xf numFmtId="0" fontId="149" fillId="2" borderId="688" xfId="15" applyFont="1" applyFill="1" applyBorder="1" applyAlignment="1">
      <alignment horizontal="center" vertical="center" wrapText="1"/>
    </xf>
    <xf numFmtId="0" fontId="149" fillId="2" borderId="689" xfId="15" applyFont="1" applyFill="1" applyBorder="1" applyAlignment="1">
      <alignment horizontal="center" vertical="center" wrapText="1"/>
    </xf>
    <xf numFmtId="0" fontId="39" fillId="2" borderId="748" xfId="15" applyFont="1" applyFill="1" applyBorder="1" applyAlignment="1">
      <alignment vertical="center" wrapText="1"/>
    </xf>
    <xf numFmtId="0" fontId="52" fillId="2" borderId="687" xfId="15" applyFont="1" applyFill="1" applyBorder="1" applyAlignment="1">
      <alignment horizontal="center" vertical="center" wrapText="1"/>
    </xf>
    <xf numFmtId="0" fontId="52" fillId="2" borderId="688" xfId="15" applyFont="1" applyFill="1" applyBorder="1" applyAlignment="1">
      <alignment horizontal="center" vertical="center" wrapText="1"/>
    </xf>
    <xf numFmtId="0" fontId="52" fillId="2" borderId="689" xfId="15" applyFont="1" applyFill="1" applyBorder="1" applyAlignment="1">
      <alignment horizontal="center" vertical="center" wrapText="1"/>
    </xf>
    <xf numFmtId="0" fontId="52" fillId="2" borderId="712" xfId="15" applyFont="1" applyFill="1" applyBorder="1" applyAlignment="1">
      <alignment horizontal="center" vertical="center" wrapText="1"/>
    </xf>
    <xf numFmtId="0" fontId="52" fillId="2" borderId="713" xfId="15" applyFont="1" applyFill="1" applyBorder="1" applyAlignment="1">
      <alignment horizontal="center" vertical="center" wrapText="1"/>
    </xf>
    <xf numFmtId="0" fontId="52" fillId="2" borderId="714" xfId="15" applyFont="1" applyFill="1" applyBorder="1" applyAlignment="1">
      <alignment horizontal="center" vertical="center" wrapText="1"/>
    </xf>
    <xf numFmtId="0" fontId="148" fillId="2" borderId="691" xfId="13" applyFont="1" applyFill="1" applyBorder="1" applyAlignment="1">
      <alignment horizontal="center" vertical="center" wrapText="1"/>
    </xf>
    <xf numFmtId="0" fontId="148" fillId="2" borderId="681" xfId="13" applyFont="1" applyFill="1" applyBorder="1" applyAlignment="1">
      <alignment horizontal="center" vertical="center" wrapText="1"/>
    </xf>
    <xf numFmtId="0" fontId="148" fillId="2" borderId="682" xfId="13" applyFont="1" applyFill="1" applyBorder="1" applyAlignment="1">
      <alignment horizontal="center" vertical="center" wrapText="1"/>
    </xf>
    <xf numFmtId="0" fontId="148" fillId="2" borderId="687" xfId="13" applyFont="1" applyFill="1" applyBorder="1" applyAlignment="1">
      <alignment horizontal="center" vertical="center" wrapText="1"/>
    </xf>
    <xf numFmtId="0" fontId="148" fillId="2" borderId="688" xfId="13" applyFont="1" applyFill="1" applyBorder="1" applyAlignment="1">
      <alignment horizontal="center" vertical="center" wrapText="1"/>
    </xf>
    <xf numFmtId="0" fontId="148" fillId="2" borderId="689" xfId="13" applyFont="1" applyFill="1" applyBorder="1" applyAlignment="1">
      <alignment horizontal="center" vertical="center" wrapText="1"/>
    </xf>
    <xf numFmtId="0" fontId="149" fillId="2" borderId="758" xfId="13" applyFont="1" applyFill="1" applyBorder="1" applyAlignment="1">
      <alignment horizontal="center" vertical="center" wrapText="1"/>
    </xf>
    <xf numFmtId="0" fontId="149" fillId="2" borderId="759" xfId="13" quotePrefix="1" applyFont="1" applyFill="1" applyBorder="1" applyAlignment="1">
      <alignment horizontal="center" vertical="center" wrapText="1"/>
    </xf>
    <xf numFmtId="0" fontId="148" fillId="2" borderId="760" xfId="13" applyFont="1" applyFill="1" applyBorder="1" applyAlignment="1">
      <alignment horizontal="center" vertical="center" wrapText="1"/>
    </xf>
    <xf numFmtId="0" fontId="149" fillId="2" borderId="712" xfId="15" applyFont="1" applyFill="1" applyBorder="1" applyAlignment="1">
      <alignment horizontal="center" vertical="center" wrapText="1"/>
    </xf>
    <xf numFmtId="0" fontId="149" fillId="2" borderId="713" xfId="15" applyFont="1" applyFill="1" applyBorder="1" applyAlignment="1">
      <alignment horizontal="center" vertical="center" wrapText="1"/>
    </xf>
    <xf numFmtId="0" fontId="149" fillId="2" borderId="714" xfId="15" applyFont="1" applyFill="1" applyBorder="1" applyAlignment="1">
      <alignment horizontal="center" vertical="center" wrapText="1"/>
    </xf>
    <xf numFmtId="0" fontId="148" fillId="2" borderId="701" xfId="13" applyFont="1" applyFill="1" applyBorder="1" applyAlignment="1">
      <alignment horizontal="center" vertical="center" wrapText="1"/>
    </xf>
    <xf numFmtId="0" fontId="148" fillId="2" borderId="702" xfId="13" applyFont="1" applyFill="1" applyBorder="1" applyAlignment="1">
      <alignment horizontal="center" vertical="center" wrapText="1"/>
    </xf>
    <xf numFmtId="0" fontId="148" fillId="2" borderId="703" xfId="13" applyFont="1" applyFill="1" applyBorder="1" applyAlignment="1">
      <alignment horizontal="center" vertical="center" wrapText="1"/>
    </xf>
    <xf numFmtId="0" fontId="149" fillId="2" borderId="691" xfId="13" applyFont="1" applyFill="1" applyBorder="1" applyAlignment="1">
      <alignment horizontal="center" vertical="center" wrapText="1"/>
    </xf>
    <xf numFmtId="0" fontId="149" fillId="2" borderId="681" xfId="13" applyFont="1" applyFill="1" applyBorder="1" applyAlignment="1">
      <alignment horizontal="center" vertical="center" wrapText="1"/>
    </xf>
    <xf numFmtId="0" fontId="149" fillId="2" borderId="682" xfId="13" applyFont="1" applyFill="1" applyBorder="1" applyAlignment="1">
      <alignment horizontal="center" vertical="center" wrapText="1"/>
    </xf>
    <xf numFmtId="0" fontId="147" fillId="2" borderId="679" xfId="0" applyFont="1" applyFill="1" applyBorder="1" applyAlignment="1">
      <alignment horizontal="center" vertical="center"/>
    </xf>
    <xf numFmtId="0" fontId="147" fillId="2" borderId="680" xfId="0" applyFont="1" applyFill="1" applyBorder="1" applyAlignment="1">
      <alignment horizontal="center" vertical="center"/>
    </xf>
    <xf numFmtId="0" fontId="149" fillId="2" borderId="683" xfId="15" applyFont="1" applyFill="1" applyBorder="1" applyAlignment="1">
      <alignment horizontal="center" vertical="center" wrapText="1"/>
    </xf>
    <xf numFmtId="0" fontId="147" fillId="2" borderId="712" xfId="0" applyFont="1" applyFill="1" applyBorder="1" applyAlignment="1">
      <alignment horizontal="center" vertical="center"/>
    </xf>
    <xf numFmtId="0" fontId="147" fillId="2" borderId="713" xfId="0" applyFont="1" applyFill="1" applyBorder="1" applyAlignment="1">
      <alignment horizontal="center" vertical="center"/>
    </xf>
    <xf numFmtId="0" fontId="147" fillId="2" borderId="701" xfId="0" applyFont="1" applyFill="1" applyBorder="1" applyAlignment="1">
      <alignment horizontal="center" vertical="center"/>
    </xf>
    <xf numFmtId="0" fontId="147" fillId="2" borderId="702" xfId="0" applyFont="1" applyFill="1" applyBorder="1" applyAlignment="1">
      <alignment horizontal="center" vertical="center"/>
    </xf>
    <xf numFmtId="0" fontId="149" fillId="2" borderId="703" xfId="15" applyFont="1" applyFill="1" applyBorder="1" applyAlignment="1">
      <alignment horizontal="center" vertical="center" wrapText="1"/>
    </xf>
    <xf numFmtId="0" fontId="26" fillId="2" borderId="62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2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5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25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 applyBorder="1" applyAlignment="1">
      <alignment horizontal="left" vertical="center" wrapText="1"/>
    </xf>
    <xf numFmtId="0" fontId="52" fillId="2" borderId="628" xfId="15" applyFont="1" applyFill="1" applyBorder="1" applyAlignment="1">
      <alignment horizontal="center" vertical="center" wrapText="1"/>
    </xf>
    <xf numFmtId="0" fontId="107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558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45" xfId="13" applyNumberFormat="1" applyFont="1" applyFill="1" applyBorder="1" applyAlignment="1" applyProtection="1">
      <alignment horizontal="center" vertical="center" wrapText="1"/>
    </xf>
    <xf numFmtId="0" fontId="24" fillId="2" borderId="646" xfId="13" applyNumberFormat="1" applyFont="1" applyFill="1" applyBorder="1" applyAlignment="1" applyProtection="1">
      <alignment horizontal="center" vertical="center" wrapText="1"/>
    </xf>
    <xf numFmtId="0" fontId="24" fillId="2" borderId="464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66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6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46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64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646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460" xfId="13" applyNumberFormat="1" applyFont="1" applyFill="1" applyBorder="1" applyAlignment="1" applyProtection="1">
      <alignment vertical="center" wrapText="1"/>
      <protection locked="0"/>
    </xf>
    <xf numFmtId="0" fontId="26" fillId="2" borderId="645" xfId="13" applyNumberFormat="1" applyFont="1" applyFill="1" applyBorder="1" applyAlignment="1" applyProtection="1">
      <alignment vertical="center" wrapText="1"/>
      <protection locked="0"/>
    </xf>
    <xf numFmtId="0" fontId="24" fillId="2" borderId="646" xfId="13" applyNumberFormat="1" applyFont="1" applyFill="1" applyBorder="1" applyAlignment="1" applyProtection="1">
      <alignment vertical="center" wrapText="1"/>
      <protection locked="0"/>
    </xf>
    <xf numFmtId="0" fontId="107" fillId="2" borderId="645" xfId="13" applyNumberFormat="1" applyFont="1" applyFill="1" applyBorder="1" applyAlignment="1" applyProtection="1">
      <alignment vertical="center" wrapText="1"/>
      <protection locked="0"/>
    </xf>
    <xf numFmtId="0" fontId="108" fillId="2" borderId="646" xfId="13" applyNumberFormat="1" applyFont="1" applyFill="1" applyBorder="1" applyAlignment="1" applyProtection="1">
      <alignment vertical="center" wrapText="1"/>
      <protection locked="0"/>
    </xf>
    <xf numFmtId="0" fontId="39" fillId="2" borderId="627" xfId="15" applyFont="1" applyFill="1" applyBorder="1" applyAlignment="1">
      <alignment horizontal="center" vertical="center" wrapText="1"/>
    </xf>
    <xf numFmtId="0" fontId="39" fillId="2" borderId="628" xfId="15" applyFont="1" applyFill="1" applyBorder="1" applyAlignment="1">
      <alignment horizontal="center" vertical="center" wrapText="1"/>
    </xf>
    <xf numFmtId="0" fontId="39" fillId="2" borderId="626" xfId="15" applyFont="1" applyFill="1" applyBorder="1" applyAlignment="1">
      <alignment horizontal="center" vertical="center" wrapText="1"/>
    </xf>
    <xf numFmtId="0" fontId="107" fillId="2" borderId="628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6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45" xfId="22" applyNumberFormat="1" applyFont="1" applyFill="1" applyBorder="1" applyAlignment="1" applyProtection="1">
      <alignment horizontal="center" vertical="center" wrapText="1"/>
    </xf>
    <xf numFmtId="0" fontId="24" fillId="2" borderId="646" xfId="22" applyNumberFormat="1" applyFont="1" applyFill="1" applyBorder="1" applyAlignment="1" applyProtection="1">
      <alignment horizontal="center" vertical="center" wrapText="1"/>
    </xf>
    <xf numFmtId="0" fontId="26" fillId="2" borderId="646" xfId="13" applyNumberFormat="1" applyFont="1" applyFill="1" applyBorder="1" applyAlignment="1" applyProtection="1">
      <alignment vertical="center" wrapText="1"/>
      <protection locked="0"/>
    </xf>
    <xf numFmtId="0" fontId="107" fillId="2" borderId="646" xfId="13" applyNumberFormat="1" applyFont="1" applyFill="1" applyBorder="1" applyAlignment="1" applyProtection="1">
      <alignment vertical="center" wrapText="1"/>
      <protection locked="0"/>
    </xf>
    <xf numFmtId="0" fontId="26" fillId="2" borderId="379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745" xfId="13" quotePrefix="1" applyFont="1" applyFill="1" applyBorder="1" applyAlignment="1">
      <alignment horizontal="center" vertical="center" wrapText="1"/>
    </xf>
    <xf numFmtId="0" fontId="108" fillId="2" borderId="788" xfId="13" applyNumberFormat="1" applyFont="1" applyFill="1" applyBorder="1" applyAlignment="1" applyProtection="1">
      <alignment horizontal="center" vertical="center" wrapText="1"/>
    </xf>
    <xf numFmtId="0" fontId="39" fillId="4" borderId="667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807" xfId="15" quotePrefix="1" applyFont="1" applyFill="1" applyBorder="1" applyAlignment="1">
      <alignment vertical="center" wrapText="1"/>
    </xf>
    <xf numFmtId="0" fontId="39" fillId="4" borderId="806" xfId="15" quotePrefix="1" applyFont="1" applyFill="1" applyBorder="1" applyAlignment="1">
      <alignment vertical="center" wrapText="1"/>
    </xf>
    <xf numFmtId="0" fontId="39" fillId="4" borderId="808" xfId="15" quotePrefix="1" applyFont="1" applyFill="1" applyBorder="1" applyAlignment="1">
      <alignment vertical="center" wrapText="1"/>
    </xf>
    <xf numFmtId="0" fontId="55" fillId="4" borderId="667" xfId="0" applyFont="1" applyFill="1" applyBorder="1" applyAlignment="1">
      <alignment horizontal="left" vertical="center" wrapText="1"/>
    </xf>
    <xf numFmtId="0" fontId="55" fillId="4" borderId="133" xfId="0" applyFont="1" applyFill="1" applyBorder="1" applyAlignment="1">
      <alignment horizontal="left" vertical="center" wrapText="1"/>
    </xf>
    <xf numFmtId="0" fontId="55" fillId="4" borderId="134" xfId="0" applyFont="1" applyFill="1" applyBorder="1" applyAlignment="1">
      <alignment horizontal="left" vertical="center" wrapText="1"/>
    </xf>
    <xf numFmtId="0" fontId="68" fillId="0" borderId="695" xfId="0" applyFont="1" applyFill="1" applyBorder="1" applyAlignment="1">
      <alignment vertical="center" wrapText="1"/>
    </xf>
    <xf numFmtId="0" fontId="10" fillId="0" borderId="155" xfId="11" quotePrefix="1" applyFont="1" applyFill="1" applyBorder="1" applyAlignment="1">
      <alignment horizontal="center" vertical="center" textRotation="255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53" fillId="2" borderId="788" xfId="15" applyFont="1" applyFill="1" applyBorder="1" applyAlignment="1">
      <alignment horizontal="center" vertical="center" wrapText="1"/>
    </xf>
    <xf numFmtId="0" fontId="53" fillId="2" borderId="787" xfId="15" applyFont="1" applyFill="1" applyBorder="1" applyAlignment="1">
      <alignment horizontal="center" vertical="center" wrapText="1"/>
    </xf>
    <xf numFmtId="0" fontId="53" fillId="2" borderId="803" xfId="15" applyFont="1" applyFill="1" applyBorder="1" applyAlignment="1">
      <alignment horizontal="center" vertical="center" wrapText="1"/>
    </xf>
    <xf numFmtId="0" fontId="47" fillId="2" borderId="809" xfId="13" applyFont="1" applyFill="1" applyBorder="1" applyAlignment="1">
      <alignment horizontal="center" vertical="center" wrapText="1"/>
    </xf>
    <xf numFmtId="0" fontId="47" fillId="2" borderId="813" xfId="13" applyFont="1" applyFill="1" applyBorder="1" applyAlignment="1">
      <alignment horizontal="center" vertical="center" wrapText="1"/>
    </xf>
    <xf numFmtId="0" fontId="47" fillId="2" borderId="814" xfId="13" applyFont="1" applyFill="1" applyBorder="1" applyAlignment="1">
      <alignment horizontal="center" vertical="center" wrapText="1"/>
    </xf>
    <xf numFmtId="0" fontId="53" fillId="2" borderId="758" xfId="15" applyFont="1" applyFill="1" applyBorder="1" applyAlignment="1">
      <alignment horizontal="center" vertical="center" wrapText="1"/>
    </xf>
    <xf numFmtId="0" fontId="53" fillId="2" borderId="759" xfId="15" applyFont="1" applyFill="1" applyBorder="1" applyAlignment="1">
      <alignment horizontal="center" vertical="center" wrapText="1"/>
    </xf>
    <xf numFmtId="0" fontId="53" fillId="2" borderId="760" xfId="15" applyFont="1" applyFill="1" applyBorder="1" applyAlignment="1">
      <alignment horizontal="center" vertical="center" wrapText="1"/>
    </xf>
    <xf numFmtId="0" fontId="47" fillId="2" borderId="771" xfId="13" applyFont="1" applyFill="1" applyBorder="1" applyAlignment="1">
      <alignment horizontal="center" vertical="center" wrapText="1"/>
    </xf>
    <xf numFmtId="0" fontId="47" fillId="2" borderId="810" xfId="13" applyFont="1" applyFill="1" applyBorder="1" applyAlignment="1">
      <alignment horizontal="center" vertical="center" wrapText="1"/>
    </xf>
    <xf numFmtId="0" fontId="47" fillId="2" borderId="772" xfId="13" applyFont="1" applyFill="1" applyBorder="1" applyAlignment="1">
      <alignment horizontal="center" vertical="center" wrapText="1"/>
    </xf>
    <xf numFmtId="0" fontId="53" fillId="2" borderId="758" xfId="13" applyFont="1" applyFill="1" applyBorder="1" applyAlignment="1">
      <alignment horizontal="center" vertical="center" wrapText="1"/>
    </xf>
    <xf numFmtId="0" fontId="53" fillId="2" borderId="759" xfId="13" quotePrefix="1" applyFont="1" applyFill="1" applyBorder="1" applyAlignment="1">
      <alignment horizontal="center" vertical="center" wrapText="1"/>
    </xf>
    <xf numFmtId="0" fontId="47" fillId="2" borderId="760" xfId="13" applyFont="1" applyFill="1" applyBorder="1" applyAlignment="1">
      <alignment horizontal="center" vertical="center" wrapText="1"/>
    </xf>
    <xf numFmtId="0" fontId="53" fillId="2" borderId="809" xfId="15" applyFont="1" applyFill="1" applyBorder="1" applyAlignment="1">
      <alignment horizontal="center" vertical="center" wrapText="1"/>
    </xf>
    <xf numFmtId="0" fontId="53" fillId="2" borderId="813" xfId="15" applyFont="1" applyFill="1" applyBorder="1" applyAlignment="1">
      <alignment horizontal="center" vertical="center" wrapText="1"/>
    </xf>
    <xf numFmtId="0" fontId="53" fillId="2" borderId="814" xfId="15" applyFont="1" applyFill="1" applyBorder="1" applyAlignment="1">
      <alignment horizontal="center" vertical="center" wrapText="1"/>
    </xf>
    <xf numFmtId="0" fontId="18" fillId="0" borderId="686" xfId="9" applyNumberFormat="1" applyFont="1" applyFill="1" applyBorder="1" applyAlignment="1">
      <alignment horizontal="center" vertical="center"/>
    </xf>
    <xf numFmtId="0" fontId="65" fillId="2" borderId="835" xfId="15" applyFont="1" applyFill="1" applyBorder="1" applyAlignment="1">
      <alignment vertical="center" wrapText="1"/>
    </xf>
    <xf numFmtId="0" fontId="65" fillId="2" borderId="819" xfId="15" quotePrefix="1" applyFont="1" applyFill="1" applyBorder="1" applyAlignment="1">
      <alignment vertical="center" wrapText="1"/>
    </xf>
    <xf numFmtId="0" fontId="37" fillId="2" borderId="826" xfId="11" quotePrefix="1" applyFont="1" applyFill="1" applyBorder="1" applyAlignment="1">
      <alignment horizontal="center" vertical="center" wrapText="1"/>
    </xf>
    <xf numFmtId="0" fontId="53" fillId="8" borderId="828" xfId="0" applyFont="1" applyFill="1" applyBorder="1" applyAlignment="1">
      <alignment horizontal="center" vertical="center" wrapText="1"/>
    </xf>
    <xf numFmtId="0" fontId="53" fillId="8" borderId="824" xfId="0" applyFont="1" applyFill="1" applyBorder="1" applyAlignment="1">
      <alignment horizontal="center" vertical="center" wrapText="1"/>
    </xf>
    <xf numFmtId="0" fontId="10" fillId="4" borderId="821" xfId="0" applyFont="1" applyFill="1" applyBorder="1" applyAlignment="1">
      <alignment horizontal="center" wrapText="1"/>
    </xf>
    <xf numFmtId="0" fontId="10" fillId="4" borderId="825" xfId="0" applyFont="1" applyFill="1" applyBorder="1" applyAlignment="1">
      <alignment horizontal="center" wrapText="1"/>
    </xf>
    <xf numFmtId="0" fontId="10" fillId="4" borderId="679" xfId="13" quotePrefix="1" applyFont="1" applyFill="1" applyBorder="1" applyAlignment="1">
      <alignment horizontal="center" vertical="center" wrapText="1"/>
    </xf>
    <xf numFmtId="0" fontId="10" fillId="4" borderId="395" xfId="13" quotePrefix="1" applyFont="1" applyFill="1" applyBorder="1" applyAlignment="1">
      <alignment horizontal="center" vertical="center" wrapText="1"/>
    </xf>
    <xf numFmtId="0" fontId="10" fillId="4" borderId="401" xfId="13" quotePrefix="1" applyFont="1" applyFill="1" applyBorder="1" applyAlignment="1">
      <alignment horizontal="center" vertical="center" wrapText="1"/>
    </xf>
    <xf numFmtId="0" fontId="10" fillId="4" borderId="821" xfId="13" quotePrefix="1" applyFont="1" applyFill="1" applyBorder="1" applyAlignment="1">
      <alignment horizontal="center" vertical="center" wrapText="1"/>
    </xf>
    <xf numFmtId="0" fontId="10" fillId="4" borderId="822" xfId="13" quotePrefix="1" applyFont="1" applyFill="1" applyBorder="1" applyAlignment="1">
      <alignment horizontal="center" vertical="center" wrapText="1"/>
    </xf>
    <xf numFmtId="0" fontId="10" fillId="4" borderId="823" xfId="13" quotePrefix="1" applyFont="1" applyFill="1" applyBorder="1" applyAlignment="1">
      <alignment horizontal="center" vertical="center" wrapText="1"/>
    </xf>
    <xf numFmtId="0" fontId="52" fillId="4" borderId="821" xfId="0" applyFont="1" applyFill="1" applyBorder="1" applyAlignment="1">
      <alignment horizontal="center" wrapText="1"/>
    </xf>
    <xf numFmtId="0" fontId="52" fillId="4" borderId="822" xfId="0" applyFont="1" applyFill="1" applyBorder="1" applyAlignment="1">
      <alignment horizontal="center" vertical="top" wrapText="1"/>
    </xf>
    <xf numFmtId="0" fontId="52" fillId="4" borderId="823" xfId="0" applyFont="1" applyFill="1" applyBorder="1" applyAlignment="1">
      <alignment horizontal="center" vertical="top" wrapText="1"/>
    </xf>
    <xf numFmtId="0" fontId="52" fillId="4" borderId="821" xfId="0" applyFont="1" applyFill="1" applyBorder="1" applyAlignment="1">
      <alignment horizontal="center" vertical="top" wrapText="1"/>
    </xf>
    <xf numFmtId="0" fontId="53" fillId="8" borderId="821" xfId="0" applyFont="1" applyFill="1" applyBorder="1" applyAlignment="1">
      <alignment horizontal="center" vertical="center" wrapText="1"/>
    </xf>
    <xf numFmtId="0" fontId="53" fillId="8" borderId="822" xfId="0" applyFont="1" applyFill="1" applyBorder="1" applyAlignment="1">
      <alignment horizontal="center" vertical="center" wrapText="1"/>
    </xf>
    <xf numFmtId="0" fontId="53" fillId="8" borderId="823" xfId="0" applyFont="1" applyFill="1" applyBorder="1" applyAlignment="1">
      <alignment horizontal="center" vertical="center" wrapText="1"/>
    </xf>
    <xf numFmtId="0" fontId="52" fillId="2" borderId="821" xfId="0" applyFont="1" applyFill="1" applyBorder="1" applyAlignment="1">
      <alignment horizontal="center" vertical="top" wrapText="1"/>
    </xf>
    <xf numFmtId="0" fontId="52" fillId="4" borderId="825" xfId="0" applyFont="1" applyFill="1" applyBorder="1" applyAlignment="1">
      <alignment horizontal="center" vertical="top" wrapText="1"/>
    </xf>
    <xf numFmtId="0" fontId="52" fillId="4" borderId="816" xfId="0" applyFont="1" applyFill="1" applyBorder="1" applyAlignment="1">
      <alignment horizontal="center" vertical="top" wrapText="1"/>
    </xf>
    <xf numFmtId="0" fontId="52" fillId="4" borderId="808" xfId="0" applyFont="1" applyFill="1" applyBorder="1" applyAlignment="1">
      <alignment horizontal="center" vertical="top" wrapText="1"/>
    </xf>
    <xf numFmtId="0" fontId="52" fillId="4" borderId="807" xfId="0" applyFont="1" applyFill="1" applyBorder="1" applyAlignment="1">
      <alignment horizontal="center" wrapText="1"/>
    </xf>
    <xf numFmtId="0" fontId="50" fillId="8" borderId="806" xfId="0" applyFont="1" applyFill="1" applyBorder="1" applyAlignment="1">
      <alignment horizontal="center" vertical="center" wrapText="1"/>
    </xf>
    <xf numFmtId="0" fontId="50" fillId="8" borderId="823" xfId="0" applyFont="1" applyFill="1" applyBorder="1" applyAlignment="1">
      <alignment horizontal="center" vertical="center" wrapText="1"/>
    </xf>
    <xf numFmtId="0" fontId="53" fillId="8" borderId="840" xfId="0" applyFont="1" applyFill="1" applyBorder="1" applyAlignment="1">
      <alignment horizontal="center" vertical="center" wrapText="1"/>
    </xf>
    <xf numFmtId="0" fontId="53" fillId="8" borderId="814" xfId="0" applyFont="1" applyFill="1" applyBorder="1" applyAlignment="1">
      <alignment horizontal="center" vertical="center" wrapText="1"/>
    </xf>
    <xf numFmtId="0" fontId="53" fillId="8" borderId="713" xfId="0" applyFont="1" applyFill="1" applyBorder="1" applyAlignment="1">
      <alignment horizontal="center" vertical="center" wrapText="1"/>
    </xf>
    <xf numFmtId="0" fontId="53" fillId="8" borderId="714" xfId="0" applyFont="1" applyFill="1" applyBorder="1" applyAlignment="1">
      <alignment horizontal="center" vertical="center" wrapText="1"/>
    </xf>
    <xf numFmtId="0" fontId="53" fillId="8" borderId="805" xfId="0" applyFont="1" applyFill="1" applyBorder="1" applyAlignment="1">
      <alignment horizontal="center" vertical="center" wrapText="1"/>
    </xf>
    <xf numFmtId="0" fontId="53" fillId="8" borderId="804" xfId="0" applyFont="1" applyFill="1" applyBorder="1" applyAlignment="1">
      <alignment horizontal="center" vertical="center" wrapText="1"/>
    </xf>
    <xf numFmtId="0" fontId="55" fillId="8" borderId="821" xfId="0" applyFont="1" applyFill="1" applyBorder="1" applyAlignment="1">
      <alignment horizontal="center" vertical="center" wrapText="1"/>
    </xf>
    <xf numFmtId="0" fontId="55" fillId="8" borderId="825" xfId="0" applyFont="1" applyFill="1" applyBorder="1" applyAlignment="1">
      <alignment horizontal="center" vertical="center" wrapText="1"/>
    </xf>
    <xf numFmtId="0" fontId="75" fillId="4" borderId="821" xfId="0" applyFont="1" applyFill="1" applyBorder="1" applyAlignment="1">
      <alignment horizontal="center" vertical="center" wrapText="1"/>
    </xf>
    <xf numFmtId="0" fontId="75" fillId="4" borderId="822" xfId="0" applyFont="1" applyFill="1" applyBorder="1" applyAlignment="1">
      <alignment horizontal="center" vertical="center" wrapText="1"/>
    </xf>
    <xf numFmtId="0" fontId="75" fillId="4" borderId="823" xfId="0" applyFont="1" applyFill="1" applyBorder="1" applyAlignment="1">
      <alignment horizontal="center" vertical="center" wrapText="1"/>
    </xf>
    <xf numFmtId="0" fontId="96" fillId="4" borderId="822" xfId="0" applyFont="1" applyFill="1" applyBorder="1" applyAlignment="1">
      <alignment horizontal="center" vertical="center" wrapText="1"/>
    </xf>
    <xf numFmtId="0" fontId="96" fillId="4" borderId="823" xfId="0" applyFont="1" applyFill="1" applyBorder="1" applyAlignment="1">
      <alignment horizontal="center" vertical="center" wrapText="1"/>
    </xf>
    <xf numFmtId="0" fontId="75" fillId="2" borderId="821" xfId="0" applyFont="1" applyFill="1" applyBorder="1" applyAlignment="1">
      <alignment horizontal="center" vertical="center" wrapText="1"/>
    </xf>
    <xf numFmtId="0" fontId="96" fillId="4" borderId="821" xfId="0" applyFont="1" applyFill="1" applyBorder="1" applyAlignment="1">
      <alignment horizontal="center" vertical="center" wrapText="1"/>
    </xf>
    <xf numFmtId="0" fontId="39" fillId="4" borderId="822" xfId="13" quotePrefix="1" applyFont="1" applyFill="1" applyBorder="1" applyAlignment="1">
      <alignment horizontal="center" vertical="center" wrapText="1"/>
    </xf>
    <xf numFmtId="0" fontId="39" fillId="4" borderId="823" xfId="13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35" fillId="4" borderId="821" xfId="11" quotePrefix="1" applyFont="1" applyFill="1" applyBorder="1" applyAlignment="1">
      <alignment horizontal="center" vertical="center" wrapText="1"/>
    </xf>
    <xf numFmtId="0" fontId="36" fillId="4" borderId="821" xfId="11" quotePrefix="1" applyFont="1" applyFill="1" applyBorder="1" applyAlignment="1">
      <alignment horizontal="center" vertical="center" wrapText="1"/>
    </xf>
    <xf numFmtId="0" fontId="37" fillId="4" borderId="819" xfId="11" quotePrefix="1" applyFont="1" applyFill="1" applyBorder="1" applyAlignment="1">
      <alignment horizontal="center" vertical="center" wrapText="1"/>
    </xf>
    <xf numFmtId="0" fontId="37" fillId="4" borderId="825" xfId="11" quotePrefix="1" applyFont="1" applyFill="1" applyBorder="1" applyAlignment="1">
      <alignment horizontal="center" vertical="center" wrapText="1"/>
    </xf>
    <xf numFmtId="0" fontId="38" fillId="4" borderId="819" xfId="15" quotePrefix="1" applyFont="1" applyFill="1" applyBorder="1" applyAlignment="1">
      <alignment vertical="center" wrapText="1"/>
    </xf>
    <xf numFmtId="0" fontId="10" fillId="4" borderId="819" xfId="15" quotePrefix="1" applyFont="1" applyFill="1" applyBorder="1" applyAlignment="1">
      <alignment vertical="center" wrapText="1"/>
    </xf>
    <xf numFmtId="0" fontId="10" fillId="4" borderId="825" xfId="15" quotePrefix="1" applyFont="1" applyFill="1" applyBorder="1" applyAlignment="1">
      <alignment vertical="center" wrapText="1"/>
    </xf>
    <xf numFmtId="0" fontId="10" fillId="4" borderId="818" xfId="15" quotePrefix="1" applyFont="1" applyFill="1" applyBorder="1" applyAlignment="1">
      <alignment vertical="center" wrapText="1"/>
    </xf>
    <xf numFmtId="0" fontId="10" fillId="4" borderId="194" xfId="11" quotePrefix="1" applyFont="1" applyFill="1" applyBorder="1" applyAlignment="1">
      <alignment horizontal="center" vertical="center" textRotation="255" wrapText="1"/>
    </xf>
    <xf numFmtId="0" fontId="10" fillId="4" borderId="133" xfId="13" applyFont="1" applyFill="1" applyBorder="1" applyAlignment="1">
      <alignment horizontal="center" vertical="center" wrapText="1"/>
    </xf>
    <xf numFmtId="0" fontId="10" fillId="4" borderId="194" xfId="13" applyFont="1" applyFill="1" applyBorder="1" applyAlignment="1">
      <alignment horizontal="center" vertical="center" wrapText="1"/>
    </xf>
    <xf numFmtId="0" fontId="106" fillId="4" borderId="819" xfId="0" applyFont="1" applyFill="1" applyBorder="1" applyAlignment="1">
      <alignment horizontal="left" vertical="center" wrapText="1"/>
    </xf>
    <xf numFmtId="0" fontId="144" fillId="4" borderId="821" xfId="0" applyFont="1" applyFill="1" applyBorder="1" applyAlignment="1">
      <alignment horizontal="center" vertical="center"/>
    </xf>
    <xf numFmtId="0" fontId="144" fillId="4" borderId="825" xfId="0" applyFont="1" applyFill="1" applyBorder="1" applyAlignment="1">
      <alignment horizontal="center" vertical="center"/>
    </xf>
    <xf numFmtId="0" fontId="144" fillId="4" borderId="830" xfId="0" applyFont="1" applyFill="1" applyBorder="1" applyAlignment="1">
      <alignment horizontal="center" vertical="center"/>
    </xf>
    <xf numFmtId="0" fontId="39" fillId="2" borderId="134" xfId="15" quotePrefix="1" applyFont="1" applyFill="1" applyBorder="1" applyAlignment="1">
      <alignment horizontal="center" vertical="center" wrapText="1"/>
    </xf>
    <xf numFmtId="0" fontId="52" fillId="2" borderId="133" xfId="0" applyFont="1" applyFill="1" applyBorder="1" applyAlignment="1">
      <alignment horizontal="center" vertical="center"/>
    </xf>
    <xf numFmtId="0" fontId="39" fillId="2" borderId="150" xfId="15" quotePrefix="1" applyFont="1" applyFill="1" applyBorder="1" applyAlignment="1">
      <alignment horizontal="center" vertical="center" wrapText="1"/>
    </xf>
    <xf numFmtId="0" fontId="10" fillId="0" borderId="194" xfId="11" quotePrefix="1" applyFont="1" applyFill="1" applyBorder="1" applyAlignment="1">
      <alignment horizontal="center" vertical="center" textRotation="255" wrapText="1"/>
    </xf>
    <xf numFmtId="0" fontId="39" fillId="0" borderId="155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816" xfId="11" applyFont="1" applyFill="1" applyBorder="1" applyAlignment="1">
      <alignment horizontal="center" vertical="center" textRotation="255" wrapText="1"/>
    </xf>
    <xf numFmtId="0" fontId="55" fillId="2" borderId="815" xfId="11" applyFont="1" applyFill="1" applyBorder="1" applyAlignment="1">
      <alignment horizontal="center" vertical="center" textRotation="255" wrapText="1"/>
    </xf>
    <xf numFmtId="0" fontId="52" fillId="2" borderId="845" xfId="15" applyFont="1" applyFill="1" applyBorder="1" applyAlignment="1">
      <alignment horizontal="center" vertical="center" wrapText="1"/>
    </xf>
    <xf numFmtId="0" fontId="52" fillId="2" borderId="843" xfId="15" applyFont="1" applyFill="1" applyBorder="1" applyAlignment="1">
      <alignment horizontal="center" vertical="center" wrapText="1"/>
    </xf>
    <xf numFmtId="0" fontId="52" fillId="2" borderId="842" xfId="15" applyFont="1" applyFill="1" applyBorder="1" applyAlignment="1">
      <alignment horizontal="center" vertical="center" wrapText="1"/>
    </xf>
    <xf numFmtId="0" fontId="52" fillId="2" borderId="847" xfId="15" applyFont="1" applyFill="1" applyBorder="1" applyAlignment="1">
      <alignment horizontal="center" vertical="center" wrapText="1"/>
    </xf>
    <xf numFmtId="0" fontId="55" fillId="2" borderId="846" xfId="15" applyFont="1" applyFill="1" applyBorder="1" applyAlignment="1">
      <alignment horizontal="center" vertical="center" wrapText="1"/>
    </xf>
    <xf numFmtId="0" fontId="52" fillId="0" borderId="845" xfId="15" applyFont="1" applyFill="1" applyBorder="1" applyAlignment="1">
      <alignment horizontal="center" vertical="center" wrapText="1"/>
    </xf>
    <xf numFmtId="0" fontId="55" fillId="2" borderId="846" xfId="13" applyFont="1" applyFill="1" applyBorder="1" applyAlignment="1">
      <alignment horizontal="center" vertical="center" wrapText="1"/>
    </xf>
    <xf numFmtId="0" fontId="55" fillId="2" borderId="846" xfId="13" applyNumberFormat="1" applyFont="1" applyFill="1" applyBorder="1" applyAlignment="1">
      <alignment horizontal="center" vertical="center" wrapText="1"/>
    </xf>
    <xf numFmtId="0" fontId="94" fillId="4" borderId="845" xfId="15" applyFont="1" applyFill="1" applyBorder="1" applyAlignment="1">
      <alignment horizontal="left" vertical="center" wrapText="1"/>
    </xf>
    <xf numFmtId="0" fontId="10" fillId="4" borderId="848" xfId="15" quotePrefix="1" applyFont="1" applyFill="1" applyBorder="1" applyAlignment="1">
      <alignment vertical="center" wrapText="1"/>
    </xf>
    <xf numFmtId="0" fontId="10" fillId="4" borderId="853" xfId="15" quotePrefix="1" applyFont="1" applyFill="1" applyBorder="1" applyAlignment="1">
      <alignment vertical="center" wrapText="1"/>
    </xf>
    <xf numFmtId="0" fontId="53" fillId="2" borderId="850" xfId="15" applyFont="1" applyFill="1" applyBorder="1" applyAlignment="1">
      <alignment horizontal="center" vertical="center" wrapText="1"/>
    </xf>
    <xf numFmtId="0" fontId="53" fillId="2" borderId="856" xfId="15" applyFont="1" applyFill="1" applyBorder="1" applyAlignment="1">
      <alignment horizontal="center" vertical="center" wrapText="1"/>
    </xf>
    <xf numFmtId="0" fontId="53" fillId="2" borderId="857" xfId="15" applyFont="1" applyFill="1" applyBorder="1" applyAlignment="1">
      <alignment horizontal="center" vertical="center" wrapText="1"/>
    </xf>
    <xf numFmtId="0" fontId="53" fillId="2" borderId="842" xfId="15" applyFont="1" applyFill="1" applyBorder="1" applyAlignment="1">
      <alignment horizontal="center" vertical="center" wrapText="1"/>
    </xf>
    <xf numFmtId="0" fontId="53" fillId="2" borderId="843" xfId="15" applyFont="1" applyFill="1" applyBorder="1" applyAlignment="1">
      <alignment horizontal="center" vertical="center" wrapText="1"/>
    </xf>
    <xf numFmtId="0" fontId="53" fillId="2" borderId="844" xfId="15" applyFont="1" applyFill="1" applyBorder="1" applyAlignment="1">
      <alignment horizontal="center" vertical="center" wrapText="1"/>
    </xf>
    <xf numFmtId="0" fontId="13" fillId="0" borderId="781" xfId="0" applyNumberFormat="1" applyFont="1" applyFill="1" applyBorder="1" applyAlignment="1">
      <alignment horizontal="center" vertical="center" wrapText="1"/>
    </xf>
    <xf numFmtId="0" fontId="39" fillId="2" borderId="860" xfId="15" applyFont="1" applyFill="1" applyBorder="1" applyAlignment="1">
      <alignment vertical="center" wrapText="1"/>
    </xf>
    <xf numFmtId="0" fontId="64" fillId="4" borderId="854" xfId="15" quotePrefix="1" applyFont="1" applyFill="1" applyBorder="1" applyAlignment="1">
      <alignment vertical="center" wrapText="1"/>
    </xf>
    <xf numFmtId="0" fontId="41" fillId="4" borderId="850" xfId="15" quotePrefix="1" applyFont="1" applyFill="1" applyBorder="1" applyAlignment="1">
      <alignment horizontal="center" vertical="center" wrapText="1"/>
    </xf>
    <xf numFmtId="0" fontId="41" fillId="4" borderId="863" xfId="15" quotePrefix="1" applyFont="1" applyFill="1" applyBorder="1" applyAlignment="1">
      <alignment horizontal="center" vertical="center" wrapText="1"/>
    </xf>
    <xf numFmtId="0" fontId="64" fillId="4" borderId="864" xfId="15" quotePrefix="1" applyFont="1" applyFill="1" applyBorder="1" applyAlignment="1">
      <alignment horizontal="center" vertical="center" wrapText="1"/>
    </xf>
    <xf numFmtId="0" fontId="64" fillId="4" borderId="865" xfId="15" quotePrefix="1" applyFont="1" applyFill="1" applyBorder="1" applyAlignment="1">
      <alignment horizontal="center" vertical="center" wrapText="1"/>
    </xf>
    <xf numFmtId="0" fontId="61" fillId="4" borderId="850" xfId="0" applyFont="1" applyFill="1" applyBorder="1" applyAlignment="1">
      <alignment horizontal="center" vertical="center" wrapText="1"/>
    </xf>
    <xf numFmtId="0" fontId="61" fillId="4" borderId="863" xfId="0" applyFont="1" applyFill="1" applyBorder="1" applyAlignment="1">
      <alignment horizontal="center" vertical="center" wrapText="1"/>
    </xf>
    <xf numFmtId="0" fontId="61" fillId="4" borderId="864" xfId="0" applyFont="1" applyFill="1" applyBorder="1" applyAlignment="1">
      <alignment horizontal="center" vertical="center" wrapText="1"/>
    </xf>
    <xf numFmtId="0" fontId="41" fillId="4" borderId="831" xfId="15" applyFont="1" applyFill="1" applyBorder="1" applyAlignment="1">
      <alignment vertical="center" wrapText="1"/>
    </xf>
    <xf numFmtId="0" fontId="41" fillId="4" borderId="831" xfId="3" applyFont="1" applyFill="1" applyBorder="1" applyAlignment="1">
      <alignment vertical="center" wrapText="1"/>
    </xf>
    <xf numFmtId="0" fontId="41" fillId="4" borderId="871" xfId="3" applyFont="1" applyFill="1" applyBorder="1" applyAlignment="1">
      <alignment vertical="center" wrapText="1"/>
    </xf>
    <xf numFmtId="0" fontId="61" fillId="4" borderId="849" xfId="0" applyFont="1" applyFill="1" applyBorder="1" applyAlignment="1">
      <alignment horizontal="left" vertical="center" wrapText="1"/>
    </xf>
    <xf numFmtId="0" fontId="61" fillId="4" borderId="677" xfId="0" applyFont="1" applyFill="1" applyBorder="1" applyAlignment="1">
      <alignment horizontal="left" vertical="center" wrapText="1"/>
    </xf>
    <xf numFmtId="0" fontId="61" fillId="4" borderId="831" xfId="0" applyFont="1" applyFill="1" applyBorder="1" applyAlignment="1">
      <alignment horizontal="left" vertical="center" wrapText="1"/>
    </xf>
    <xf numFmtId="0" fontId="64" fillId="4" borderId="849" xfId="15" quotePrefix="1" applyFont="1" applyFill="1" applyBorder="1" applyAlignment="1">
      <alignment vertical="center" wrapText="1"/>
    </xf>
    <xf numFmtId="0" fontId="64" fillId="4" borderId="869" xfId="15" applyFont="1" applyFill="1" applyBorder="1" applyAlignment="1">
      <alignment vertical="center" wrapText="1"/>
    </xf>
    <xf numFmtId="0" fontId="41" fillId="4" borderId="845" xfId="15" applyFont="1" applyFill="1" applyBorder="1" applyAlignment="1">
      <alignment vertical="center" wrapText="1"/>
    </xf>
    <xf numFmtId="0" fontId="41" fillId="4" borderId="845" xfId="3" applyFont="1" applyFill="1" applyBorder="1" applyAlignment="1">
      <alignment vertical="center" wrapText="1"/>
    </xf>
    <xf numFmtId="0" fontId="41" fillId="4" borderId="860" xfId="3" applyFont="1" applyFill="1" applyBorder="1" applyAlignment="1">
      <alignment vertical="center" wrapText="1"/>
    </xf>
    <xf numFmtId="0" fontId="64" fillId="4" borderId="848" xfId="15" quotePrefix="1" applyFont="1" applyFill="1" applyBorder="1" applyAlignment="1">
      <alignment vertical="center" wrapText="1"/>
    </xf>
    <xf numFmtId="0" fontId="93" fillId="4" borderId="417" xfId="3" applyFont="1" applyFill="1" applyBorder="1" applyAlignment="1">
      <alignment vertical="center" wrapText="1"/>
    </xf>
    <xf numFmtId="0" fontId="93" fillId="4" borderId="432" xfId="15" applyFont="1" applyFill="1" applyBorder="1" applyAlignment="1">
      <alignment vertical="center" wrapText="1"/>
    </xf>
    <xf numFmtId="0" fontId="170" fillId="4" borderId="423" xfId="0" applyFont="1" applyFill="1" applyBorder="1" applyAlignment="1">
      <alignment horizontal="left" vertical="center" wrapText="1"/>
    </xf>
    <xf numFmtId="0" fontId="170" fillId="4" borderId="412" xfId="0" applyFont="1" applyFill="1" applyBorder="1" applyAlignment="1">
      <alignment horizontal="left" vertical="center" wrapText="1"/>
    </xf>
    <xf numFmtId="0" fontId="170" fillId="4" borderId="417" xfId="0" applyFont="1" applyFill="1" applyBorder="1" applyAlignment="1">
      <alignment horizontal="left" vertical="center" wrapText="1"/>
    </xf>
    <xf numFmtId="0" fontId="93" fillId="4" borderId="378" xfId="15" applyFont="1" applyFill="1" applyBorder="1" applyAlignment="1">
      <alignment vertical="center" wrapText="1"/>
    </xf>
    <xf numFmtId="0" fontId="169" fillId="4" borderId="381" xfId="15" quotePrefix="1" applyFont="1" applyFill="1" applyBorder="1" applyAlignment="1">
      <alignment vertical="center" wrapText="1"/>
    </xf>
    <xf numFmtId="0" fontId="169" fillId="4" borderId="427" xfId="15" applyFont="1" applyFill="1" applyBorder="1" applyAlignment="1">
      <alignment vertical="center" wrapText="1"/>
    </xf>
    <xf numFmtId="0" fontId="93" fillId="4" borderId="420" xfId="3" applyFont="1" applyFill="1" applyBorder="1" applyAlignment="1">
      <alignment vertical="center" wrapText="1"/>
    </xf>
    <xf numFmtId="0" fontId="93" fillId="4" borderId="420" xfId="15" applyFont="1" applyFill="1" applyBorder="1" applyAlignment="1">
      <alignment vertical="center" wrapText="1"/>
    </xf>
    <xf numFmtId="0" fontId="169" fillId="4" borderId="431" xfId="15" quotePrefix="1" applyFont="1" applyFill="1" applyBorder="1" applyAlignment="1">
      <alignment vertical="center" wrapText="1"/>
    </xf>
    <xf numFmtId="0" fontId="6" fillId="4" borderId="423" xfId="0" applyFont="1" applyFill="1" applyBorder="1" applyAlignment="1">
      <alignment horizontal="left" vertical="center" wrapText="1"/>
    </xf>
    <xf numFmtId="0" fontId="94" fillId="4" borderId="869" xfId="15" applyFont="1" applyFill="1" applyBorder="1" applyAlignment="1">
      <alignment horizontal="left" vertical="center" wrapText="1"/>
    </xf>
    <xf numFmtId="0" fontId="94" fillId="4" borderId="832" xfId="15" applyFont="1" applyFill="1" applyBorder="1" applyAlignment="1">
      <alignment horizontal="left" vertical="center" wrapText="1"/>
    </xf>
    <xf numFmtId="0" fontId="52" fillId="0" borderId="843" xfId="15" applyFont="1" applyFill="1" applyBorder="1" applyAlignment="1">
      <alignment horizontal="center" vertical="center" wrapText="1"/>
    </xf>
    <xf numFmtId="0" fontId="52" fillId="0" borderId="842" xfId="15" applyFont="1" applyFill="1" applyBorder="1" applyAlignment="1">
      <alignment horizontal="center" vertical="center" wrapText="1"/>
    </xf>
    <xf numFmtId="0" fontId="52" fillId="0" borderId="874" xfId="15" applyFont="1" applyFill="1" applyBorder="1" applyAlignment="1">
      <alignment horizontal="center" vertical="center" wrapText="1"/>
    </xf>
    <xf numFmtId="0" fontId="27" fillId="2" borderId="877" xfId="22" quotePrefix="1" applyNumberFormat="1" applyFont="1" applyFill="1" applyBorder="1" applyAlignment="1" applyProtection="1">
      <alignment vertical="center" wrapText="1"/>
      <protection locked="0"/>
    </xf>
    <xf numFmtId="0" fontId="26" fillId="2" borderId="869" xfId="22" quotePrefix="1" applyFont="1" applyFill="1" applyBorder="1" applyAlignment="1">
      <alignment horizontal="left" vertical="center" wrapText="1"/>
    </xf>
    <xf numFmtId="0" fontId="26" fillId="2" borderId="845" xfId="22" quotePrefix="1" applyFont="1" applyFill="1" applyBorder="1" applyAlignment="1">
      <alignment horizontal="left" vertical="center" wrapText="1"/>
    </xf>
    <xf numFmtId="0" fontId="26" fillId="2" borderId="832" xfId="22" quotePrefix="1" applyFont="1" applyFill="1" applyBorder="1" applyAlignment="1">
      <alignment horizontal="left" vertical="center" wrapText="1"/>
    </xf>
    <xf numFmtId="0" fontId="27" fillId="2" borderId="877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848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860" xfId="22" quotePrefix="1" applyFont="1" applyFill="1" applyBorder="1" applyAlignment="1">
      <alignment horizontal="left" vertical="center" wrapText="1"/>
    </xf>
    <xf numFmtId="0" fontId="27" fillId="2" borderId="848" xfId="22" quotePrefix="1" applyNumberFormat="1" applyFont="1" applyFill="1" applyBorder="1" applyAlignment="1" applyProtection="1">
      <alignment vertical="center" wrapText="1"/>
      <protection locked="0"/>
    </xf>
    <xf numFmtId="0" fontId="27" fillId="2" borderId="848" xfId="22" applyNumberFormat="1" applyFont="1" applyFill="1" applyBorder="1" applyAlignment="1" applyProtection="1">
      <alignment vertical="center" wrapText="1"/>
      <protection locked="0"/>
    </xf>
    <xf numFmtId="0" fontId="26" fillId="2" borderId="650" xfId="22" quotePrefix="1" applyFont="1" applyFill="1" applyBorder="1" applyAlignment="1">
      <alignment horizontal="left" vertical="center" wrapText="1"/>
    </xf>
    <xf numFmtId="0" fontId="24" fillId="2" borderId="811" xfId="22" applyNumberFormat="1" applyFont="1" applyFill="1" applyBorder="1" applyAlignment="1" applyProtection="1">
      <alignment vertical="center" wrapText="1"/>
      <protection locked="0"/>
    </xf>
    <xf numFmtId="1" fontId="107" fillId="2" borderId="878" xfId="15" applyNumberFormat="1" applyFont="1" applyFill="1" applyBorder="1" applyAlignment="1" applyProtection="1">
      <alignment horizontal="center" vertical="center" wrapText="1"/>
      <protection locked="0"/>
    </xf>
    <xf numFmtId="1" fontId="107" fillId="2" borderId="87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34" xfId="15" applyNumberFormat="1" applyFont="1" applyFill="1" applyBorder="1" applyAlignment="1" applyProtection="1">
      <alignment horizontal="center" vertical="center" wrapText="1"/>
      <protection locked="0"/>
    </xf>
    <xf numFmtId="0" fontId="108" fillId="2" borderId="85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855" xfId="13" applyNumberFormat="1" applyFont="1" applyFill="1" applyBorder="1" applyAlignment="1" applyProtection="1">
      <alignment vertical="center" wrapText="1"/>
      <protection locked="0"/>
    </xf>
    <xf numFmtId="0" fontId="107" fillId="2" borderId="87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87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55" xfId="22" applyNumberFormat="1" applyFont="1" applyFill="1" applyBorder="1" applyAlignment="1" applyProtection="1">
      <alignment horizontal="center" vertical="center" wrapText="1"/>
    </xf>
    <xf numFmtId="0" fontId="107" fillId="2" borderId="6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877" xfId="22" applyNumberFormat="1" applyFont="1" applyFill="1" applyBorder="1" applyAlignment="1" applyProtection="1">
      <alignment vertical="center" wrapText="1"/>
      <protection locked="0"/>
    </xf>
    <xf numFmtId="0" fontId="24" fillId="2" borderId="879" xfId="22" applyNumberFormat="1" applyFont="1" applyFill="1" applyBorder="1" applyAlignment="1" applyProtection="1">
      <alignment vertical="center" wrapText="1"/>
      <protection locked="0"/>
    </xf>
    <xf numFmtId="0" fontId="52" fillId="0" borderId="850" xfId="15" applyFont="1" applyFill="1" applyBorder="1" applyAlignment="1">
      <alignment horizontal="center" vertical="center" wrapText="1"/>
    </xf>
    <xf numFmtId="0" fontId="52" fillId="0" borderId="856" xfId="15" applyFont="1" applyFill="1" applyBorder="1" applyAlignment="1">
      <alignment horizontal="center" vertical="center" wrapText="1"/>
    </xf>
    <xf numFmtId="0" fontId="52" fillId="0" borderId="878" xfId="15" applyFont="1" applyFill="1" applyBorder="1" applyAlignment="1">
      <alignment horizontal="center" vertical="center" wrapText="1"/>
    </xf>
    <xf numFmtId="0" fontId="52" fillId="2" borderId="869" xfId="15" applyFont="1" applyFill="1" applyBorder="1" applyAlignment="1">
      <alignment horizontal="center" vertical="center" wrapText="1"/>
    </xf>
    <xf numFmtId="0" fontId="52" fillId="2" borderId="856" xfId="15" applyFont="1" applyFill="1" applyBorder="1" applyAlignment="1">
      <alignment horizontal="center" vertical="center" wrapText="1"/>
    </xf>
    <xf numFmtId="0" fontId="52" fillId="2" borderId="878" xfId="15" applyFont="1" applyFill="1" applyBorder="1" applyAlignment="1">
      <alignment horizontal="center" vertical="center" wrapText="1"/>
    </xf>
    <xf numFmtId="0" fontId="52" fillId="2" borderId="874" xfId="15" applyFont="1" applyFill="1" applyBorder="1" applyAlignment="1">
      <alignment horizontal="center" vertical="center" wrapText="1"/>
    </xf>
    <xf numFmtId="0" fontId="107" fillId="2" borderId="86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46" xfId="13" applyNumberFormat="1" applyFont="1" applyFill="1" applyBorder="1" applyAlignment="1" applyProtection="1">
      <alignment horizontal="center" vertical="center" wrapText="1"/>
    </xf>
    <xf numFmtId="0" fontId="24" fillId="2" borderId="849" xfId="13" applyNumberFormat="1" applyFont="1" applyFill="1" applyBorder="1" applyAlignment="1" applyProtection="1">
      <alignment horizontal="center" vertical="center" wrapText="1"/>
    </xf>
    <xf numFmtId="0" fontId="108" fillId="2" borderId="87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851" xfId="13" applyNumberFormat="1" applyFont="1" applyFill="1" applyBorder="1" applyAlignment="1" applyProtection="1">
      <alignment vertical="center" wrapText="1"/>
      <protection locked="0"/>
    </xf>
    <xf numFmtId="0" fontId="108" fillId="2" borderId="852" xfId="13" applyNumberFormat="1" applyFont="1" applyFill="1" applyBorder="1" applyAlignment="1" applyProtection="1">
      <alignment vertical="center" wrapText="1"/>
      <protection locked="0"/>
    </xf>
    <xf numFmtId="0" fontId="52" fillId="2" borderId="873" xfId="15" applyFont="1" applyFill="1" applyBorder="1" applyAlignment="1">
      <alignment horizontal="center" vertical="center" wrapText="1"/>
    </xf>
    <xf numFmtId="0" fontId="52" fillId="2" borderId="844" xfId="15" applyFont="1" applyFill="1" applyBorder="1" applyAlignment="1">
      <alignment horizontal="center" vertical="center" wrapText="1"/>
    </xf>
    <xf numFmtId="0" fontId="107" fillId="2" borderId="842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4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46" xfId="22" applyNumberFormat="1" applyFont="1" applyFill="1" applyBorder="1" applyAlignment="1" applyProtection="1">
      <alignment horizontal="center" vertical="center" wrapText="1"/>
    </xf>
    <xf numFmtId="0" fontId="24" fillId="2" borderId="849" xfId="22" applyNumberFormat="1" applyFont="1" applyFill="1" applyBorder="1" applyAlignment="1" applyProtection="1">
      <alignment horizontal="center" vertical="center" wrapText="1"/>
    </xf>
    <xf numFmtId="0" fontId="107" fillId="2" borderId="852" xfId="13" applyNumberFormat="1" applyFont="1" applyFill="1" applyBorder="1" applyAlignment="1" applyProtection="1">
      <alignment vertical="center" wrapText="1"/>
      <protection locked="0"/>
    </xf>
    <xf numFmtId="0" fontId="39" fillId="2" borderId="873" xfId="15" applyFont="1" applyFill="1" applyBorder="1" applyAlignment="1">
      <alignment horizontal="center" vertical="center" wrapText="1"/>
    </xf>
    <xf numFmtId="0" fontId="39" fillId="2" borderId="843" xfId="15" applyFont="1" applyFill="1" applyBorder="1" applyAlignment="1">
      <alignment horizontal="center" vertical="center" wrapText="1"/>
    </xf>
    <xf numFmtId="0" fontId="39" fillId="2" borderId="844" xfId="15" applyFont="1" applyFill="1" applyBorder="1" applyAlignment="1">
      <alignment horizontal="center" vertical="center" wrapText="1"/>
    </xf>
    <xf numFmtId="0" fontId="107" fillId="2" borderId="84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33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849" xfId="13" applyFont="1" applyFill="1" applyBorder="1" applyAlignment="1">
      <alignment horizontal="center" vertical="center" wrapText="1"/>
    </xf>
    <xf numFmtId="0" fontId="55" fillId="2" borderId="880" xfId="11" applyFont="1" applyFill="1" applyBorder="1" applyAlignment="1">
      <alignment horizontal="center" vertical="center" textRotation="255" wrapText="1"/>
    </xf>
    <xf numFmtId="0" fontId="52" fillId="2" borderId="846" xfId="13" applyFont="1" applyFill="1" applyBorder="1" applyAlignment="1">
      <alignment horizontal="center" vertical="center" wrapText="1"/>
    </xf>
    <xf numFmtId="0" fontId="52" fillId="2" borderId="851" xfId="13" applyFont="1" applyFill="1" applyBorder="1" applyAlignment="1">
      <alignment horizontal="center" vertical="center" wrapText="1"/>
    </xf>
    <xf numFmtId="0" fontId="55" fillId="2" borderId="852" xfId="13" applyFont="1" applyFill="1" applyBorder="1" applyAlignment="1">
      <alignment horizontal="center" vertical="center" wrapText="1"/>
    </xf>
    <xf numFmtId="0" fontId="55" fillId="2" borderId="846" xfId="15" applyNumberFormat="1" applyFont="1" applyFill="1" applyBorder="1" applyAlignment="1">
      <alignment horizontal="center" vertical="center" wrapText="1"/>
    </xf>
    <xf numFmtId="0" fontId="55" fillId="2" borderId="849" xfId="15" applyFont="1" applyFill="1" applyBorder="1" applyAlignment="1">
      <alignment horizontal="center" vertical="center" wrapText="1"/>
    </xf>
    <xf numFmtId="0" fontId="52" fillId="2" borderId="868" xfId="15" applyFont="1" applyFill="1" applyBorder="1" applyAlignment="1">
      <alignment horizontal="center" vertical="center" wrapText="1"/>
    </xf>
    <xf numFmtId="0" fontId="52" fillId="2" borderId="833" xfId="15" applyFont="1" applyFill="1" applyBorder="1" applyAlignment="1">
      <alignment horizontal="center" vertical="center" wrapText="1"/>
    </xf>
    <xf numFmtId="0" fontId="55" fillId="2" borderId="848" xfId="15" applyFont="1" applyFill="1" applyBorder="1" applyAlignment="1">
      <alignment horizontal="center" vertical="center" wrapText="1"/>
    </xf>
    <xf numFmtId="0" fontId="24" fillId="2" borderId="13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9" fillId="4" borderId="859" xfId="13" applyFont="1" applyFill="1" applyBorder="1" applyAlignment="1">
      <alignment horizontal="center" vertical="center" wrapText="1"/>
    </xf>
    <xf numFmtId="0" fontId="10" fillId="4" borderId="889" xfId="15" applyFont="1" applyFill="1" applyBorder="1" applyAlignment="1">
      <alignment horizontal="center" vertical="center" wrapText="1"/>
    </xf>
    <xf numFmtId="0" fontId="10" fillId="4" borderId="889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71" fillId="2" borderId="0" xfId="12" applyFont="1" applyFill="1" applyBorder="1" applyAlignment="1">
      <alignment horizontal="center"/>
    </xf>
    <xf numFmtId="0" fontId="39" fillId="2" borderId="891" xfId="15" applyFont="1" applyFill="1" applyBorder="1" applyAlignment="1">
      <alignment horizontal="center" vertical="center" wrapText="1"/>
    </xf>
    <xf numFmtId="0" fontId="10" fillId="4" borderId="836" xfId="11" applyFont="1" applyFill="1" applyBorder="1" applyAlignment="1">
      <alignment horizontal="center" vertical="center" textRotation="255" wrapText="1"/>
    </xf>
    <xf numFmtId="0" fontId="39" fillId="4" borderId="879" xfId="13" applyFont="1" applyFill="1" applyBorder="1" applyAlignment="1">
      <alignment horizontal="center" vertical="center" wrapText="1"/>
    </xf>
    <xf numFmtId="0" fontId="10" fillId="4" borderId="879" xfId="13" applyFont="1" applyFill="1" applyBorder="1" applyAlignment="1">
      <alignment horizontal="center" vertical="center" wrapText="1"/>
    </xf>
    <xf numFmtId="0" fontId="39" fillId="2" borderId="827" xfId="15" applyFont="1" applyFill="1" applyBorder="1" applyAlignment="1">
      <alignment horizontal="center" vertical="center" wrapText="1"/>
    </xf>
    <xf numFmtId="0" fontId="39" fillId="4" borderId="854" xfId="13" applyFont="1" applyFill="1" applyBorder="1" applyAlignment="1">
      <alignment horizontal="center" vertical="center" wrapText="1"/>
    </xf>
    <xf numFmtId="0" fontId="52" fillId="0" borderId="71" xfId="15" quotePrefix="1" applyFont="1" applyFill="1" applyBorder="1" applyAlignment="1">
      <alignment horizontal="center" vertical="center" wrapText="1"/>
    </xf>
    <xf numFmtId="0" fontId="153" fillId="11" borderId="587" xfId="0" applyFont="1" applyFill="1" applyBorder="1" applyAlignment="1">
      <alignment horizontal="left" vertical="center" wrapText="1"/>
    </xf>
    <xf numFmtId="0" fontId="32" fillId="11" borderId="582" xfId="0" applyFont="1" applyFill="1" applyBorder="1" applyAlignment="1">
      <alignment horizontal="center" vertical="center" wrapText="1"/>
    </xf>
    <xf numFmtId="0" fontId="3" fillId="11" borderId="559" xfId="0" applyFont="1" applyFill="1" applyBorder="1" applyAlignment="1">
      <alignment horizontal="center" vertical="center" wrapText="1"/>
    </xf>
    <xf numFmtId="0" fontId="3" fillId="11" borderId="610" xfId="0" applyFont="1" applyFill="1" applyBorder="1" applyAlignment="1">
      <alignment horizontal="center" vertical="center" wrapText="1"/>
    </xf>
    <xf numFmtId="0" fontId="153" fillId="11" borderId="894" xfId="0" applyFont="1" applyFill="1" applyBorder="1" applyAlignment="1">
      <alignment horizontal="left" vertical="center" wrapText="1"/>
    </xf>
    <xf numFmtId="0" fontId="153" fillId="11" borderId="598" xfId="0" applyFont="1" applyFill="1" applyBorder="1" applyAlignment="1">
      <alignment vertical="center" wrapText="1"/>
    </xf>
    <xf numFmtId="0" fontId="3" fillId="13" borderId="569" xfId="0" applyFont="1" applyFill="1" applyBorder="1" applyAlignment="1">
      <alignment horizontal="center" vertical="center" wrapText="1"/>
    </xf>
    <xf numFmtId="0" fontId="3" fillId="13" borderId="574" xfId="0" applyFont="1" applyFill="1" applyBorder="1" applyAlignment="1">
      <alignment horizontal="center" vertical="center" wrapText="1"/>
    </xf>
    <xf numFmtId="0" fontId="3" fillId="13" borderId="575" xfId="0" applyFont="1" applyFill="1" applyBorder="1" applyAlignment="1">
      <alignment horizontal="center" vertical="center" wrapText="1"/>
    </xf>
    <xf numFmtId="0" fontId="46" fillId="13" borderId="606" xfId="0" applyFont="1" applyFill="1" applyBorder="1" applyAlignment="1">
      <alignment vertical="center" wrapText="1"/>
    </xf>
    <xf numFmtId="0" fontId="3" fillId="13" borderId="577" xfId="0" applyFont="1" applyFill="1" applyBorder="1" applyAlignment="1">
      <alignment horizontal="center" vertical="center" wrapText="1"/>
    </xf>
    <xf numFmtId="0" fontId="46" fillId="2" borderId="606" xfId="0" applyFont="1" applyFill="1" applyBorder="1" applyAlignment="1">
      <alignment vertical="center" wrapText="1"/>
    </xf>
    <xf numFmtId="0" fontId="13" fillId="0" borderId="778" xfId="0" applyNumberFormat="1" applyFont="1" applyFill="1" applyBorder="1" applyAlignment="1">
      <alignment horizontal="center" vertical="center" wrapText="1"/>
    </xf>
    <xf numFmtId="0" fontId="13" fillId="0" borderId="100" xfId="0" applyNumberFormat="1" applyFont="1" applyFill="1" applyBorder="1" applyAlignment="1">
      <alignment horizontal="center" vertical="center" wrapText="1"/>
    </xf>
    <xf numFmtId="0" fontId="52" fillId="10" borderId="895" xfId="0" applyFont="1" applyFill="1" applyBorder="1" applyAlignment="1">
      <alignment horizontal="center" vertical="center" wrapText="1"/>
    </xf>
    <xf numFmtId="0" fontId="3" fillId="13" borderId="573" xfId="0" applyFont="1" applyFill="1" applyBorder="1" applyAlignment="1">
      <alignment horizontal="center" vertical="center" wrapText="1"/>
    </xf>
    <xf numFmtId="0" fontId="136" fillId="2" borderId="460" xfId="0" applyNumberFormat="1" applyFont="1" applyFill="1" applyBorder="1" applyAlignment="1" applyProtection="1">
      <alignment horizontal="center" vertical="center"/>
    </xf>
    <xf numFmtId="0" fontId="140" fillId="2" borderId="227" xfId="0" applyFont="1" applyFill="1" applyBorder="1" applyAlignment="1" applyProtection="1">
      <alignment horizontal="center" vertical="center"/>
    </xf>
    <xf numFmtId="0" fontId="140" fillId="2" borderId="232" xfId="0" applyFont="1" applyFill="1" applyBorder="1" applyAlignment="1" applyProtection="1">
      <alignment horizontal="center" vertical="center"/>
    </xf>
    <xf numFmtId="0" fontId="140" fillId="2" borderId="233" xfId="0" applyFont="1" applyFill="1" applyBorder="1" applyAlignment="1" applyProtection="1">
      <alignment horizontal="center" vertical="center"/>
    </xf>
    <xf numFmtId="0" fontId="174" fillId="2" borderId="642" xfId="15" applyFont="1" applyFill="1" applyBorder="1" applyAlignment="1">
      <alignment horizontal="center" vertical="center" wrapText="1"/>
    </xf>
    <xf numFmtId="0" fontId="174" fillId="2" borderId="643" xfId="15" applyFont="1" applyFill="1" applyBorder="1" applyAlignment="1">
      <alignment horizontal="center" vertical="center" wrapText="1"/>
    </xf>
    <xf numFmtId="0" fontId="174" fillId="2" borderId="644" xfId="15" applyFont="1" applyFill="1" applyBorder="1" applyAlignment="1">
      <alignment horizontal="center" vertical="center" wrapText="1"/>
    </xf>
    <xf numFmtId="0" fontId="175" fillId="2" borderId="448" xfId="15" applyFont="1" applyFill="1" applyBorder="1" applyAlignment="1" applyProtection="1">
      <alignment horizontal="center" vertical="center" wrapText="1"/>
    </xf>
    <xf numFmtId="0" fontId="175" fillId="2" borderId="443" xfId="15" applyFont="1" applyFill="1" applyBorder="1" applyAlignment="1" applyProtection="1">
      <alignment horizontal="center" vertical="center" wrapText="1"/>
    </xf>
    <xf numFmtId="0" fontId="175" fillId="2" borderId="342" xfId="15" applyFont="1" applyFill="1" applyBorder="1" applyAlignment="1" applyProtection="1">
      <alignment horizontal="center" vertical="center" wrapText="1"/>
    </xf>
    <xf numFmtId="0" fontId="175" fillId="2" borderId="338" xfId="15" applyFont="1" applyFill="1" applyBorder="1" applyAlignment="1" applyProtection="1">
      <alignment horizontal="center" vertical="center" wrapText="1"/>
    </xf>
    <xf numFmtId="0" fontId="175" fillId="2" borderId="339" xfId="15" applyFont="1" applyFill="1" applyBorder="1" applyAlignment="1" applyProtection="1">
      <alignment horizontal="center" vertical="center" wrapText="1"/>
    </xf>
    <xf numFmtId="0" fontId="175" fillId="2" borderId="340" xfId="15" applyFont="1" applyFill="1" applyBorder="1" applyAlignment="1" applyProtection="1">
      <alignment horizontal="center" vertical="center" wrapText="1"/>
    </xf>
    <xf numFmtId="0" fontId="174" fillId="2" borderId="628" xfId="15" applyFont="1" applyFill="1" applyBorder="1" applyAlignment="1">
      <alignment horizontal="center" vertical="center" wrapText="1"/>
    </xf>
    <xf numFmtId="0" fontId="174" fillId="2" borderId="626" xfId="15" applyFont="1" applyFill="1" applyBorder="1" applyAlignment="1">
      <alignment horizontal="center" vertical="center" wrapText="1"/>
    </xf>
    <xf numFmtId="0" fontId="174" fillId="2" borderId="627" xfId="15" applyFont="1" applyFill="1" applyBorder="1" applyAlignment="1">
      <alignment horizontal="center" vertical="center" wrapText="1"/>
    </xf>
    <xf numFmtId="0" fontId="175" fillId="2" borderId="449" xfId="15" applyFont="1" applyFill="1" applyBorder="1" applyAlignment="1" applyProtection="1">
      <alignment horizontal="center" vertical="center" wrapText="1"/>
    </xf>
    <xf numFmtId="0" fontId="175" fillId="2" borderId="444" xfId="15" applyFont="1" applyFill="1" applyBorder="1" applyAlignment="1" applyProtection="1">
      <alignment horizontal="center" vertical="center" wrapText="1"/>
    </xf>
    <xf numFmtId="0" fontId="175" fillId="2" borderId="217" xfId="15" applyFont="1" applyFill="1" applyBorder="1" applyAlignment="1" applyProtection="1">
      <alignment horizontal="center" vertical="center" wrapText="1"/>
    </xf>
    <xf numFmtId="0" fontId="175" fillId="2" borderId="215" xfId="15" applyFont="1" applyFill="1" applyBorder="1" applyAlignment="1" applyProtection="1">
      <alignment horizontal="center" vertical="center" wrapText="1"/>
    </xf>
    <xf numFmtId="0" fontId="175" fillId="2" borderId="213" xfId="15" applyFont="1" applyFill="1" applyBorder="1" applyAlignment="1" applyProtection="1">
      <alignment horizontal="center" vertical="center" wrapText="1"/>
    </xf>
    <xf numFmtId="0" fontId="175" fillId="2" borderId="216" xfId="15" applyFont="1" applyFill="1" applyBorder="1" applyAlignment="1" applyProtection="1">
      <alignment horizontal="center" vertical="center" wrapText="1"/>
    </xf>
    <xf numFmtId="0" fontId="176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176" fillId="2" borderId="558" xfId="15" applyNumberFormat="1" applyFont="1" applyFill="1" applyBorder="1" applyAlignment="1" applyProtection="1">
      <alignment horizontal="center" vertical="center" wrapText="1"/>
      <protection locked="0"/>
    </xf>
    <xf numFmtId="0" fontId="176" fillId="2" borderId="625" xfId="15" applyNumberFormat="1" applyFont="1" applyFill="1" applyBorder="1" applyAlignment="1" applyProtection="1">
      <alignment horizontal="center" vertical="center" wrapText="1"/>
      <protection locked="0"/>
    </xf>
    <xf numFmtId="0" fontId="175" fillId="2" borderId="450" xfId="15" applyFont="1" applyFill="1" applyBorder="1" applyAlignment="1" applyProtection="1">
      <alignment horizontal="center" vertical="center" wrapText="1"/>
    </xf>
    <xf numFmtId="0" fontId="175" fillId="2" borderId="445" xfId="15" applyFont="1" applyFill="1" applyBorder="1" applyAlignment="1" applyProtection="1">
      <alignment horizontal="center" vertical="center" wrapText="1"/>
    </xf>
    <xf numFmtId="0" fontId="175" fillId="2" borderId="161" xfId="15" applyFont="1" applyFill="1" applyBorder="1" applyAlignment="1" applyProtection="1">
      <alignment horizontal="center" vertical="center" wrapText="1"/>
    </xf>
    <xf numFmtId="0" fontId="175" fillId="2" borderId="163" xfId="15" applyFont="1" applyFill="1" applyBorder="1" applyAlignment="1" applyProtection="1">
      <alignment horizontal="center" vertical="center" wrapText="1"/>
    </xf>
    <xf numFmtId="0" fontId="175" fillId="2" borderId="167" xfId="15" applyFont="1" applyFill="1" applyBorder="1" applyAlignment="1" applyProtection="1">
      <alignment horizontal="center" vertical="center" wrapText="1"/>
    </xf>
    <xf numFmtId="0" fontId="175" fillId="2" borderId="170" xfId="15" applyFont="1" applyFill="1" applyBorder="1" applyAlignment="1" applyProtection="1">
      <alignment horizontal="center" vertical="center" wrapText="1"/>
    </xf>
    <xf numFmtId="0" fontId="10" fillId="4" borderId="903" xfId="15" applyFont="1" applyFill="1" applyBorder="1" applyAlignment="1">
      <alignment horizontal="center" vertical="center" wrapText="1"/>
    </xf>
    <xf numFmtId="0" fontId="18" fillId="0" borderId="906" xfId="9" applyNumberFormat="1" applyFont="1" applyFill="1" applyBorder="1" applyAlignment="1">
      <alignment horizontal="center" vertical="center"/>
    </xf>
    <xf numFmtId="0" fontId="18" fillId="0" borderId="907" xfId="9" applyNumberFormat="1" applyFont="1" applyFill="1" applyBorder="1" applyAlignment="1">
      <alignment horizontal="center" vertical="center"/>
    </xf>
    <xf numFmtId="0" fontId="18" fillId="0" borderId="905" xfId="9" applyNumberFormat="1" applyFont="1" applyFill="1" applyBorder="1" applyAlignment="1">
      <alignment horizontal="center" vertical="center"/>
    </xf>
    <xf numFmtId="0" fontId="38" fillId="4" borderId="917" xfId="15" quotePrefix="1" applyFont="1" applyFill="1" applyBorder="1" applyAlignment="1">
      <alignment vertical="center" wrapText="1"/>
    </xf>
    <xf numFmtId="0" fontId="18" fillId="0" borderId="922" xfId="9" applyNumberFormat="1" applyFont="1" applyFill="1" applyBorder="1" applyAlignment="1">
      <alignment horizontal="center" vertical="center"/>
    </xf>
    <xf numFmtId="0" fontId="39" fillId="4" borderId="919" xfId="15" applyFont="1" applyFill="1" applyBorder="1" applyAlignment="1">
      <alignment horizontal="center" vertical="center" wrapText="1"/>
    </xf>
    <xf numFmtId="0" fontId="52" fillId="2" borderId="667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4" xfId="13" applyFont="1" applyFill="1" applyBorder="1" applyAlignment="1">
      <alignment horizontal="center" vertical="center" wrapText="1"/>
    </xf>
    <xf numFmtId="0" fontId="52" fillId="2" borderId="899" xfId="15" applyFont="1" applyFill="1" applyBorder="1" applyAlignment="1">
      <alignment horizontal="center" vertical="center" wrapText="1"/>
    </xf>
    <xf numFmtId="0" fontId="52" fillId="2" borderId="900" xfId="15" applyFont="1" applyFill="1" applyBorder="1" applyAlignment="1">
      <alignment horizontal="center" vertical="center" wrapText="1"/>
    </xf>
    <xf numFmtId="0" fontId="52" fillId="2" borderId="901" xfId="15" applyFont="1" applyFill="1" applyBorder="1" applyAlignment="1">
      <alignment horizontal="center" vertical="center" wrapText="1"/>
    </xf>
    <xf numFmtId="0" fontId="32" fillId="13" borderId="923" xfId="0" applyFont="1" applyFill="1" applyBorder="1" applyAlignment="1">
      <alignment horizontal="center" vertical="center" wrapText="1"/>
    </xf>
    <xf numFmtId="0" fontId="3" fillId="11" borderId="561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55" fillId="2" borderId="9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965" xfId="0" applyNumberFormat="1" applyFont="1" applyFill="1" applyBorder="1" applyAlignment="1">
      <alignment horizontal="center" vertical="center" wrapText="1"/>
    </xf>
    <xf numFmtId="0" fontId="13" fillId="0" borderId="968" xfId="0" applyNumberFormat="1" applyFont="1" applyFill="1" applyBorder="1" applyAlignment="1">
      <alignment horizontal="center" vertical="center" wrapText="1"/>
    </xf>
    <xf numFmtId="0" fontId="8" fillId="0" borderId="968" xfId="0" applyNumberFormat="1" applyFont="1" applyFill="1" applyBorder="1" applyAlignment="1">
      <alignment horizontal="center" vertical="center" wrapText="1"/>
    </xf>
    <xf numFmtId="0" fontId="41" fillId="0" borderId="957" xfId="0" applyFont="1" applyFill="1" applyBorder="1" applyAlignment="1">
      <alignment horizontal="center" vertical="center" wrapText="1"/>
    </xf>
    <xf numFmtId="0" fontId="8" fillId="0" borderId="955" xfId="0" applyFont="1" applyFill="1" applyBorder="1" applyAlignment="1">
      <alignment horizontal="center" vertical="center" wrapText="1"/>
    </xf>
    <xf numFmtId="0" fontId="13" fillId="0" borderId="971" xfId="0" applyNumberFormat="1" applyFont="1" applyFill="1" applyBorder="1" applyAlignment="1">
      <alignment horizontal="center" vertical="center" wrapText="1"/>
    </xf>
    <xf numFmtId="0" fontId="13" fillId="0" borderId="972" xfId="0" applyNumberFormat="1" applyFont="1" applyFill="1" applyBorder="1" applyAlignment="1">
      <alignment horizontal="center" vertical="center" wrapText="1"/>
    </xf>
    <xf numFmtId="0" fontId="56" fillId="0" borderId="955" xfId="21" applyFont="1" applyFill="1" applyBorder="1" applyAlignment="1">
      <alignment horizontal="center" vertical="center" wrapText="1"/>
    </xf>
    <xf numFmtId="0" fontId="56" fillId="0" borderId="958" xfId="21" applyFont="1" applyFill="1" applyBorder="1" applyAlignment="1">
      <alignment horizontal="center" vertical="center" wrapText="1"/>
    </xf>
    <xf numFmtId="0" fontId="56" fillId="0" borderId="959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959" xfId="0" applyNumberFormat="1" applyFont="1" applyFill="1" applyBorder="1" applyAlignment="1">
      <alignment horizontal="center" vertical="center" wrapText="1"/>
    </xf>
    <xf numFmtId="0" fontId="13" fillId="0" borderId="974" xfId="0" applyNumberFormat="1" applyFont="1" applyFill="1" applyBorder="1" applyAlignment="1">
      <alignment horizontal="center" vertical="center" wrapText="1"/>
    </xf>
    <xf numFmtId="0" fontId="13" fillId="0" borderId="975" xfId="0" applyNumberFormat="1" applyFont="1" applyFill="1" applyBorder="1" applyAlignment="1">
      <alignment horizontal="center" vertical="center" wrapText="1"/>
    </xf>
    <xf numFmtId="0" fontId="13" fillId="0" borderId="976" xfId="0" applyNumberFormat="1" applyFont="1" applyFill="1" applyBorder="1" applyAlignment="1">
      <alignment horizontal="center" vertical="center" wrapText="1"/>
    </xf>
    <xf numFmtId="0" fontId="13" fillId="0" borderId="977" xfId="0" applyNumberFormat="1" applyFont="1" applyFill="1" applyBorder="1" applyAlignment="1">
      <alignment horizontal="center" vertical="center" wrapText="1"/>
    </xf>
    <xf numFmtId="0" fontId="56" fillId="0" borderId="973" xfId="21" applyFont="1" applyFill="1" applyBorder="1" applyAlignment="1">
      <alignment horizontal="center" vertical="center" wrapText="1"/>
    </xf>
    <xf numFmtId="0" fontId="8" fillId="0" borderId="971" xfId="0" applyNumberFormat="1" applyFont="1" applyFill="1" applyBorder="1" applyAlignment="1">
      <alignment horizontal="center" vertical="center" wrapText="1"/>
    </xf>
    <xf numFmtId="0" fontId="8" fillId="0" borderId="967" xfId="0" applyNumberFormat="1" applyFont="1" applyFill="1" applyBorder="1" applyAlignment="1">
      <alignment horizontal="center" vertical="center" wrapText="1"/>
    </xf>
    <xf numFmtId="0" fontId="8" fillId="0" borderId="972" xfId="0" applyNumberFormat="1" applyFont="1" applyFill="1" applyBorder="1" applyAlignment="1">
      <alignment horizontal="center" vertical="center" wrapText="1"/>
    </xf>
    <xf numFmtId="0" fontId="164" fillId="0" borderId="572" xfId="34" applyNumberFormat="1" applyFont="1" applyFill="1" applyBorder="1" applyAlignment="1">
      <alignment horizontal="center" vertical="top" wrapText="1" readingOrder="1"/>
    </xf>
    <xf numFmtId="0" fontId="8" fillId="0" borderId="980" xfId="0" applyNumberFormat="1" applyFont="1" applyFill="1" applyBorder="1" applyAlignment="1">
      <alignment horizontal="center" vertical="center" wrapText="1"/>
    </xf>
    <xf numFmtId="0" fontId="8" fillId="0" borderId="984" xfId="0" applyNumberFormat="1" applyFont="1" applyFill="1" applyBorder="1" applyAlignment="1">
      <alignment horizontal="center" vertical="center" wrapText="1"/>
    </xf>
    <xf numFmtId="0" fontId="164" fillId="0" borderId="985" xfId="34" applyNumberFormat="1" applyFont="1" applyFill="1" applyBorder="1" applyAlignment="1">
      <alignment horizontal="center" vertical="top" wrapText="1" readingOrder="1"/>
    </xf>
    <xf numFmtId="0" fontId="164" fillId="0" borderId="986" xfId="34" applyNumberFormat="1" applyFont="1" applyFill="1" applyBorder="1" applyAlignment="1">
      <alignment horizontal="center" vertical="top" wrapText="1" readingOrder="1"/>
    </xf>
    <xf numFmtId="0" fontId="165" fillId="0" borderId="987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641" xfId="0" applyNumberFormat="1" applyFont="1" applyFill="1" applyBorder="1" applyAlignment="1">
      <alignment horizontal="center" vertical="center" wrapText="1"/>
    </xf>
    <xf numFmtId="0" fontId="13" fillId="0" borderId="989" xfId="0" applyFont="1" applyFill="1" applyBorder="1" applyAlignment="1">
      <alignment horizontal="center" vertical="center" wrapText="1"/>
    </xf>
    <xf numFmtId="0" fontId="13" fillId="0" borderId="980" xfId="0" applyNumberFormat="1" applyFont="1" applyFill="1" applyBorder="1" applyAlignment="1">
      <alignment horizontal="center" vertical="center" wrapText="1"/>
    </xf>
    <xf numFmtId="0" fontId="13" fillId="0" borderId="984" xfId="0" applyNumberFormat="1" applyFont="1" applyFill="1" applyBorder="1" applyAlignment="1">
      <alignment horizontal="center" vertical="center" wrapText="1"/>
    </xf>
    <xf numFmtId="0" fontId="41" fillId="0" borderId="971" xfId="0" applyFont="1" applyFill="1" applyBorder="1" applyAlignment="1">
      <alignment vertical="center" wrapText="1"/>
    </xf>
    <xf numFmtId="0" fontId="41" fillId="0" borderId="980" xfId="0" applyFont="1" applyFill="1" applyBorder="1" applyAlignment="1">
      <alignment vertical="center" wrapText="1"/>
    </xf>
    <xf numFmtId="0" fontId="13" fillId="0" borderId="984" xfId="0" applyFont="1" applyFill="1" applyBorder="1" applyAlignment="1">
      <alignment vertical="center" wrapText="1"/>
    </xf>
    <xf numFmtId="0" fontId="41" fillId="0" borderId="969" xfId="0" applyFont="1" applyFill="1" applyBorder="1" applyAlignment="1">
      <alignment vertical="center" wrapText="1"/>
    </xf>
    <xf numFmtId="0" fontId="13" fillId="0" borderId="968" xfId="0" applyFont="1" applyFill="1" applyBorder="1" applyAlignment="1">
      <alignment vertical="center" wrapText="1"/>
    </xf>
    <xf numFmtId="0" fontId="142" fillId="0" borderId="960" xfId="34" applyNumberFormat="1" applyFont="1" applyFill="1" applyBorder="1" applyAlignment="1" applyProtection="1">
      <alignment horizontal="center" vertical="top" wrapText="1" readingOrder="1"/>
    </xf>
    <xf numFmtId="0" fontId="142" fillId="0" borderId="979" xfId="34" applyNumberFormat="1" applyFont="1" applyFill="1" applyBorder="1" applyAlignment="1" applyProtection="1">
      <alignment horizontal="center" vertical="top" wrapText="1" readingOrder="1"/>
    </xf>
    <xf numFmtId="0" fontId="143" fillId="0" borderId="970" xfId="34" applyNumberFormat="1" applyFont="1" applyFill="1" applyBorder="1" applyAlignment="1" applyProtection="1">
      <alignment horizontal="center" vertical="top" wrapText="1" readingOrder="1"/>
    </xf>
    <xf numFmtId="0" fontId="142" fillId="0" borderId="990" xfId="34" applyNumberFormat="1" applyFont="1" applyFill="1" applyBorder="1" applyAlignment="1" applyProtection="1">
      <alignment horizontal="center" vertical="top" wrapText="1" readingOrder="1"/>
    </xf>
    <xf numFmtId="0" fontId="143" fillId="0" borderId="991" xfId="34" applyNumberFormat="1" applyFont="1" applyFill="1" applyBorder="1" applyAlignment="1" applyProtection="1">
      <alignment horizontal="center" vertical="top" wrapText="1" readingOrder="1"/>
    </xf>
    <xf numFmtId="0" fontId="8" fillId="0" borderId="957" xfId="0" applyNumberFormat="1" applyFont="1" applyFill="1" applyBorder="1" applyAlignment="1">
      <alignment horizontal="center" vertical="center" wrapText="1"/>
    </xf>
    <xf numFmtId="0" fontId="93" fillId="4" borderId="831" xfId="15" applyFont="1" applyFill="1" applyBorder="1" applyAlignment="1">
      <alignment vertical="center" wrapText="1"/>
    </xf>
    <xf numFmtId="0" fontId="93" fillId="4" borderId="831" xfId="3" applyFont="1" applyFill="1" applyBorder="1" applyAlignment="1">
      <alignment vertical="center" wrapText="1"/>
    </xf>
    <xf numFmtId="0" fontId="93" fillId="4" borderId="871" xfId="3" applyFont="1" applyFill="1" applyBorder="1" applyAlignment="1">
      <alignment vertical="center" wrapText="1"/>
    </xf>
    <xf numFmtId="0" fontId="170" fillId="4" borderId="849" xfId="0" applyFont="1" applyFill="1" applyBorder="1" applyAlignment="1">
      <alignment horizontal="left" vertical="center" wrapText="1"/>
    </xf>
    <xf numFmtId="0" fontId="170" fillId="4" borderId="677" xfId="0" applyFont="1" applyFill="1" applyBorder="1" applyAlignment="1">
      <alignment horizontal="left" vertical="center" wrapText="1"/>
    </xf>
    <xf numFmtId="0" fontId="170" fillId="4" borderId="831" xfId="0" applyFont="1" applyFill="1" applyBorder="1" applyAlignment="1">
      <alignment horizontal="left" vertical="center" wrapText="1"/>
    </xf>
    <xf numFmtId="0" fontId="169" fillId="4" borderId="849" xfId="15" quotePrefix="1" applyFont="1" applyFill="1" applyBorder="1" applyAlignment="1">
      <alignment vertical="center" wrapText="1"/>
    </xf>
    <xf numFmtId="0" fontId="169" fillId="4" borderId="869" xfId="15" applyFont="1" applyFill="1" applyBorder="1" applyAlignment="1">
      <alignment vertical="center" wrapText="1"/>
    </xf>
    <xf numFmtId="0" fontId="93" fillId="4" borderId="845" xfId="15" applyFont="1" applyFill="1" applyBorder="1" applyAlignment="1">
      <alignment vertical="center" wrapText="1"/>
    </xf>
    <xf numFmtId="0" fontId="93" fillId="4" borderId="845" xfId="3" applyFont="1" applyFill="1" applyBorder="1" applyAlignment="1">
      <alignment vertical="center" wrapText="1"/>
    </xf>
    <xf numFmtId="0" fontId="93" fillId="4" borderId="860" xfId="3" applyFont="1" applyFill="1" applyBorder="1" applyAlignment="1">
      <alignment vertical="center" wrapText="1"/>
    </xf>
    <xf numFmtId="0" fontId="6" fillId="4" borderId="715" xfId="0" applyFont="1" applyFill="1" applyBorder="1" applyAlignment="1">
      <alignment horizontal="left" vertical="center" wrapText="1"/>
    </xf>
    <xf numFmtId="0" fontId="21" fillId="4" borderId="910" xfId="13" quotePrefix="1" applyFont="1" applyFill="1" applyBorder="1" applyAlignment="1">
      <alignment horizontal="center" vertical="center" wrapText="1"/>
    </xf>
    <xf numFmtId="0" fontId="65" fillId="4" borderId="912" xfId="13" quotePrefix="1" applyFont="1" applyFill="1" applyBorder="1" applyAlignment="1">
      <alignment horizontal="center" vertical="center" wrapText="1"/>
    </xf>
    <xf numFmtId="0" fontId="65" fillId="4" borderId="951" xfId="15" quotePrefix="1" applyFont="1" applyFill="1" applyBorder="1" applyAlignment="1">
      <alignment horizontal="center" vertical="center" wrapText="1"/>
    </xf>
    <xf numFmtId="0" fontId="65" fillId="4" borderId="938" xfId="15" quotePrefix="1" applyFont="1" applyFill="1" applyBorder="1" applyAlignment="1">
      <alignment horizontal="center" vertical="center" wrapText="1"/>
    </xf>
    <xf numFmtId="0" fontId="177" fillId="2" borderId="0" xfId="12" applyFont="1" applyFill="1"/>
    <xf numFmtId="0" fontId="106" fillId="2" borderId="0" xfId="0" applyFont="1" applyFill="1" applyBorder="1" applyAlignment="1">
      <alignment horizontal="left" vertical="center" wrapText="1"/>
    </xf>
    <xf numFmtId="0" fontId="136" fillId="2" borderId="1018" xfId="15" quotePrefix="1" applyFont="1" applyFill="1" applyBorder="1" applyAlignment="1" applyProtection="1">
      <alignment horizontal="center" vertical="center" wrapText="1"/>
      <protection locked="0"/>
    </xf>
    <xf numFmtId="0" fontId="178" fillId="4" borderId="35" xfId="0" applyFont="1" applyFill="1" applyBorder="1" applyAlignment="1">
      <alignment horizontal="left" vertical="center" wrapText="1"/>
    </xf>
    <xf numFmtId="0" fontId="132" fillId="4" borderId="715" xfId="0" applyFont="1" applyFill="1" applyBorder="1" applyAlignment="1">
      <alignment horizontal="center" vertical="center"/>
    </xf>
    <xf numFmtId="0" fontId="132" fillId="4" borderId="63" xfId="0" applyFont="1" applyFill="1" applyBorder="1" applyAlignment="1">
      <alignment horizontal="center" vertical="center"/>
    </xf>
    <xf numFmtId="0" fontId="132" fillId="4" borderId="396" xfId="0" applyFont="1" applyFill="1" applyBorder="1" applyAlignment="1">
      <alignment horizontal="center" vertical="center"/>
    </xf>
    <xf numFmtId="0" fontId="132" fillId="4" borderId="423" xfId="0" applyFont="1" applyFill="1" applyBorder="1" applyAlignment="1">
      <alignment horizontal="center" vertical="center"/>
    </xf>
    <xf numFmtId="0" fontId="39" fillId="4" borderId="1009" xfId="15" applyFont="1" applyFill="1" applyBorder="1" applyAlignment="1">
      <alignment vertical="center" wrapText="1"/>
    </xf>
    <xf numFmtId="0" fontId="38" fillId="4" borderId="917" xfId="15" applyFont="1" applyFill="1" applyBorder="1" applyAlignment="1">
      <alignment vertical="center" wrapText="1"/>
    </xf>
    <xf numFmtId="0" fontId="39" fillId="4" borderId="910" xfId="13" quotePrefix="1" applyFont="1" applyFill="1" applyBorder="1" applyAlignment="1">
      <alignment horizontal="center" vertical="center" wrapText="1"/>
    </xf>
    <xf numFmtId="0" fontId="39" fillId="2" borderId="914" xfId="15" quotePrefix="1" applyFont="1" applyFill="1" applyBorder="1" applyAlignment="1">
      <alignment horizontal="center" vertical="center" wrapText="1"/>
    </xf>
    <xf numFmtId="0" fontId="35" fillId="2" borderId="931" xfId="11" quotePrefix="1" applyFont="1" applyFill="1" applyBorder="1" applyAlignment="1">
      <alignment horizontal="center" vertical="center" wrapText="1"/>
    </xf>
    <xf numFmtId="0" fontId="36" fillId="2" borderId="931" xfId="11" quotePrefix="1" applyFont="1" applyFill="1" applyBorder="1" applyAlignment="1">
      <alignment horizontal="center" vertical="center" wrapText="1"/>
    </xf>
    <xf numFmtId="0" fontId="37" fillId="2" borderId="902" xfId="11" quotePrefix="1" applyFont="1" applyFill="1" applyBorder="1" applyAlignment="1">
      <alignment horizontal="center" vertical="center" wrapText="1"/>
    </xf>
    <xf numFmtId="0" fontId="37" fillId="2" borderId="925" xfId="11" quotePrefix="1" applyFont="1" applyFill="1" applyBorder="1" applyAlignment="1">
      <alignment horizontal="center" vertical="center" wrapText="1"/>
    </xf>
    <xf numFmtId="0" fontId="106" fillId="2" borderId="902" xfId="0" applyFont="1" applyFill="1" applyBorder="1" applyAlignment="1">
      <alignment horizontal="left" vertical="center" wrapText="1"/>
    </xf>
    <xf numFmtId="0" fontId="144" fillId="2" borderId="773" xfId="0" applyFont="1" applyFill="1" applyBorder="1" applyAlignment="1">
      <alignment horizontal="center" vertical="center"/>
    </xf>
    <xf numFmtId="0" fontId="10" fillId="0" borderId="930" xfId="13" quotePrefix="1" applyFont="1" applyFill="1" applyBorder="1" applyAlignment="1">
      <alignment vertical="center" wrapText="1"/>
    </xf>
    <xf numFmtId="0" fontId="10" fillId="0" borderId="155" xfId="13" quotePrefix="1" applyFont="1" applyFill="1" applyBorder="1" applyAlignment="1">
      <alignment horizontal="center" vertical="center" wrapText="1"/>
    </xf>
    <xf numFmtId="0" fontId="10" fillId="0" borderId="1028" xfId="13" quotePrefix="1" applyFont="1" applyFill="1" applyBorder="1" applyAlignment="1">
      <alignment vertical="center" wrapText="1"/>
    </xf>
    <xf numFmtId="0" fontId="39" fillId="0" borderId="918" xfId="13" quotePrefix="1" applyFont="1" applyFill="1" applyBorder="1" applyAlignment="1">
      <alignment horizontal="center" vertical="center" wrapText="1"/>
    </xf>
    <xf numFmtId="0" fontId="106" fillId="4" borderId="1027" xfId="0" applyFont="1" applyFill="1" applyBorder="1" applyAlignment="1">
      <alignment horizontal="center" vertical="center" wrapText="1"/>
    </xf>
    <xf numFmtId="0" fontId="18" fillId="0" borderId="1039" xfId="9" applyNumberFormat="1" applyFont="1" applyFill="1" applyBorder="1" applyAlignment="1">
      <alignment horizontal="center" vertical="center"/>
    </xf>
    <xf numFmtId="0" fontId="16" fillId="0" borderId="908" xfId="9" applyNumberFormat="1" applyFont="1" applyFill="1" applyBorder="1" applyAlignment="1">
      <alignment horizontal="center" vertical="center"/>
    </xf>
    <xf numFmtId="0" fontId="16" fillId="0" borderId="133" xfId="9" applyNumberFormat="1" applyFont="1" applyFill="1" applyBorder="1" applyAlignment="1">
      <alignment horizontal="center" vertical="center"/>
    </xf>
    <xf numFmtId="0" fontId="18" fillId="0" borderId="1040" xfId="9" applyNumberFormat="1" applyFont="1" applyFill="1" applyBorder="1" applyAlignment="1">
      <alignment horizontal="center" vertical="center"/>
    </xf>
    <xf numFmtId="0" fontId="16" fillId="0" borderId="134" xfId="9" applyNumberFormat="1" applyFont="1" applyFill="1" applyBorder="1" applyAlignment="1">
      <alignment horizontal="center" vertical="center"/>
    </xf>
    <xf numFmtId="0" fontId="16" fillId="0" borderId="912" xfId="9" applyNumberFormat="1" applyFont="1" applyFill="1" applyBorder="1" applyAlignment="1">
      <alignment horizontal="center" vertical="center"/>
    </xf>
    <xf numFmtId="0" fontId="179" fillId="4" borderId="718" xfId="15" quotePrefix="1" applyFont="1" applyFill="1" applyBorder="1" applyAlignment="1">
      <alignment horizontal="left" vertical="center" wrapText="1"/>
    </xf>
    <xf numFmtId="0" fontId="39" fillId="4" borderId="719" xfId="15" applyFont="1" applyFill="1" applyBorder="1" applyAlignment="1">
      <alignment horizontal="center" vertical="center" wrapText="1"/>
    </xf>
    <xf numFmtId="0" fontId="35" fillId="2" borderId="1026" xfId="11" quotePrefix="1" applyFont="1" applyFill="1" applyBorder="1" applyAlignment="1">
      <alignment horizontal="center" vertical="center" wrapText="1"/>
    </xf>
    <xf numFmtId="0" fontId="36" fillId="2" borderId="1026" xfId="11" quotePrefix="1" applyFont="1" applyFill="1" applyBorder="1" applyAlignment="1">
      <alignment horizontal="center" vertical="center" wrapText="1"/>
    </xf>
    <xf numFmtId="0" fontId="37" fillId="2" borderId="1012" xfId="11" quotePrefix="1" applyFont="1" applyFill="1" applyBorder="1" applyAlignment="1">
      <alignment horizontal="center" vertical="center" wrapText="1"/>
    </xf>
    <xf numFmtId="0" fontId="39" fillId="2" borderId="939" xfId="15" applyFont="1" applyFill="1" applyBorder="1" applyAlignment="1">
      <alignment vertical="center" wrapText="1"/>
    </xf>
    <xf numFmtId="0" fontId="39" fillId="2" borderId="939" xfId="3" applyFont="1" applyFill="1" applyBorder="1" applyAlignment="1">
      <alignment vertical="center"/>
    </xf>
    <xf numFmtId="0" fontId="39" fillId="2" borderId="1042" xfId="3" applyFont="1" applyFill="1" applyBorder="1" applyAlignment="1">
      <alignment vertical="center" wrapText="1"/>
    </xf>
    <xf numFmtId="0" fontId="10" fillId="2" borderId="1030" xfId="15" quotePrefix="1" applyFont="1" applyFill="1" applyBorder="1" applyAlignment="1">
      <alignment horizontal="left" vertical="center" wrapText="1"/>
    </xf>
    <xf numFmtId="0" fontId="55" fillId="2" borderId="1030" xfId="0" applyFont="1" applyFill="1" applyBorder="1" applyAlignment="1">
      <alignment horizontal="left" vertical="center" wrapText="1"/>
    </xf>
    <xf numFmtId="0" fontId="10" fillId="2" borderId="1012" xfId="15" quotePrefix="1" applyFont="1" applyFill="1" applyBorder="1" applyAlignment="1">
      <alignment vertical="center" wrapText="1"/>
    </xf>
    <xf numFmtId="0" fontId="39" fillId="2" borderId="1026" xfId="15" quotePrefix="1" applyFont="1" applyFill="1" applyBorder="1" applyAlignment="1">
      <alignment vertical="center" wrapText="1"/>
    </xf>
    <xf numFmtId="0" fontId="39" fillId="2" borderId="1027" xfId="15" quotePrefix="1" applyFont="1" applyFill="1" applyBorder="1" applyAlignment="1">
      <alignment vertical="center" wrapText="1"/>
    </xf>
    <xf numFmtId="0" fontId="39" fillId="2" borderId="930" xfId="15" quotePrefix="1" applyFont="1" applyFill="1" applyBorder="1" applyAlignment="1">
      <alignment vertical="center" wrapText="1"/>
    </xf>
    <xf numFmtId="0" fontId="55" fillId="2" borderId="1027" xfId="0" applyFont="1" applyFill="1" applyBorder="1" applyAlignment="1">
      <alignment horizontal="left" vertical="center" wrapText="1"/>
    </xf>
    <xf numFmtId="0" fontId="55" fillId="2" borderId="930" xfId="0" applyFont="1" applyFill="1" applyBorder="1" applyAlignment="1">
      <alignment horizontal="left" vertical="center" wrapText="1"/>
    </xf>
    <xf numFmtId="0" fontId="39" fillId="2" borderId="1043" xfId="15" applyFont="1" applyFill="1" applyBorder="1" applyAlignment="1">
      <alignment vertical="center" wrapText="1"/>
    </xf>
    <xf numFmtId="0" fontId="10" fillId="2" borderId="1030" xfId="15" applyFont="1" applyFill="1" applyBorder="1" applyAlignment="1">
      <alignment vertical="center" wrapText="1"/>
    </xf>
    <xf numFmtId="0" fontId="10" fillId="2" borderId="694" xfId="15" applyFont="1" applyFill="1" applyBorder="1" applyAlignment="1">
      <alignment vertical="center" wrapText="1"/>
    </xf>
    <xf numFmtId="0" fontId="55" fillId="2" borderId="836" xfId="0" applyFont="1" applyFill="1" applyBorder="1" applyAlignment="1">
      <alignment horizontal="left" vertical="center" wrapText="1"/>
    </xf>
    <xf numFmtId="0" fontId="10" fillId="4" borderId="1029" xfId="13" quotePrefix="1" applyFont="1" applyFill="1" applyBorder="1" applyAlignment="1">
      <alignment vertical="center" wrapText="1"/>
    </xf>
    <xf numFmtId="0" fontId="39" fillId="4" borderId="933" xfId="15" applyFont="1" applyFill="1" applyBorder="1" applyAlignment="1">
      <alignment horizontal="center" vertical="center" wrapText="1"/>
    </xf>
    <xf numFmtId="0" fontId="39" fillId="4" borderId="934" xfId="15" applyFont="1" applyFill="1" applyBorder="1" applyAlignment="1">
      <alignment horizontal="center" vertical="center" wrapText="1"/>
    </xf>
    <xf numFmtId="0" fontId="39" fillId="2" borderId="933" xfId="15" applyFont="1" applyFill="1" applyBorder="1" applyAlignment="1">
      <alignment horizontal="center" vertical="center" wrapText="1"/>
    </xf>
    <xf numFmtId="0" fontId="39" fillId="2" borderId="920" xfId="15" applyFont="1" applyFill="1" applyBorder="1" applyAlignment="1">
      <alignment horizontal="center" vertical="center" wrapText="1"/>
    </xf>
    <xf numFmtId="0" fontId="39" fillId="2" borderId="919" xfId="15" applyFont="1" applyFill="1" applyBorder="1" applyAlignment="1">
      <alignment horizontal="center" vertical="center" wrapText="1"/>
    </xf>
    <xf numFmtId="0" fontId="10" fillId="4" borderId="1023" xfId="13" applyFont="1" applyFill="1" applyBorder="1" applyAlignment="1">
      <alignment horizontal="center" vertical="center" wrapText="1"/>
    </xf>
    <xf numFmtId="0" fontId="10" fillId="4" borderId="918" xfId="11" applyFont="1" applyFill="1" applyBorder="1" applyAlignment="1">
      <alignment horizontal="center" vertical="center" textRotation="255" wrapText="1"/>
    </xf>
    <xf numFmtId="0" fontId="39" fillId="4" borderId="1027" xfId="13" quotePrefix="1" applyFont="1" applyFill="1" applyBorder="1" applyAlignment="1">
      <alignment horizontal="center" vertical="center" wrapText="1"/>
    </xf>
    <xf numFmtId="0" fontId="10" fillId="4" borderId="1028" xfId="13" applyFont="1" applyFill="1" applyBorder="1" applyAlignment="1">
      <alignment horizontal="center" vertical="center" wrapText="1"/>
    </xf>
    <xf numFmtId="0" fontId="39" fillId="4" borderId="1026" xfId="13" applyFont="1" applyFill="1" applyBorder="1" applyAlignment="1">
      <alignment horizontal="center" vertical="center" wrapText="1"/>
    </xf>
    <xf numFmtId="0" fontId="39" fillId="4" borderId="1027" xfId="13" applyFont="1" applyFill="1" applyBorder="1" applyAlignment="1">
      <alignment horizontal="center" vertical="center" wrapText="1"/>
    </xf>
    <xf numFmtId="0" fontId="10" fillId="4" borderId="930" xfId="13" applyFont="1" applyFill="1" applyBorder="1" applyAlignment="1">
      <alignment horizontal="center" vertical="center" wrapText="1"/>
    </xf>
    <xf numFmtId="0" fontId="10" fillId="4" borderId="1033" xfId="15" applyFont="1" applyFill="1" applyBorder="1" applyAlignment="1">
      <alignment horizontal="center" vertical="center" wrapText="1"/>
    </xf>
    <xf numFmtId="0" fontId="10" fillId="4" borderId="1030" xfId="15" applyFont="1" applyFill="1" applyBorder="1" applyAlignment="1">
      <alignment horizontal="center" vertical="center" wrapText="1"/>
    </xf>
    <xf numFmtId="0" fontId="10" fillId="4" borderId="1023" xfId="15" applyFont="1" applyFill="1" applyBorder="1" applyAlignment="1">
      <alignment horizontal="center" vertical="center" wrapText="1"/>
    </xf>
    <xf numFmtId="0" fontId="10" fillId="4" borderId="1031" xfId="13" applyFont="1" applyFill="1" applyBorder="1" applyAlignment="1">
      <alignment horizontal="center" vertical="center" wrapText="1"/>
    </xf>
    <xf numFmtId="0" fontId="39" fillId="4" borderId="909" xfId="15" applyFont="1" applyFill="1" applyBorder="1" applyAlignment="1">
      <alignment horizontal="center" vertical="center" wrapText="1"/>
    </xf>
    <xf numFmtId="0" fontId="39" fillId="4" borderId="911" xfId="15" applyFont="1" applyFill="1" applyBorder="1" applyAlignment="1">
      <alignment horizontal="center" vertical="center" wrapText="1"/>
    </xf>
    <xf numFmtId="0" fontId="39" fillId="4" borderId="912" xfId="15" applyFont="1" applyFill="1" applyBorder="1" applyAlignment="1">
      <alignment horizontal="center" vertical="center" wrapText="1"/>
    </xf>
    <xf numFmtId="0" fontId="39" fillId="2" borderId="911" xfId="15" applyFont="1" applyFill="1" applyBorder="1" applyAlignment="1">
      <alignment horizontal="center" vertical="center" wrapText="1"/>
    </xf>
    <xf numFmtId="0" fontId="39" fillId="4" borderId="1034" xfId="15" applyFont="1" applyFill="1" applyBorder="1" applyAlignment="1">
      <alignment horizontal="center" vertical="center" wrapText="1"/>
    </xf>
    <xf numFmtId="0" fontId="39" fillId="4" borderId="1035" xfId="15" applyFont="1" applyFill="1" applyBorder="1" applyAlignment="1">
      <alignment horizontal="center" vertical="center" wrapText="1"/>
    </xf>
    <xf numFmtId="0" fontId="39" fillId="4" borderId="1029" xfId="15" applyFont="1" applyFill="1" applyBorder="1" applyAlignment="1">
      <alignment horizontal="center" vertical="center" wrapText="1"/>
    </xf>
    <xf numFmtId="0" fontId="39" fillId="2" borderId="1034" xfId="15" applyFont="1" applyFill="1" applyBorder="1" applyAlignment="1">
      <alignment horizontal="center" vertical="center" wrapText="1"/>
    </xf>
    <xf numFmtId="0" fontId="39" fillId="2" borderId="1035" xfId="15" applyFont="1" applyFill="1" applyBorder="1" applyAlignment="1">
      <alignment horizontal="center" vertical="center" wrapText="1"/>
    </xf>
    <xf numFmtId="0" fontId="39" fillId="2" borderId="1036" xfId="15" applyFont="1" applyFill="1" applyBorder="1" applyAlignment="1">
      <alignment horizontal="center" vertical="center" wrapText="1"/>
    </xf>
    <xf numFmtId="0" fontId="39" fillId="4" borderId="1017" xfId="13" applyFont="1" applyFill="1" applyBorder="1" applyAlignment="1">
      <alignment horizontal="center" vertical="center" wrapText="1"/>
    </xf>
    <xf numFmtId="0" fontId="39" fillId="4" borderId="1025" xfId="13" applyFont="1" applyFill="1" applyBorder="1" applyAlignment="1">
      <alignment horizontal="center" vertical="center" wrapText="1"/>
    </xf>
    <xf numFmtId="0" fontId="39" fillId="4" borderId="1031" xfId="13" applyFont="1" applyFill="1" applyBorder="1" applyAlignment="1">
      <alignment horizontal="center" vertical="center" wrapText="1"/>
    </xf>
    <xf numFmtId="0" fontId="39" fillId="4" borderId="1024" xfId="13" applyFont="1" applyFill="1" applyBorder="1" applyAlignment="1">
      <alignment horizontal="center" vertical="center" wrapText="1"/>
    </xf>
    <xf numFmtId="0" fontId="39" fillId="4" borderId="1013" xfId="13" applyFont="1" applyFill="1" applyBorder="1" applyAlignment="1">
      <alignment horizontal="center" vertical="center" wrapText="1"/>
    </xf>
    <xf numFmtId="0" fontId="3" fillId="2" borderId="559" xfId="0" applyFont="1" applyFill="1" applyBorder="1" applyAlignment="1">
      <alignment horizontal="center" vertical="center" textRotation="255" wrapText="1"/>
    </xf>
    <xf numFmtId="0" fontId="3" fillId="2" borderId="560" xfId="0" applyFont="1" applyFill="1" applyBorder="1" applyAlignment="1">
      <alignment horizontal="center" vertical="center" textRotation="255" wrapText="1"/>
    </xf>
    <xf numFmtId="0" fontId="3" fillId="2" borderId="561" xfId="0" applyFont="1" applyFill="1" applyBorder="1" applyAlignment="1">
      <alignment horizontal="center" vertical="center" textRotation="255" wrapText="1"/>
    </xf>
    <xf numFmtId="0" fontId="3" fillId="2" borderId="562" xfId="0" applyFont="1" applyFill="1" applyBorder="1" applyAlignment="1">
      <alignment horizontal="center" vertical="center" textRotation="255" wrapText="1"/>
    </xf>
    <xf numFmtId="0" fontId="3" fillId="13" borderId="1044" xfId="0" applyFont="1" applyFill="1" applyBorder="1" applyAlignment="1">
      <alignment horizontal="center" vertical="center" wrapText="1"/>
    </xf>
    <xf numFmtId="0" fontId="3" fillId="13" borderId="1045" xfId="0" applyFont="1" applyFill="1" applyBorder="1" applyAlignment="1">
      <alignment horizontal="center" vertical="center" wrapText="1"/>
    </xf>
    <xf numFmtId="0" fontId="55" fillId="15" borderId="1023" xfId="13" quotePrefix="1" applyFont="1" applyFill="1" applyBorder="1" applyAlignment="1">
      <alignment horizontal="center" vertical="center" wrapText="1"/>
    </xf>
    <xf numFmtId="0" fontId="52" fillId="15" borderId="1027" xfId="13" quotePrefix="1" applyFont="1" applyFill="1" applyBorder="1" applyAlignment="1">
      <alignment horizontal="center" vertical="center" wrapText="1"/>
    </xf>
    <xf numFmtId="0" fontId="55" fillId="15" borderId="1033" xfId="15" quotePrefix="1" applyFont="1" applyFill="1" applyBorder="1" applyAlignment="1">
      <alignment horizontal="center" vertical="center" wrapText="1"/>
    </xf>
    <xf numFmtId="0" fontId="181" fillId="15" borderId="0" xfId="0" applyFont="1" applyFill="1"/>
    <xf numFmtId="0" fontId="180" fillId="15" borderId="0" xfId="0" applyFont="1" applyFill="1" applyAlignment="1">
      <alignment horizontal="center" wrapText="1"/>
    </xf>
    <xf numFmtId="0" fontId="52" fillId="15" borderId="0" xfId="11" quotePrefix="1" applyFont="1" applyFill="1" applyAlignment="1">
      <alignment horizontal="center" vertical="center" wrapText="1"/>
    </xf>
    <xf numFmtId="0" fontId="160" fillId="15" borderId="1023" xfId="11" quotePrefix="1" applyFont="1" applyFill="1" applyBorder="1" applyAlignment="1">
      <alignment horizontal="center" vertical="center" wrapText="1"/>
    </xf>
    <xf numFmtId="0" fontId="16" fillId="15" borderId="1023" xfId="11" quotePrefix="1" applyFont="1" applyFill="1" applyBorder="1" applyAlignment="1">
      <alignment horizontal="center" vertical="center" wrapText="1"/>
    </xf>
    <xf numFmtId="0" fontId="83" fillId="15" borderId="1030" xfId="11" quotePrefix="1" applyFont="1" applyFill="1" applyBorder="1" applyAlignment="1">
      <alignment horizontal="center" vertical="center" wrapText="1"/>
    </xf>
    <xf numFmtId="0" fontId="173" fillId="15" borderId="1023" xfId="0" applyFont="1" applyFill="1" applyBorder="1" applyAlignment="1">
      <alignment horizontal="center" vertical="center" wrapText="1"/>
    </xf>
    <xf numFmtId="0" fontId="173" fillId="15" borderId="1024" xfId="0" applyFont="1" applyFill="1" applyBorder="1" applyAlignment="1">
      <alignment horizontal="center" vertical="center" wrapText="1"/>
    </xf>
    <xf numFmtId="0" fontId="173" fillId="15" borderId="1025" xfId="0" applyFont="1" applyFill="1" applyBorder="1" applyAlignment="1">
      <alignment horizontal="center" vertical="center" wrapText="1"/>
    </xf>
    <xf numFmtId="0" fontId="52" fillId="15" borderId="1009" xfId="15" quotePrefix="1" applyFont="1" applyFill="1" applyBorder="1" applyAlignment="1">
      <alignment vertical="center" wrapText="1"/>
    </xf>
    <xf numFmtId="0" fontId="52" fillId="15" borderId="1000" xfId="15" quotePrefix="1" applyFont="1" applyFill="1" applyBorder="1" applyAlignment="1">
      <alignment vertical="center" wrapText="1"/>
    </xf>
    <xf numFmtId="0" fontId="52" fillId="15" borderId="1043" xfId="15" applyFont="1" applyFill="1" applyBorder="1" applyAlignment="1">
      <alignment vertical="center" wrapText="1"/>
    </xf>
    <xf numFmtId="0" fontId="52" fillId="15" borderId="1043" xfId="3" applyFont="1" applyFill="1" applyBorder="1" applyAlignment="1">
      <alignment vertical="center" wrapText="1"/>
    </xf>
    <xf numFmtId="0" fontId="52" fillId="15" borderId="1042" xfId="15" applyFont="1" applyFill="1" applyBorder="1" applyAlignment="1">
      <alignment vertical="center" wrapText="1"/>
    </xf>
    <xf numFmtId="0" fontId="52" fillId="15" borderId="939" xfId="3" applyFont="1" applyFill="1" applyBorder="1" applyAlignment="1">
      <alignment vertical="center" wrapText="1"/>
    </xf>
    <xf numFmtId="0" fontId="52" fillId="15" borderId="939" xfId="15" applyFont="1" applyFill="1" applyBorder="1" applyAlignment="1">
      <alignment vertical="center" wrapText="1"/>
    </xf>
    <xf numFmtId="0" fontId="52" fillId="15" borderId="747" xfId="15" quotePrefix="1" applyFont="1" applyFill="1" applyBorder="1" applyAlignment="1">
      <alignment vertical="center" wrapText="1"/>
    </xf>
    <xf numFmtId="0" fontId="173" fillId="15" borderId="1014" xfId="0" applyFont="1" applyFill="1" applyBorder="1" applyAlignment="1">
      <alignment horizontal="left" vertical="center" wrapText="1"/>
    </xf>
    <xf numFmtId="0" fontId="55" fillId="15" borderId="1016" xfId="13" quotePrefix="1" applyFont="1" applyFill="1" applyBorder="1" applyAlignment="1">
      <alignment horizontal="center" vertical="center" wrapText="1"/>
    </xf>
    <xf numFmtId="0" fontId="42" fillId="15" borderId="1014" xfId="0" applyFont="1" applyFill="1" applyBorder="1" applyAlignment="1">
      <alignment horizontal="left" vertical="center" wrapText="1"/>
    </xf>
    <xf numFmtId="0" fontId="55" fillId="15" borderId="1027" xfId="13" quotePrefix="1" applyFont="1" applyFill="1" applyBorder="1" applyAlignment="1">
      <alignment horizontal="center" vertical="center" wrapText="1"/>
    </xf>
    <xf numFmtId="0" fontId="52" fillId="15" borderId="1016" xfId="13" quotePrefix="1" applyFont="1" applyFill="1" applyBorder="1" applyAlignment="1">
      <alignment horizontal="center" vertical="center" wrapText="1"/>
    </xf>
    <xf numFmtId="0" fontId="52" fillId="15" borderId="0" xfId="13" quotePrefix="1" applyFont="1" applyFill="1" applyAlignment="1">
      <alignment vertical="center" wrapText="1"/>
    </xf>
    <xf numFmtId="0" fontId="173" fillId="15" borderId="0" xfId="0" applyFont="1" applyFill="1" applyAlignment="1">
      <alignment horizontal="left" vertical="center" wrapText="1"/>
    </xf>
    <xf numFmtId="0" fontId="52" fillId="15" borderId="0" xfId="15" quotePrefix="1" applyFont="1" applyFill="1" applyAlignment="1">
      <alignment vertical="center" wrapText="1"/>
    </xf>
    <xf numFmtId="0" fontId="42" fillId="15" borderId="1033" xfId="15" quotePrefix="1" applyFont="1" applyFill="1" applyBorder="1" applyAlignment="1">
      <alignment vertical="center" wrapText="1"/>
    </xf>
    <xf numFmtId="0" fontId="55" fillId="15" borderId="0" xfId="13" quotePrefix="1" applyFont="1" applyFill="1" applyAlignment="1">
      <alignment horizontal="left" vertical="center" wrapText="1"/>
    </xf>
    <xf numFmtId="0" fontId="182" fillId="15" borderId="1033" xfId="0" applyFont="1" applyFill="1" applyBorder="1" applyAlignment="1">
      <alignment horizontal="left" vertical="center" wrapText="1"/>
    </xf>
    <xf numFmtId="0" fontId="55" fillId="15" borderId="1033" xfId="13" quotePrefix="1" applyFont="1" applyFill="1" applyBorder="1" applyAlignment="1">
      <alignment horizontal="center" vertical="center" wrapText="1"/>
    </xf>
    <xf numFmtId="0" fontId="173" fillId="15" borderId="0" xfId="0" applyFont="1" applyFill="1" applyAlignment="1">
      <alignment horizontal="left" vertical="center"/>
    </xf>
    <xf numFmtId="0" fontId="173" fillId="15" borderId="0" xfId="0" applyFont="1" applyFill="1"/>
    <xf numFmtId="0" fontId="173" fillId="15" borderId="1033" xfId="0" applyFont="1" applyFill="1" applyBorder="1" applyAlignment="1">
      <alignment horizontal="left" vertical="center" wrapText="1"/>
    </xf>
    <xf numFmtId="0" fontId="173" fillId="15" borderId="0" xfId="0" applyFont="1" applyFill="1" applyAlignment="1">
      <alignment horizontal="center"/>
    </xf>
    <xf numFmtId="0" fontId="181" fillId="15" borderId="0" xfId="0" applyFont="1" applyFill="1" applyAlignment="1">
      <alignment horizontal="center"/>
    </xf>
    <xf numFmtId="0" fontId="55" fillId="15" borderId="892" xfId="0" applyFont="1" applyFill="1" applyBorder="1" applyAlignment="1">
      <alignment horizontal="center" vertical="center" wrapText="1"/>
    </xf>
    <xf numFmtId="0" fontId="55" fillId="15" borderId="997" xfId="0" applyFont="1" applyFill="1" applyBorder="1" applyAlignment="1">
      <alignment horizontal="center" vertical="center" wrapText="1"/>
    </xf>
    <xf numFmtId="0" fontId="55" fillId="15" borderId="926" xfId="0" applyFont="1" applyFill="1" applyBorder="1" applyAlignment="1">
      <alignment horizontal="center" vertical="center" wrapText="1"/>
    </xf>
    <xf numFmtId="0" fontId="55" fillId="15" borderId="1027" xfId="0" applyFont="1" applyFill="1" applyBorder="1" applyAlignment="1">
      <alignment horizontal="center" vertical="center" wrapText="1"/>
    </xf>
    <xf numFmtId="0" fontId="55" fillId="15" borderId="998" xfId="0" applyFont="1" applyFill="1" applyBorder="1" applyAlignment="1">
      <alignment horizontal="center" vertical="center" wrapText="1"/>
    </xf>
    <xf numFmtId="0" fontId="55" fillId="15" borderId="866" xfId="0" applyFont="1" applyFill="1" applyBorder="1" applyAlignment="1">
      <alignment horizontal="center" vertical="center" wrapText="1"/>
    </xf>
    <xf numFmtId="0" fontId="55" fillId="15" borderId="927" xfId="0" applyFont="1" applyFill="1" applyBorder="1" applyAlignment="1">
      <alignment horizontal="center" vertical="center" wrapText="1"/>
    </xf>
    <xf numFmtId="0" fontId="52" fillId="15" borderId="1012" xfId="15" quotePrefix="1" applyFont="1" applyFill="1" applyBorder="1" applyAlignment="1">
      <alignment vertical="center" wrapText="1"/>
    </xf>
    <xf numFmtId="0" fontId="52" fillId="15" borderId="1042" xfId="15" quotePrefix="1" applyFont="1" applyFill="1" applyBorder="1" applyAlignment="1">
      <alignment vertical="center" wrapText="1"/>
    </xf>
    <xf numFmtId="0" fontId="52" fillId="15" borderId="939" xfId="15" quotePrefix="1" applyFont="1" applyFill="1" applyBorder="1" applyAlignment="1">
      <alignment vertical="center" wrapText="1"/>
    </xf>
    <xf numFmtId="0" fontId="52" fillId="15" borderId="836" xfId="15" quotePrefix="1" applyFont="1" applyFill="1" applyBorder="1" applyAlignment="1">
      <alignment vertical="center" wrapText="1"/>
    </xf>
    <xf numFmtId="0" fontId="42" fillId="15" borderId="1030" xfId="15" quotePrefix="1" applyFont="1" applyFill="1" applyBorder="1" applyAlignment="1">
      <alignment vertical="center" wrapText="1"/>
    </xf>
    <xf numFmtId="0" fontId="42" fillId="15" borderId="1030" xfId="15" applyFont="1" applyFill="1" applyBorder="1" applyAlignment="1">
      <alignment vertical="center" wrapText="1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5" fillId="2" borderId="226" xfId="0" applyFont="1" applyFill="1" applyBorder="1" applyAlignment="1" applyProtection="1">
      <alignment horizontal="center" vertical="center"/>
    </xf>
    <xf numFmtId="0" fontId="115" fillId="2" borderId="227" xfId="0" applyFont="1" applyFill="1" applyBorder="1" applyAlignment="1" applyProtection="1">
      <alignment horizontal="center" vertical="center"/>
    </xf>
    <xf numFmtId="0" fontId="1" fillId="2" borderId="181" xfId="0" applyFont="1" applyFill="1" applyBorder="1" applyAlignment="1">
      <alignment horizontal="left" vertical="center" wrapText="1"/>
    </xf>
    <xf numFmtId="0" fontId="1" fillId="2" borderId="1015" xfId="12" applyFont="1" applyFill="1" applyBorder="1" applyAlignment="1">
      <alignment horizontal="left" vertical="center" wrapText="1"/>
    </xf>
    <xf numFmtId="0" fontId="55" fillId="2" borderId="101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61" fillId="2" borderId="1033" xfId="12" applyFont="1" applyFill="1" applyBorder="1" applyAlignment="1">
      <alignment horizontal="center" vertical="center" wrapText="1"/>
    </xf>
    <xf numFmtId="0" fontId="100" fillId="4" borderId="1031" xfId="11" quotePrefix="1" applyFont="1" applyFill="1" applyBorder="1" applyAlignment="1">
      <alignment horizontal="center" vertical="center" wrapText="1"/>
    </xf>
    <xf numFmtId="0" fontId="100" fillId="4" borderId="1024" xfId="11" quotePrefix="1" applyFont="1" applyFill="1" applyBorder="1" applyAlignment="1">
      <alignment horizontal="center" vertical="center" wrapText="1"/>
    </xf>
    <xf numFmtId="0" fontId="92" fillId="2" borderId="1025" xfId="12" applyFont="1" applyFill="1" applyBorder="1" applyAlignment="1">
      <alignment horizontal="center" vertical="center" wrapText="1"/>
    </xf>
    <xf numFmtId="0" fontId="161" fillId="2" borderId="1023" xfId="12" applyFont="1" applyFill="1" applyBorder="1" applyAlignment="1">
      <alignment horizontal="center" vertical="center" wrapText="1"/>
    </xf>
    <xf numFmtId="0" fontId="92" fillId="2" borderId="1013" xfId="12" applyFont="1" applyFill="1" applyBorder="1" applyAlignment="1">
      <alignment horizontal="center" vertical="center" wrapText="1"/>
    </xf>
    <xf numFmtId="0" fontId="100" fillId="2" borderId="1031" xfId="11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0" xfId="0" applyFont="1" applyFill="1" applyBorder="1" applyAlignment="1">
      <alignment horizontal="center" wrapText="1"/>
    </xf>
    <xf numFmtId="0" fontId="39" fillId="4" borderId="1046" xfId="15" quotePrefix="1" applyFont="1" applyFill="1" applyBorder="1" applyAlignment="1">
      <alignment horizontal="center" vertical="center" wrapText="1"/>
    </xf>
    <xf numFmtId="0" fontId="39" fillId="4" borderId="1047" xfId="15" quotePrefix="1" applyFont="1" applyFill="1" applyBorder="1" applyAlignment="1">
      <alignment horizontal="center" vertical="center" wrapText="1"/>
    </xf>
    <xf numFmtId="0" fontId="39" fillId="4" borderId="1050" xfId="15" quotePrefix="1" applyFont="1" applyFill="1" applyBorder="1" applyAlignment="1">
      <alignment horizontal="center" vertical="center" wrapText="1"/>
    </xf>
    <xf numFmtId="0" fontId="10" fillId="4" borderId="1049" xfId="13" applyFont="1" applyFill="1" applyBorder="1" applyAlignment="1">
      <alignment horizontal="center" vertical="center" wrapText="1"/>
    </xf>
    <xf numFmtId="0" fontId="10" fillId="4" borderId="1050" xfId="13" applyFont="1" applyFill="1" applyBorder="1" applyAlignment="1">
      <alignment horizontal="center" vertical="center" wrapText="1"/>
    </xf>
    <xf numFmtId="0" fontId="39" fillId="4" borderId="1051" xfId="15" quotePrefix="1" applyFont="1" applyFill="1" applyBorder="1" applyAlignment="1">
      <alignment horizontal="center" vertical="center" wrapText="1"/>
    </xf>
    <xf numFmtId="0" fontId="10" fillId="4" borderId="1073" xfId="13" quotePrefix="1" applyFont="1" applyFill="1" applyBorder="1" applyAlignment="1">
      <alignment horizontal="center" vertical="center" wrapText="1"/>
    </xf>
    <xf numFmtId="0" fontId="10" fillId="4" borderId="1063" xfId="13" quotePrefix="1" applyFont="1" applyFill="1" applyBorder="1" applyAlignment="1">
      <alignment horizontal="center" vertical="center" wrapText="1"/>
    </xf>
    <xf numFmtId="0" fontId="10" fillId="4" borderId="1028" xfId="13" quotePrefix="1" applyFont="1" applyFill="1" applyBorder="1" applyAlignment="1">
      <alignment horizontal="center" vertical="center" wrapText="1"/>
    </xf>
    <xf numFmtId="0" fontId="10" fillId="4" borderId="1078" xfId="13" quotePrefix="1" applyFont="1" applyFill="1" applyBorder="1" applyAlignment="1">
      <alignment horizontal="center" vertical="center" wrapText="1"/>
    </xf>
    <xf numFmtId="0" fontId="10" fillId="4" borderId="1047" xfId="13" applyFont="1" applyFill="1" applyBorder="1" applyAlignment="1">
      <alignment horizontal="center" vertical="center" wrapText="1"/>
    </xf>
    <xf numFmtId="0" fontId="10" fillId="4" borderId="1067" xfId="13" applyFont="1" applyFill="1" applyBorder="1" applyAlignment="1">
      <alignment horizontal="center" vertical="center" wrapText="1"/>
    </xf>
    <xf numFmtId="0" fontId="10" fillId="4" borderId="1068" xfId="13" applyFont="1" applyFill="1" applyBorder="1" applyAlignment="1">
      <alignment horizontal="center" vertical="center" wrapText="1"/>
    </xf>
    <xf numFmtId="0" fontId="10" fillId="4" borderId="1069" xfId="13" applyFont="1" applyFill="1" applyBorder="1" applyAlignment="1">
      <alignment horizontal="center" vertical="center" wrapText="1"/>
    </xf>
    <xf numFmtId="0" fontId="10" fillId="2" borderId="1073" xfId="13" applyFont="1" applyFill="1" applyBorder="1" applyAlignment="1">
      <alignment horizontal="center" vertical="center" wrapText="1"/>
    </xf>
    <xf numFmtId="0" fontId="10" fillId="2" borderId="1074" xfId="13" applyFont="1" applyFill="1" applyBorder="1" applyAlignment="1">
      <alignment horizontal="center" vertical="center" wrapText="1"/>
    </xf>
    <xf numFmtId="0" fontId="10" fillId="2" borderId="1075" xfId="13" applyFont="1" applyFill="1" applyBorder="1" applyAlignment="1">
      <alignment horizontal="center" vertical="center" wrapText="1"/>
    </xf>
    <xf numFmtId="0" fontId="10" fillId="4" borderId="1077" xfId="13" applyFont="1" applyFill="1" applyBorder="1" applyAlignment="1">
      <alignment horizontal="center" vertical="center" wrapText="1"/>
    </xf>
    <xf numFmtId="0" fontId="39" fillId="4" borderId="1049" xfId="15" quotePrefix="1" applyFont="1" applyFill="1" applyBorder="1" applyAlignment="1">
      <alignment horizontal="center" vertical="center" wrapText="1"/>
    </xf>
    <xf numFmtId="0" fontId="10" fillId="4" borderId="1080" xfId="15" quotePrefix="1" applyFont="1" applyFill="1" applyBorder="1" applyAlignment="1">
      <alignment horizontal="center" vertical="center" wrapText="1"/>
    </xf>
    <xf numFmtId="0" fontId="10" fillId="4" borderId="1063" xfId="15" quotePrefix="1" applyFont="1" applyFill="1" applyBorder="1" applyAlignment="1">
      <alignment horizontal="center" vertical="center" wrapText="1"/>
    </xf>
    <xf numFmtId="0" fontId="10" fillId="2" borderId="1027" xfId="13" quotePrefix="1" applyFont="1" applyFill="1" applyBorder="1" applyAlignment="1">
      <alignment horizontal="center" vertical="center" wrapText="1"/>
    </xf>
    <xf numFmtId="0" fontId="39" fillId="2" borderId="1073" xfId="13" quotePrefix="1" applyFont="1" applyFill="1" applyBorder="1" applyAlignment="1">
      <alignment horizontal="center" vertical="center" wrapText="1"/>
    </xf>
    <xf numFmtId="0" fontId="39" fillId="2" borderId="1084" xfId="13" quotePrefix="1" applyFont="1" applyFill="1" applyBorder="1" applyAlignment="1">
      <alignment horizontal="center" vertical="center" wrapText="1"/>
    </xf>
    <xf numFmtId="0" fontId="106" fillId="2" borderId="950" xfId="0" applyFont="1" applyFill="1" applyBorder="1" applyAlignment="1">
      <alignment horizontal="left" vertical="center" wrapText="1"/>
    </xf>
    <xf numFmtId="0" fontId="132" fillId="2" borderId="1085" xfId="0" applyFont="1" applyFill="1" applyBorder="1" applyAlignment="1">
      <alignment horizontal="center" vertical="center"/>
    </xf>
    <xf numFmtId="0" fontId="132" fillId="2" borderId="1070" xfId="0" applyFont="1" applyFill="1" applyBorder="1" applyAlignment="1">
      <alignment horizontal="center" vertical="center"/>
    </xf>
    <xf numFmtId="0" fontId="132" fillId="2" borderId="1071" xfId="0" applyFont="1" applyFill="1" applyBorder="1" applyAlignment="1">
      <alignment horizontal="center" vertical="center"/>
    </xf>
    <xf numFmtId="0" fontId="132" fillId="2" borderId="1072" xfId="0" applyFont="1" applyFill="1" applyBorder="1" applyAlignment="1">
      <alignment horizontal="center" vertical="center"/>
    </xf>
    <xf numFmtId="0" fontId="106" fillId="4" borderId="1046" xfId="0" applyFont="1" applyFill="1" applyBorder="1" applyAlignment="1">
      <alignment horizontal="center" vertical="center" wrapText="1"/>
    </xf>
    <xf numFmtId="0" fontId="106" fillId="4" borderId="1047" xfId="0" applyFont="1" applyFill="1" applyBorder="1" applyAlignment="1">
      <alignment horizontal="center" vertical="center" wrapText="1"/>
    </xf>
    <xf numFmtId="0" fontId="106" fillId="4" borderId="1050" xfId="0" applyFont="1" applyFill="1" applyBorder="1" applyAlignment="1">
      <alignment horizontal="center" vertical="center" wrapText="1"/>
    </xf>
    <xf numFmtId="0" fontId="10" fillId="4" borderId="1076" xfId="13" quotePrefix="1" applyFont="1" applyFill="1" applyBorder="1" applyAlignment="1">
      <alignment horizontal="center" vertical="center" wrapText="1"/>
    </xf>
    <xf numFmtId="0" fontId="10" fillId="4" borderId="859" xfId="13" quotePrefix="1" applyFont="1" applyFill="1" applyBorder="1" applyAlignment="1">
      <alignment horizontal="center" vertical="center" wrapText="1"/>
    </xf>
    <xf numFmtId="0" fontId="10" fillId="4" borderId="1015" xfId="13" quotePrefix="1" applyFont="1" applyFill="1" applyBorder="1" applyAlignment="1">
      <alignment horizontal="center" vertical="center" wrapText="1"/>
    </xf>
    <xf numFmtId="0" fontId="10" fillId="4" borderId="1052" xfId="13" quotePrefix="1" applyFont="1" applyFill="1" applyBorder="1" applyAlignment="1">
      <alignment horizontal="center" vertical="center" wrapText="1"/>
    </xf>
    <xf numFmtId="0" fontId="10" fillId="4" borderId="1016" xfId="13" quotePrefix="1" applyFont="1" applyFill="1" applyBorder="1" applyAlignment="1">
      <alignment horizontal="center" vertical="center" wrapText="1"/>
    </xf>
    <xf numFmtId="0" fontId="39" fillId="4" borderId="1016" xfId="13" quotePrefix="1" applyFont="1" applyFill="1" applyBorder="1" applyAlignment="1">
      <alignment horizontal="center" vertical="center" wrapText="1"/>
    </xf>
    <xf numFmtId="0" fontId="10" fillId="4" borderId="1049" xfId="15" quotePrefix="1" applyFont="1" applyFill="1" applyBorder="1" applyAlignment="1">
      <alignment horizontal="center" vertical="center" wrapText="1"/>
    </xf>
    <xf numFmtId="0" fontId="10" fillId="4" borderId="1073" xfId="15" quotePrefix="1" applyFont="1" applyFill="1" applyBorder="1" applyAlignment="1">
      <alignment horizontal="center" vertical="center" wrapText="1"/>
    </xf>
    <xf numFmtId="0" fontId="39" fillId="4" borderId="1059" xfId="13" quotePrefix="1" applyFont="1" applyFill="1" applyBorder="1" applyAlignment="1">
      <alignment horizontal="center" vertical="center" wrapText="1"/>
    </xf>
    <xf numFmtId="0" fontId="39" fillId="4" borderId="1032" xfId="13" quotePrefix="1" applyFont="1" applyFill="1" applyBorder="1" applyAlignment="1">
      <alignment horizontal="center" vertical="center" wrapText="1"/>
    </xf>
    <xf numFmtId="0" fontId="106" fillId="4" borderId="1076" xfId="0" applyFont="1" applyFill="1" applyBorder="1" applyAlignment="1">
      <alignment horizontal="center" vertical="center" wrapText="1"/>
    </xf>
    <xf numFmtId="0" fontId="106" fillId="4" borderId="930" xfId="0" applyFont="1" applyFill="1" applyBorder="1" applyAlignment="1">
      <alignment horizontal="center" vertical="center" wrapText="1"/>
    </xf>
    <xf numFmtId="0" fontId="39" fillId="4" borderId="915" xfId="15" quotePrefix="1" applyFont="1" applyFill="1" applyBorder="1" applyAlignment="1">
      <alignment horizontal="center" vertical="center" wrapText="1"/>
    </xf>
    <xf numFmtId="0" fontId="39" fillId="4" borderId="1077" xfId="15" quotePrefix="1" applyFont="1" applyFill="1" applyBorder="1" applyAlignment="1">
      <alignment horizontal="center" vertical="center" wrapText="1"/>
    </xf>
    <xf numFmtId="0" fontId="39" fillId="4" borderId="910" xfId="15" quotePrefix="1" applyFont="1" applyFill="1" applyBorder="1" applyAlignment="1">
      <alignment horizontal="center" vertical="center" wrapText="1"/>
    </xf>
    <xf numFmtId="0" fontId="39" fillId="4" borderId="1079" xfId="15" quotePrefix="1" applyFont="1" applyFill="1" applyBorder="1" applyAlignment="1">
      <alignment horizontal="center" vertical="center" wrapText="1"/>
    </xf>
    <xf numFmtId="0" fontId="106" fillId="4" borderId="1066" xfId="0" applyFont="1" applyFill="1" applyBorder="1" applyAlignment="1">
      <alignment horizontal="center" vertical="center" wrapText="1"/>
    </xf>
    <xf numFmtId="0" fontId="106" fillId="4" borderId="1078" xfId="0" applyFont="1" applyFill="1" applyBorder="1" applyAlignment="1">
      <alignment horizontal="center" vertical="center" wrapText="1"/>
    </xf>
    <xf numFmtId="0" fontId="106" fillId="4" borderId="1029" xfId="0" applyFont="1" applyFill="1" applyBorder="1" applyAlignment="1">
      <alignment horizontal="center" vertical="center" wrapText="1"/>
    </xf>
    <xf numFmtId="0" fontId="10" fillId="4" borderId="1080" xfId="13" quotePrefix="1" applyFont="1" applyFill="1" applyBorder="1" applyAlignment="1">
      <alignment horizontal="center" vertical="center" wrapText="1"/>
    </xf>
    <xf numFmtId="0" fontId="35" fillId="4" borderId="1073" xfId="11" quotePrefix="1" applyFont="1" applyFill="1" applyBorder="1" applyAlignment="1">
      <alignment horizontal="center" vertical="center" wrapText="1"/>
    </xf>
    <xf numFmtId="0" fontId="36" fillId="4" borderId="1073" xfId="11" quotePrefix="1" applyFont="1" applyFill="1" applyBorder="1" applyAlignment="1">
      <alignment horizontal="center" vertical="center" wrapText="1"/>
    </xf>
    <xf numFmtId="0" fontId="37" fillId="4" borderId="1063" xfId="11" quotePrefix="1" applyFont="1" applyFill="1" applyBorder="1" applyAlignment="1">
      <alignment horizontal="center" vertical="center" wrapText="1"/>
    </xf>
    <xf numFmtId="0" fontId="10" fillId="4" borderId="918" xfId="15" quotePrefix="1" applyFont="1" applyFill="1" applyBorder="1" applyAlignment="1">
      <alignment vertical="center" wrapText="1"/>
    </xf>
    <xf numFmtId="0" fontId="106" fillId="4" borderId="918" xfId="0" applyFont="1" applyFill="1" applyBorder="1" applyAlignment="1">
      <alignment horizontal="left" vertical="center" wrapText="1"/>
    </xf>
    <xf numFmtId="0" fontId="106" fillId="4" borderId="1052" xfId="0" applyFont="1" applyFill="1" applyBorder="1" applyAlignment="1">
      <alignment horizontal="left" vertical="center" wrapText="1"/>
    </xf>
    <xf numFmtId="0" fontId="42" fillId="4" borderId="1052" xfId="0" applyFont="1" applyFill="1" applyBorder="1" applyAlignment="1">
      <alignment horizontal="left" vertical="center" wrapText="1"/>
    </xf>
    <xf numFmtId="0" fontId="38" fillId="4" borderId="1080" xfId="15" quotePrefix="1" applyFont="1" applyFill="1" applyBorder="1" applyAlignment="1">
      <alignment vertical="center" wrapText="1"/>
    </xf>
    <xf numFmtId="0" fontId="38" fillId="4" borderId="1062" xfId="15" applyFont="1" applyFill="1" applyBorder="1" applyAlignment="1">
      <alignment vertical="center" wrapText="1"/>
    </xf>
    <xf numFmtId="0" fontId="9" fillId="4" borderId="1080" xfId="0" applyFont="1" applyFill="1" applyBorder="1" applyAlignment="1">
      <alignment horizontal="left" vertical="center" wrapText="1"/>
    </xf>
    <xf numFmtId="0" fontId="106" fillId="4" borderId="1080" xfId="0" applyFont="1" applyFill="1" applyBorder="1" applyAlignment="1">
      <alignment horizontal="left" vertical="center" wrapText="1"/>
    </xf>
    <xf numFmtId="0" fontId="106" fillId="4" borderId="1073" xfId="0" applyFont="1" applyFill="1" applyBorder="1" applyAlignment="1">
      <alignment horizontal="center" vertical="center"/>
    </xf>
    <xf numFmtId="0" fontId="106" fillId="4" borderId="1080" xfId="0" applyFont="1" applyFill="1" applyBorder="1" applyAlignment="1">
      <alignment horizontal="center" vertical="center"/>
    </xf>
    <xf numFmtId="0" fontId="106" fillId="4" borderId="1063" xfId="0" applyFont="1" applyFill="1" applyBorder="1" applyAlignment="1">
      <alignment horizontal="center" vertical="center"/>
    </xf>
    <xf numFmtId="0" fontId="106" fillId="4" borderId="1054" xfId="0" applyFont="1" applyFill="1" applyBorder="1" applyAlignment="1">
      <alignment horizontal="center" vertical="center" wrapText="1"/>
    </xf>
    <xf numFmtId="0" fontId="106" fillId="4" borderId="1055" xfId="0" applyFont="1" applyFill="1" applyBorder="1" applyAlignment="1">
      <alignment horizontal="center" vertical="center" wrapText="1"/>
    </xf>
    <xf numFmtId="0" fontId="106" fillId="4" borderId="1077" xfId="0" applyFont="1" applyFill="1" applyBorder="1" applyAlignment="1">
      <alignment horizontal="center" vertical="center" wrapText="1"/>
    </xf>
    <xf numFmtId="0" fontId="57" fillId="4" borderId="1073" xfId="11" quotePrefix="1" applyFont="1" applyFill="1" applyBorder="1" applyAlignment="1">
      <alignment horizontal="center" vertical="center" wrapText="1"/>
    </xf>
    <xf numFmtId="0" fontId="57" fillId="4" borderId="1063" xfId="11" quotePrefix="1" applyFont="1" applyFill="1" applyBorder="1" applyAlignment="1">
      <alignment horizontal="center" vertical="center" wrapText="1"/>
    </xf>
    <xf numFmtId="0" fontId="106" fillId="4" borderId="930" xfId="0" applyFont="1" applyFill="1" applyBorder="1" applyAlignment="1">
      <alignment horizontal="left" vertical="center" wrapText="1"/>
    </xf>
    <xf numFmtId="0" fontId="106" fillId="4" borderId="912" xfId="0" applyFont="1" applyFill="1" applyBorder="1" applyAlignment="1">
      <alignment horizontal="center" vertical="center" wrapText="1"/>
    </xf>
    <xf numFmtId="0" fontId="39" fillId="4" borderId="917" xfId="15" applyFont="1" applyFill="1" applyBorder="1" applyAlignment="1">
      <alignment vertical="center" wrapText="1"/>
    </xf>
    <xf numFmtId="0" fontId="38" fillId="4" borderId="1063" xfId="15" applyFont="1" applyFill="1" applyBorder="1" applyAlignment="1">
      <alignment vertical="center" wrapText="1"/>
    </xf>
    <xf numFmtId="0" fontId="42" fillId="4" borderId="1048" xfId="0" applyFont="1" applyFill="1" applyBorder="1" applyAlignment="1">
      <alignment horizontal="center" vertical="center" wrapText="1"/>
    </xf>
    <xf numFmtId="0" fontId="42" fillId="4" borderId="1047" xfId="0" applyFont="1" applyFill="1" applyBorder="1" applyAlignment="1">
      <alignment horizontal="center" vertical="center" wrapText="1"/>
    </xf>
    <xf numFmtId="0" fontId="42" fillId="4" borderId="1050" xfId="0" applyFont="1" applyFill="1" applyBorder="1" applyAlignment="1">
      <alignment horizontal="center" vertical="center" wrapText="1"/>
    </xf>
    <xf numFmtId="0" fontId="42" fillId="4" borderId="1038" xfId="0" applyFont="1" applyFill="1" applyBorder="1" applyAlignment="1">
      <alignment horizontal="center" vertical="center" wrapText="1"/>
    </xf>
    <xf numFmtId="0" fontId="42" fillId="4" borderId="1068" xfId="0" applyFont="1" applyFill="1" applyBorder="1" applyAlignment="1">
      <alignment horizontal="center" vertical="center" wrapText="1"/>
    </xf>
    <xf numFmtId="0" fontId="42" fillId="4" borderId="1069" xfId="0" applyFont="1" applyFill="1" applyBorder="1" applyAlignment="1">
      <alignment horizontal="center" vertical="center" wrapText="1"/>
    </xf>
    <xf numFmtId="0" fontId="38" fillId="4" borderId="1063" xfId="13" quotePrefix="1" applyFont="1" applyFill="1" applyBorder="1" applyAlignment="1">
      <alignment horizontal="center" vertical="center" wrapText="1"/>
    </xf>
    <xf numFmtId="0" fontId="42" fillId="4" borderId="1032" xfId="0" applyFont="1" applyFill="1" applyBorder="1" applyAlignment="1">
      <alignment horizontal="center" vertical="center" wrapText="1"/>
    </xf>
    <xf numFmtId="0" fontId="42" fillId="4" borderId="1063" xfId="0" applyFont="1" applyFill="1" applyBorder="1" applyAlignment="1">
      <alignment horizontal="center" vertical="center" wrapText="1"/>
    </xf>
    <xf numFmtId="0" fontId="10" fillId="4" borderId="910" xfId="13" quotePrefix="1" applyFont="1" applyFill="1" applyBorder="1" applyAlignment="1">
      <alignment horizontal="center" vertical="center" wrapText="1"/>
    </xf>
    <xf numFmtId="0" fontId="10" fillId="4" borderId="1037" xfId="13" quotePrefix="1" applyFont="1" applyFill="1" applyBorder="1" applyAlignment="1">
      <alignment horizontal="center" vertical="center" wrapText="1"/>
    </xf>
    <xf numFmtId="0" fontId="38" fillId="4" borderId="1029" xfId="13" quotePrefix="1" applyFont="1" applyFill="1" applyBorder="1" applyAlignment="1">
      <alignment horizontal="center" vertical="center" wrapText="1"/>
    </xf>
    <xf numFmtId="0" fontId="10" fillId="4" borderId="1048" xfId="13" quotePrefix="1" applyFont="1" applyFill="1" applyBorder="1" applyAlignment="1">
      <alignment horizontal="center" vertical="center" wrapText="1"/>
    </xf>
    <xf numFmtId="0" fontId="39" fillId="4" borderId="1047" xfId="13" quotePrefix="1" applyFont="1" applyFill="1" applyBorder="1" applyAlignment="1">
      <alignment horizontal="center" vertical="center" wrapText="1"/>
    </xf>
    <xf numFmtId="0" fontId="38" fillId="4" borderId="1050" xfId="13" quotePrefix="1" applyFont="1" applyFill="1" applyBorder="1" applyAlignment="1">
      <alignment horizontal="center" vertical="center" wrapText="1"/>
    </xf>
    <xf numFmtId="0" fontId="42" fillId="4" borderId="859" xfId="0" applyFont="1" applyFill="1" applyBorder="1" applyAlignment="1">
      <alignment horizontal="center" vertical="center" wrapText="1"/>
    </xf>
    <xf numFmtId="0" fontId="42" fillId="4" borderId="1078" xfId="0" applyFont="1" applyFill="1" applyBorder="1" applyAlignment="1">
      <alignment horizontal="center" vertical="center" wrapText="1"/>
    </xf>
    <xf numFmtId="0" fontId="42" fillId="4" borderId="1029" xfId="0" applyFont="1" applyFill="1" applyBorder="1" applyAlignment="1">
      <alignment horizontal="center" vertical="center" wrapText="1"/>
    </xf>
    <xf numFmtId="0" fontId="42" fillId="4" borderId="155" xfId="0" applyFont="1" applyFill="1" applyBorder="1" applyAlignment="1">
      <alignment horizontal="center" vertical="center" wrapText="1"/>
    </xf>
    <xf numFmtId="0" fontId="42" fillId="4" borderId="1018" xfId="0" applyFont="1" applyFill="1" applyBorder="1" applyAlignment="1">
      <alignment horizontal="center" vertical="center" wrapText="1"/>
    </xf>
    <xf numFmtId="0" fontId="42" fillId="4" borderId="1063" xfId="0" applyFont="1" applyFill="1" applyBorder="1" applyAlignment="1">
      <alignment horizontal="center" vertical="center"/>
    </xf>
    <xf numFmtId="0" fontId="94" fillId="4" borderId="1049" xfId="15" quotePrefix="1" applyFont="1" applyFill="1" applyBorder="1" applyAlignment="1">
      <alignment horizontal="center" vertical="center" wrapText="1"/>
    </xf>
    <xf numFmtId="0" fontId="94" fillId="4" borderId="1047" xfId="15" quotePrefix="1" applyFont="1" applyFill="1" applyBorder="1" applyAlignment="1">
      <alignment horizontal="center" vertical="center" wrapText="1"/>
    </xf>
    <xf numFmtId="0" fontId="65" fillId="4" borderId="1050" xfId="15" quotePrefix="1" applyFont="1" applyFill="1" applyBorder="1" applyAlignment="1">
      <alignment horizontal="center" vertical="center" wrapText="1"/>
    </xf>
    <xf numFmtId="0" fontId="62" fillId="4" borderId="1049" xfId="0" applyFont="1" applyFill="1" applyBorder="1" applyAlignment="1">
      <alignment horizontal="center" vertical="center" wrapText="1"/>
    </xf>
    <xf numFmtId="0" fontId="62" fillId="4" borderId="1047" xfId="0" applyFont="1" applyFill="1" applyBorder="1" applyAlignment="1">
      <alignment horizontal="center" vertical="center" wrapText="1"/>
    </xf>
    <xf numFmtId="0" fontId="62" fillId="4" borderId="1050" xfId="0" applyFont="1" applyFill="1" applyBorder="1" applyAlignment="1">
      <alignment horizontal="center" vertical="center" wrapText="1"/>
    </xf>
    <xf numFmtId="0" fontId="62" fillId="4" borderId="1069" xfId="0" applyFont="1" applyFill="1" applyBorder="1" applyAlignment="1">
      <alignment horizontal="center" vertical="center" wrapText="1"/>
    </xf>
    <xf numFmtId="0" fontId="21" fillId="4" borderId="1077" xfId="13" quotePrefix="1" applyFont="1" applyFill="1" applyBorder="1" applyAlignment="1">
      <alignment horizontal="center" vertical="center" wrapText="1"/>
    </xf>
    <xf numFmtId="0" fontId="21" fillId="4" borderId="1066" xfId="13" quotePrefix="1" applyFont="1" applyFill="1" applyBorder="1" applyAlignment="1">
      <alignment horizontal="center" vertical="center" wrapText="1"/>
    </xf>
    <xf numFmtId="0" fontId="21" fillId="4" borderId="1078" xfId="13" quotePrefix="1" applyFont="1" applyFill="1" applyBorder="1" applyAlignment="1">
      <alignment horizontal="center" vertical="center" wrapText="1"/>
    </xf>
    <xf numFmtId="0" fontId="65" fillId="4" borderId="1029" xfId="13" quotePrefix="1" applyFont="1" applyFill="1" applyBorder="1" applyAlignment="1">
      <alignment horizontal="center" vertical="center" wrapText="1"/>
    </xf>
    <xf numFmtId="0" fontId="21" fillId="4" borderId="1049" xfId="13" quotePrefix="1" applyFont="1" applyFill="1" applyBorder="1" applyAlignment="1">
      <alignment horizontal="center" vertical="center" wrapText="1"/>
    </xf>
    <xf numFmtId="0" fontId="94" fillId="4" borderId="1047" xfId="13" quotePrefix="1" applyFont="1" applyFill="1" applyBorder="1" applyAlignment="1">
      <alignment horizontal="center" vertical="center" wrapText="1"/>
    </xf>
    <xf numFmtId="0" fontId="65" fillId="4" borderId="1050" xfId="13" quotePrefix="1" applyFont="1" applyFill="1" applyBorder="1" applyAlignment="1">
      <alignment horizontal="center" vertical="center" wrapText="1"/>
    </xf>
    <xf numFmtId="0" fontId="62" fillId="4" borderId="1055" xfId="0" applyFont="1" applyFill="1" applyBorder="1" applyAlignment="1">
      <alignment horizontal="center" vertical="center" wrapText="1"/>
    </xf>
    <xf numFmtId="0" fontId="94" fillId="4" borderId="1066" xfId="15" quotePrefix="1" applyFont="1" applyFill="1" applyBorder="1" applyAlignment="1">
      <alignment horizontal="center" vertical="center" wrapText="1"/>
    </xf>
    <xf numFmtId="0" fontId="94" fillId="4" borderId="1078" xfId="15" quotePrefix="1" applyFont="1" applyFill="1" applyBorder="1" applyAlignment="1">
      <alignment horizontal="center" vertical="center" wrapText="1"/>
    </xf>
    <xf numFmtId="0" fontId="65" fillId="4" borderId="1036" xfId="15" quotePrefix="1" applyFont="1" applyFill="1" applyBorder="1" applyAlignment="1">
      <alignment horizontal="center" vertical="center" wrapText="1"/>
    </xf>
    <xf numFmtId="0" fontId="65" fillId="4" borderId="1029" xfId="15" quotePrefix="1" applyFont="1" applyFill="1" applyBorder="1" applyAlignment="1">
      <alignment horizontal="center" vertical="center" wrapText="1"/>
    </xf>
    <xf numFmtId="0" fontId="62" fillId="4" borderId="1066" xfId="0" applyFont="1" applyFill="1" applyBorder="1" applyAlignment="1">
      <alignment horizontal="center" vertical="center" wrapText="1"/>
    </xf>
    <xf numFmtId="0" fontId="62" fillId="4" borderId="1078" xfId="0" applyFont="1" applyFill="1" applyBorder="1" applyAlignment="1">
      <alignment horizontal="center" vertical="center" wrapText="1"/>
    </xf>
    <xf numFmtId="0" fontId="62" fillId="4" borderId="1029" xfId="0" applyFont="1" applyFill="1" applyBorder="1" applyAlignment="1">
      <alignment horizontal="center" vertical="center" wrapText="1"/>
    </xf>
    <xf numFmtId="0" fontId="65" fillId="4" borderId="1051" xfId="15" quotePrefix="1" applyFont="1" applyFill="1" applyBorder="1" applyAlignment="1">
      <alignment horizontal="center" vertical="center" wrapText="1"/>
    </xf>
    <xf numFmtId="0" fontId="65" fillId="4" borderId="1046" xfId="15" quotePrefix="1" applyFont="1" applyFill="1" applyBorder="1" applyAlignment="1">
      <alignment horizontal="center" vertical="center" wrapText="1"/>
    </xf>
    <xf numFmtId="0" fontId="65" fillId="4" borderId="1067" xfId="13" quotePrefix="1" applyFont="1" applyFill="1" applyBorder="1" applyAlignment="1">
      <alignment horizontal="center" vertical="center" wrapText="1"/>
    </xf>
    <xf numFmtId="0" fontId="65" fillId="4" borderId="1068" xfId="13" quotePrefix="1" applyFont="1" applyFill="1" applyBorder="1" applyAlignment="1">
      <alignment horizontal="center" vertical="center" wrapText="1"/>
    </xf>
    <xf numFmtId="0" fontId="65" fillId="4" borderId="1008" xfId="13" quotePrefix="1" applyFont="1" applyFill="1" applyBorder="1" applyAlignment="1">
      <alignment horizontal="center" vertical="center" wrapText="1"/>
    </xf>
    <xf numFmtId="0" fontId="65" fillId="4" borderId="1055" xfId="15" quotePrefix="1" applyFont="1" applyFill="1" applyBorder="1" applyAlignment="1">
      <alignment horizontal="center" vertical="center" wrapText="1"/>
    </xf>
    <xf numFmtId="0" fontId="62" fillId="4" borderId="1053" xfId="0" applyFont="1" applyFill="1" applyBorder="1" applyAlignment="1">
      <alignment horizontal="center" vertical="center" wrapText="1"/>
    </xf>
    <xf numFmtId="0" fontId="65" fillId="4" borderId="1082" xfId="15" quotePrefix="1" applyFont="1" applyFill="1" applyBorder="1" applyAlignment="1">
      <alignment horizontal="center" vertical="center" wrapText="1"/>
    </xf>
    <xf numFmtId="0" fontId="65" fillId="4" borderId="1073" xfId="13" quotePrefix="1" applyFont="1" applyFill="1" applyBorder="1" applyAlignment="1">
      <alignment horizontal="center" vertical="center" wrapText="1"/>
    </xf>
    <xf numFmtId="0" fontId="65" fillId="4" borderId="1074" xfId="13" quotePrefix="1" applyFont="1" applyFill="1" applyBorder="1" applyAlignment="1">
      <alignment horizontal="center" vertical="center" wrapText="1"/>
    </xf>
    <xf numFmtId="0" fontId="65" fillId="4" borderId="1075" xfId="13" quotePrefix="1" applyFont="1" applyFill="1" applyBorder="1" applyAlignment="1">
      <alignment horizontal="center" vertical="center" wrapText="1"/>
    </xf>
    <xf numFmtId="0" fontId="65" fillId="4" borderId="1084" xfId="13" quotePrefix="1" applyFont="1" applyFill="1" applyBorder="1" applyAlignment="1">
      <alignment horizontal="center" vertical="center" wrapText="1"/>
    </xf>
    <xf numFmtId="0" fontId="62" fillId="4" borderId="1073" xfId="0" applyFont="1" applyFill="1" applyBorder="1" applyAlignment="1">
      <alignment horizontal="center" vertical="center"/>
    </xf>
    <xf numFmtId="0" fontId="62" fillId="4" borderId="1074" xfId="0" applyFont="1" applyFill="1" applyBorder="1" applyAlignment="1">
      <alignment horizontal="center" vertical="center"/>
    </xf>
    <xf numFmtId="0" fontId="62" fillId="4" borderId="1075" xfId="0" applyFont="1" applyFill="1" applyBorder="1" applyAlignment="1">
      <alignment horizontal="center" vertical="center"/>
    </xf>
    <xf numFmtId="0" fontId="183" fillId="6" borderId="1049" xfId="0" applyFont="1" applyFill="1" applyBorder="1" applyAlignment="1">
      <alignment horizontal="center" vertical="center" wrapText="1"/>
    </xf>
    <xf numFmtId="0" fontId="183" fillId="6" borderId="1047" xfId="0" applyFont="1" applyFill="1" applyBorder="1" applyAlignment="1">
      <alignment horizontal="center" vertical="center" wrapText="1"/>
    </xf>
    <xf numFmtId="0" fontId="184" fillId="6" borderId="1050" xfId="0" applyFont="1" applyFill="1" applyBorder="1" applyAlignment="1">
      <alignment horizontal="center" vertical="center" wrapText="1"/>
    </xf>
    <xf numFmtId="0" fontId="62" fillId="6" borderId="1048" xfId="0" applyFont="1" applyFill="1" applyBorder="1" applyAlignment="1">
      <alignment horizontal="center" vertical="center" wrapText="1"/>
    </xf>
    <xf numFmtId="0" fontId="62" fillId="6" borderId="1047" xfId="0" applyFont="1" applyFill="1" applyBorder="1" applyAlignment="1">
      <alignment horizontal="center" vertical="center" wrapText="1"/>
    </xf>
    <xf numFmtId="0" fontId="62" fillId="6" borderId="1050" xfId="0" applyFont="1" applyFill="1" applyBorder="1" applyAlignment="1">
      <alignment horizontal="center" vertical="center" wrapText="1"/>
    </xf>
    <xf numFmtId="0" fontId="183" fillId="0" borderId="1049" xfId="0" applyFont="1" applyBorder="1" applyAlignment="1">
      <alignment horizontal="center" vertical="center" wrapText="1"/>
    </xf>
    <xf numFmtId="0" fontId="183" fillId="0" borderId="1047" xfId="0" applyFont="1" applyBorder="1" applyAlignment="1">
      <alignment horizontal="center" vertical="center" wrapText="1"/>
    </xf>
    <xf numFmtId="0" fontId="184" fillId="0" borderId="1050" xfId="0" applyFont="1" applyBorder="1" applyAlignment="1">
      <alignment horizontal="center" vertical="center" wrapText="1"/>
    </xf>
    <xf numFmtId="0" fontId="184" fillId="6" borderId="1063" xfId="0" applyFont="1" applyFill="1" applyBorder="1" applyAlignment="1">
      <alignment horizontal="center" vertical="center" wrapText="1"/>
    </xf>
    <xf numFmtId="0" fontId="184" fillId="6" borderId="1032" xfId="0" applyFont="1" applyFill="1" applyBorder="1" applyAlignment="1">
      <alignment horizontal="center" vertical="center" wrapText="1"/>
    </xf>
    <xf numFmtId="0" fontId="185" fillId="6" borderId="910" xfId="0" applyFont="1" applyFill="1" applyBorder="1" applyAlignment="1">
      <alignment horizontal="center" vertical="center" wrapText="1"/>
    </xf>
    <xf numFmtId="0" fontId="185" fillId="6" borderId="1077" xfId="0" applyFont="1" applyFill="1" applyBorder="1" applyAlignment="1">
      <alignment horizontal="center" vertical="center" wrapText="1"/>
    </xf>
    <xf numFmtId="0" fontId="184" fillId="6" borderId="912" xfId="0" applyFont="1" applyFill="1" applyBorder="1" applyAlignment="1">
      <alignment horizontal="center" vertical="center" wrapText="1"/>
    </xf>
    <xf numFmtId="0" fontId="185" fillId="6" borderId="1079" xfId="0" applyFont="1" applyFill="1" applyBorder="1" applyAlignment="1">
      <alignment horizontal="center" vertical="center" wrapText="1"/>
    </xf>
    <xf numFmtId="0" fontId="185" fillId="6" borderId="1048" xfId="0" applyFont="1" applyFill="1" applyBorder="1" applyAlignment="1">
      <alignment horizontal="center" vertical="center" wrapText="1"/>
    </xf>
    <xf numFmtId="0" fontId="183" fillId="6" borderId="1066" xfId="0" applyFont="1" applyFill="1" applyBorder="1" applyAlignment="1">
      <alignment horizontal="center" vertical="center" wrapText="1"/>
    </xf>
    <xf numFmtId="0" fontId="183" fillId="6" borderId="1078" xfId="0" applyFont="1" applyFill="1" applyBorder="1" applyAlignment="1">
      <alignment horizontal="center" vertical="center" wrapText="1"/>
    </xf>
    <xf numFmtId="0" fontId="184" fillId="6" borderId="1036" xfId="0" applyFont="1" applyFill="1" applyBorder="1" applyAlignment="1">
      <alignment horizontal="center" vertical="center" wrapText="1"/>
    </xf>
    <xf numFmtId="0" fontId="184" fillId="6" borderId="1029" xfId="0" applyFont="1" applyFill="1" applyBorder="1" applyAlignment="1">
      <alignment horizontal="center" vertical="center" wrapText="1"/>
    </xf>
    <xf numFmtId="0" fontId="62" fillId="6" borderId="1079" xfId="0" applyFont="1" applyFill="1" applyBorder="1" applyAlignment="1">
      <alignment horizontal="center" vertical="center" wrapText="1"/>
    </xf>
    <xf numFmtId="0" fontId="62" fillId="6" borderId="1077" xfId="0" applyFont="1" applyFill="1" applyBorder="1" applyAlignment="1">
      <alignment horizontal="center" vertical="center" wrapText="1"/>
    </xf>
    <xf numFmtId="0" fontId="62" fillId="6" borderId="912" xfId="0" applyFont="1" applyFill="1" applyBorder="1" applyAlignment="1">
      <alignment horizontal="center" vertical="center" wrapText="1"/>
    </xf>
    <xf numFmtId="0" fontId="184" fillId="6" borderId="1051" xfId="0" applyFont="1" applyFill="1" applyBorder="1" applyAlignment="1">
      <alignment horizontal="center" vertical="center" wrapText="1"/>
    </xf>
    <xf numFmtId="0" fontId="62" fillId="6" borderId="1063" xfId="0" applyFont="1" applyFill="1" applyBorder="1" applyAlignment="1">
      <alignment horizontal="center" vertical="center"/>
    </xf>
    <xf numFmtId="0" fontId="94" fillId="4" borderId="1067" xfId="15" quotePrefix="1" applyFont="1" applyFill="1" applyBorder="1" applyAlignment="1">
      <alignment horizontal="center" vertical="center" wrapText="1"/>
    </xf>
    <xf numFmtId="0" fontId="94" fillId="4" borderId="1068" xfId="15" quotePrefix="1" applyFont="1" applyFill="1" applyBorder="1" applyAlignment="1">
      <alignment horizontal="center" vertical="center" wrapText="1"/>
    </xf>
    <xf numFmtId="0" fontId="65" fillId="4" borderId="1069" xfId="15" quotePrefix="1" applyFont="1" applyFill="1" applyBorder="1" applyAlignment="1">
      <alignment horizontal="center" vertical="center" wrapText="1"/>
    </xf>
    <xf numFmtId="0" fontId="62" fillId="4" borderId="1067" xfId="0" applyFont="1" applyFill="1" applyBorder="1" applyAlignment="1">
      <alignment horizontal="center" vertical="center" wrapText="1"/>
    </xf>
    <xf numFmtId="0" fontId="62" fillId="4" borderId="1068" xfId="0" applyFont="1" applyFill="1" applyBorder="1" applyAlignment="1">
      <alignment horizontal="center" vertical="center" wrapText="1"/>
    </xf>
    <xf numFmtId="0" fontId="62" fillId="4" borderId="1075" xfId="0" applyFont="1" applyFill="1" applyBorder="1" applyAlignment="1">
      <alignment horizontal="center" vertical="center" wrapText="1"/>
    </xf>
    <xf numFmtId="0" fontId="13" fillId="0" borderId="955" xfId="0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9" fillId="0" borderId="1046" xfId="15" quotePrefix="1" applyFont="1" applyFill="1" applyBorder="1" applyAlignment="1">
      <alignment horizontal="center" vertical="center" wrapText="1"/>
    </xf>
    <xf numFmtId="0" fontId="39" fillId="0" borderId="1047" xfId="15" quotePrefix="1" applyFont="1" applyFill="1" applyBorder="1" applyAlignment="1">
      <alignment horizontal="center" vertical="center" wrapText="1"/>
    </xf>
    <xf numFmtId="0" fontId="39" fillId="0" borderId="1048" xfId="15" quotePrefix="1" applyFont="1" applyFill="1" applyBorder="1" applyAlignment="1">
      <alignment horizontal="center" vertical="center" wrapText="1"/>
    </xf>
    <xf numFmtId="0" fontId="37" fillId="4" borderId="1080" xfId="11" quotePrefix="1" applyFont="1" applyFill="1" applyBorder="1" applyAlignment="1">
      <alignment horizontal="center" vertical="center" wrapText="1"/>
    </xf>
    <xf numFmtId="0" fontId="10" fillId="4" borderId="1080" xfId="15" quotePrefix="1" applyFont="1" applyFill="1" applyBorder="1" applyAlignment="1">
      <alignment vertical="center" wrapText="1"/>
    </xf>
    <xf numFmtId="0" fontId="10" fillId="4" borderId="1063" xfId="15" quotePrefix="1" applyFont="1" applyFill="1" applyBorder="1" applyAlignment="1">
      <alignment vertical="center" wrapText="1"/>
    </xf>
    <xf numFmtId="0" fontId="10" fillId="4" borderId="1059" xfId="15" quotePrefix="1" applyFont="1" applyFill="1" applyBorder="1" applyAlignment="1">
      <alignment vertical="center" wrapText="1"/>
    </xf>
    <xf numFmtId="0" fontId="10" fillId="4" borderId="1077" xfId="15" quotePrefix="1" applyFont="1" applyFill="1" applyBorder="1" applyAlignment="1">
      <alignment vertical="center" wrapText="1"/>
    </xf>
    <xf numFmtId="0" fontId="10" fillId="0" borderId="1073" xfId="13" quotePrefix="1" applyFont="1" applyFill="1" applyBorder="1" applyAlignment="1">
      <alignment horizontal="center" vertical="center" wrapText="1"/>
    </xf>
    <xf numFmtId="0" fontId="10" fillId="0" borderId="1076" xfId="11" quotePrefix="1" applyFont="1" applyFill="1" applyBorder="1" applyAlignment="1">
      <alignment horizontal="center" vertical="center" textRotation="255" wrapText="1"/>
    </xf>
    <xf numFmtId="0" fontId="10" fillId="0" borderId="859" xfId="11" quotePrefix="1" applyFont="1" applyFill="1" applyBorder="1" applyAlignment="1">
      <alignment horizontal="center" vertical="center" textRotation="255" wrapText="1"/>
    </xf>
    <xf numFmtId="0" fontId="10" fillId="0" borderId="1016" xfId="11" quotePrefix="1" applyFont="1" applyFill="1" applyBorder="1" applyAlignment="1">
      <alignment horizontal="center" vertical="center" textRotation="255" wrapText="1"/>
    </xf>
    <xf numFmtId="0" fontId="10" fillId="4" borderId="917" xfId="13" applyFont="1" applyFill="1" applyBorder="1" applyAlignment="1">
      <alignment vertical="center" wrapText="1"/>
    </xf>
    <xf numFmtId="0" fontId="10" fillId="4" borderId="133" xfId="13" applyFont="1" applyFill="1" applyBorder="1" applyAlignment="1">
      <alignment vertical="center" wrapText="1"/>
    </xf>
    <xf numFmtId="0" fontId="10" fillId="4" borderId="194" xfId="13" applyFont="1" applyFill="1" applyBorder="1" applyAlignment="1">
      <alignment vertical="center" wrapText="1"/>
    </xf>
    <xf numFmtId="0" fontId="39" fillId="0" borderId="1076" xfId="13" quotePrefix="1" applyFont="1" applyFill="1" applyBorder="1" applyAlignment="1">
      <alignment vertical="center" wrapText="1"/>
    </xf>
    <xf numFmtId="0" fontId="39" fillId="0" borderId="1027" xfId="13" quotePrefix="1" applyFont="1" applyFill="1" applyBorder="1" applyAlignment="1">
      <alignment vertical="center" wrapText="1"/>
    </xf>
    <xf numFmtId="0" fontId="10" fillId="4" borderId="1066" xfId="13" quotePrefix="1" applyFont="1" applyFill="1" applyBorder="1" applyAlignment="1">
      <alignment vertical="center" wrapText="1"/>
    </xf>
    <xf numFmtId="0" fontId="10" fillId="4" borderId="1078" xfId="13" quotePrefix="1" applyFont="1" applyFill="1" applyBorder="1" applyAlignment="1">
      <alignment vertical="center" wrapText="1"/>
    </xf>
    <xf numFmtId="0" fontId="39" fillId="0" borderId="1009" xfId="15" applyFont="1" applyFill="1" applyBorder="1" applyAlignment="1">
      <alignment vertical="center" wrapText="1"/>
    </xf>
    <xf numFmtId="0" fontId="38" fillId="4" borderId="1063" xfId="15" quotePrefix="1" applyFont="1" applyFill="1" applyBorder="1" applyAlignment="1">
      <alignment vertical="center" wrapText="1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132" fillId="4" borderId="1073" xfId="0" applyFont="1" applyFill="1" applyBorder="1" applyAlignment="1">
      <alignment horizontal="center" vertical="center"/>
    </xf>
    <xf numFmtId="0" fontId="132" fillId="4" borderId="1063" xfId="0" applyFont="1" applyFill="1" applyBorder="1" applyAlignment="1">
      <alignment horizontal="center" vertical="center"/>
    </xf>
    <xf numFmtId="0" fontId="132" fillId="4" borderId="1084" xfId="0" applyFont="1" applyFill="1" applyBorder="1" applyAlignment="1">
      <alignment horizontal="center" vertical="center"/>
    </xf>
    <xf numFmtId="0" fontId="132" fillId="4" borderId="1080" xfId="0" applyFont="1" applyFill="1" applyBorder="1" applyAlignment="1">
      <alignment horizontal="center" vertical="center"/>
    </xf>
    <xf numFmtId="0" fontId="94" fillId="4" borderId="1009" xfId="15" applyFont="1" applyFill="1" applyBorder="1" applyAlignment="1">
      <alignment vertical="center" wrapText="1"/>
    </xf>
    <xf numFmtId="0" fontId="94" fillId="0" borderId="1009" xfId="15" applyFont="1" applyFill="1" applyBorder="1" applyAlignment="1">
      <alignment vertical="center" wrapText="1"/>
    </xf>
    <xf numFmtId="0" fontId="39" fillId="0" borderId="1049" xfId="15" quotePrefix="1" applyFont="1" applyFill="1" applyBorder="1" applyAlignment="1">
      <alignment horizontal="center" vertical="center" wrapText="1"/>
    </xf>
    <xf numFmtId="0" fontId="39" fillId="0" borderId="1050" xfId="15" quotePrefix="1" applyFont="1" applyFill="1" applyBorder="1" applyAlignment="1">
      <alignment horizontal="center" vertical="center" wrapText="1"/>
    </xf>
    <xf numFmtId="0" fontId="52" fillId="0" borderId="1049" xfId="15" quotePrefix="1" applyFont="1" applyFill="1" applyBorder="1" applyAlignment="1">
      <alignment horizontal="center" vertical="center" wrapText="1"/>
    </xf>
    <xf numFmtId="0" fontId="10" fillId="0" borderId="1049" xfId="13" applyFont="1" applyFill="1" applyBorder="1" applyAlignment="1">
      <alignment horizontal="center" vertical="center" wrapText="1"/>
    </xf>
    <xf numFmtId="0" fontId="10" fillId="0" borderId="1047" xfId="13" applyFont="1" applyFill="1" applyBorder="1" applyAlignment="1">
      <alignment horizontal="center" vertical="center" wrapText="1"/>
    </xf>
    <xf numFmtId="0" fontId="10" fillId="0" borderId="1050" xfId="13" applyFont="1" applyFill="1" applyBorder="1" applyAlignment="1">
      <alignment horizontal="center" vertical="center" wrapText="1"/>
    </xf>
    <xf numFmtId="0" fontId="10" fillId="0" borderId="1073" xfId="15" quotePrefix="1" applyFont="1" applyFill="1" applyBorder="1" applyAlignment="1">
      <alignment horizontal="center" vertical="center" wrapText="1"/>
    </xf>
    <xf numFmtId="0" fontId="10" fillId="0" borderId="1063" xfId="15" quotePrefix="1" applyFont="1" applyFill="1" applyBorder="1" applyAlignment="1">
      <alignment horizontal="center" vertical="center" wrapText="1"/>
    </xf>
    <xf numFmtId="0" fontId="10" fillId="0" borderId="1052" xfId="15" quotePrefix="1" applyFont="1" applyFill="1" applyBorder="1" applyAlignment="1">
      <alignment horizontal="center" vertical="center" wrapText="1"/>
    </xf>
    <xf numFmtId="0" fontId="39" fillId="0" borderId="639" xfId="13" quotePrefix="1" applyFont="1" applyFill="1" applyBorder="1" applyAlignment="1">
      <alignment horizontal="center" vertical="center" wrapText="1"/>
    </xf>
    <xf numFmtId="0" fontId="39" fillId="0" borderId="1077" xfId="13" quotePrefix="1" applyFont="1" applyFill="1" applyBorder="1" applyAlignment="1">
      <alignment horizontal="center" vertical="center" wrapText="1"/>
    </xf>
    <xf numFmtId="0" fontId="39" fillId="0" borderId="633" xfId="13" quotePrefix="1" applyFont="1" applyFill="1" applyBorder="1" applyAlignment="1">
      <alignment horizontal="center" vertical="center" wrapText="1"/>
    </xf>
    <xf numFmtId="0" fontId="10" fillId="4" borderId="639" xfId="13" applyFont="1" applyFill="1" applyBorder="1" applyAlignment="1">
      <alignment horizontal="center" vertical="center" wrapText="1"/>
    </xf>
    <xf numFmtId="0" fontId="10" fillId="4" borderId="633" xfId="13" applyFont="1" applyFill="1" applyBorder="1" applyAlignment="1">
      <alignment horizontal="center" vertical="center" wrapText="1"/>
    </xf>
    <xf numFmtId="0" fontId="39" fillId="16" borderId="1086" xfId="0" applyFont="1" applyFill="1" applyBorder="1" applyAlignment="1">
      <alignment horizontal="center" vertical="center" wrapText="1"/>
    </xf>
    <xf numFmtId="0" fontId="10" fillId="16" borderId="1086" xfId="0" applyFont="1" applyFill="1" applyBorder="1" applyAlignment="1">
      <alignment horizontal="center" vertical="center" wrapText="1"/>
    </xf>
    <xf numFmtId="0" fontId="39" fillId="16" borderId="1087" xfId="0" applyFont="1" applyFill="1" applyBorder="1" applyAlignment="1">
      <alignment horizontal="center" vertical="center" wrapText="1"/>
    </xf>
    <xf numFmtId="0" fontId="10" fillId="16" borderId="1087" xfId="0" applyFont="1" applyFill="1" applyBorder="1" applyAlignment="1">
      <alignment horizontal="center" vertical="center" wrapText="1"/>
    </xf>
    <xf numFmtId="0" fontId="39" fillId="16" borderId="1088" xfId="0" applyFont="1" applyFill="1" applyBorder="1" applyAlignment="1">
      <alignment horizontal="center" vertical="center" wrapText="1"/>
    </xf>
    <xf numFmtId="0" fontId="39" fillId="16" borderId="924" xfId="0" applyFont="1" applyFill="1" applyBorder="1" applyAlignment="1">
      <alignment horizontal="center" vertical="center" wrapText="1"/>
    </xf>
    <xf numFmtId="0" fontId="10" fillId="16" borderId="790" xfId="0" applyFont="1" applyFill="1" applyBorder="1" applyAlignment="1">
      <alignment horizontal="center" vertical="center" wrapText="1"/>
    </xf>
    <xf numFmtId="0" fontId="10" fillId="16" borderId="791" xfId="0" applyFont="1" applyFill="1" applyBorder="1" applyAlignment="1">
      <alignment horizontal="center" vertical="center" wrapText="1"/>
    </xf>
    <xf numFmtId="0" fontId="10" fillId="16" borderId="792" xfId="0" applyFont="1" applyFill="1" applyBorder="1" applyAlignment="1">
      <alignment horizontal="center" vertical="center" wrapText="1"/>
    </xf>
    <xf numFmtId="0" fontId="10" fillId="16" borderId="798" xfId="0" applyFont="1" applyFill="1" applyBorder="1" applyAlignment="1">
      <alignment horizontal="center" vertical="center" wrapText="1"/>
    </xf>
    <xf numFmtId="0" fontId="10" fillId="16" borderId="796" xfId="0" applyFont="1" applyFill="1" applyBorder="1" applyAlignment="1">
      <alignment horizontal="center" vertical="center" wrapText="1"/>
    </xf>
    <xf numFmtId="0" fontId="10" fillId="16" borderId="797" xfId="0" applyFont="1" applyFill="1" applyBorder="1" applyAlignment="1">
      <alignment horizontal="center" vertical="center" wrapText="1"/>
    </xf>
    <xf numFmtId="0" fontId="39" fillId="16" borderId="790" xfId="0" applyFont="1" applyFill="1" applyBorder="1" applyAlignment="1">
      <alignment horizontal="center" vertical="center" wrapText="1"/>
    </xf>
    <xf numFmtId="0" fontId="39" fillId="16" borderId="791" xfId="0" applyFont="1" applyFill="1" applyBorder="1" applyAlignment="1">
      <alignment horizontal="center" vertical="center" wrapText="1"/>
    </xf>
    <xf numFmtId="0" fontId="10" fillId="16" borderId="794" xfId="0" applyFont="1" applyFill="1" applyBorder="1" applyAlignment="1">
      <alignment horizontal="center" vertical="center" wrapText="1"/>
    </xf>
    <xf numFmtId="0" fontId="39" fillId="16" borderId="544" xfId="0" applyFont="1" applyFill="1" applyBorder="1" applyAlignment="1">
      <alignment horizontal="center" vertical="center"/>
    </xf>
    <xf numFmtId="0" fontId="39" fillId="16" borderId="1089" xfId="0" applyFont="1" applyFill="1" applyBorder="1" applyAlignment="1">
      <alignment horizontal="center" vertical="center"/>
    </xf>
    <xf numFmtId="0" fontId="39" fillId="16" borderId="982" xfId="0" applyFont="1" applyFill="1" applyBorder="1" applyAlignment="1">
      <alignment horizontal="center" vertical="center" wrapText="1"/>
    </xf>
    <xf numFmtId="0" fontId="39" fillId="16" borderId="781" xfId="0" applyFont="1" applyFill="1" applyBorder="1" applyAlignment="1">
      <alignment horizontal="center" vertical="center"/>
    </xf>
    <xf numFmtId="0" fontId="39" fillId="16" borderId="114" xfId="0" applyFont="1" applyFill="1" applyBorder="1" applyAlignment="1">
      <alignment horizontal="center" vertical="center"/>
    </xf>
    <xf numFmtId="0" fontId="39" fillId="16" borderId="101" xfId="0" applyFont="1" applyFill="1" applyBorder="1" applyAlignment="1">
      <alignment horizontal="center" vertical="center" wrapText="1"/>
    </xf>
    <xf numFmtId="0" fontId="39" fillId="16" borderId="1090" xfId="0" applyFont="1" applyFill="1" applyBorder="1" applyAlignment="1">
      <alignment horizontal="center" vertical="center"/>
    </xf>
    <xf numFmtId="0" fontId="39" fillId="16" borderId="1091" xfId="0" applyFont="1" applyFill="1" applyBorder="1" applyAlignment="1">
      <alignment horizontal="center" vertical="center"/>
    </xf>
    <xf numFmtId="0" fontId="39" fillId="16" borderId="1092" xfId="0" applyFont="1" applyFill="1" applyBorder="1" applyAlignment="1">
      <alignment horizontal="center" vertical="center" wrapText="1"/>
    </xf>
    <xf numFmtId="0" fontId="39" fillId="16" borderId="801" xfId="0" applyFont="1" applyFill="1" applyBorder="1" applyAlignment="1">
      <alignment horizontal="center" vertical="center" wrapText="1"/>
    </xf>
    <xf numFmtId="0" fontId="39" fillId="16" borderId="799" xfId="0" applyFont="1" applyFill="1" applyBorder="1" applyAlignment="1">
      <alignment horizontal="center" vertical="center" wrapText="1"/>
    </xf>
    <xf numFmtId="0" fontId="39" fillId="16" borderId="800" xfId="0" applyFont="1" applyFill="1" applyBorder="1" applyAlignment="1">
      <alignment horizontal="center" vertical="center" wrapText="1"/>
    </xf>
    <xf numFmtId="0" fontId="10" fillId="16" borderId="782" xfId="0" applyFont="1" applyFill="1" applyBorder="1" applyAlignment="1">
      <alignment horizontal="center" vertical="center" wrapText="1"/>
    </xf>
    <xf numFmtId="0" fontId="145" fillId="16" borderId="544" xfId="0" applyFont="1" applyFill="1" applyBorder="1" applyAlignment="1">
      <alignment horizontal="center" vertical="center" wrapText="1"/>
    </xf>
    <xf numFmtId="0" fontId="145" fillId="16" borderId="1089" xfId="0" applyFont="1" applyFill="1" applyBorder="1" applyAlignment="1">
      <alignment horizontal="center" vertical="center" wrapText="1"/>
    </xf>
    <xf numFmtId="0" fontId="145" fillId="16" borderId="1093" xfId="0" applyFont="1" applyFill="1" applyBorder="1" applyAlignment="1">
      <alignment horizontal="center" vertical="center" wrapText="1"/>
    </xf>
    <xf numFmtId="0" fontId="145" fillId="16" borderId="114" xfId="0" applyFont="1" applyFill="1" applyBorder="1" applyAlignment="1">
      <alignment horizontal="center" vertical="center" wrapText="1"/>
    </xf>
    <xf numFmtId="0" fontId="145" fillId="16" borderId="641" xfId="0" applyFont="1" applyFill="1" applyBorder="1" applyAlignment="1">
      <alignment horizontal="center" vertical="center" wrapText="1"/>
    </xf>
    <xf numFmtId="0" fontId="145" fillId="16" borderId="790" xfId="0" applyFont="1" applyFill="1" applyBorder="1" applyAlignment="1">
      <alignment horizontal="center" vertical="center" wrapText="1"/>
    </xf>
    <xf numFmtId="0" fontId="145" fillId="16" borderId="791" xfId="0" applyFont="1" applyFill="1" applyBorder="1" applyAlignment="1">
      <alignment horizontal="center" vertical="center" wrapText="1"/>
    </xf>
    <xf numFmtId="0" fontId="145" fillId="16" borderId="792" xfId="0" applyFont="1" applyFill="1" applyBorder="1" applyAlignment="1">
      <alignment horizontal="center" vertical="center" wrapText="1"/>
    </xf>
    <xf numFmtId="0" fontId="118" fillId="16" borderId="790" xfId="0" applyFont="1" applyFill="1" applyBorder="1" applyAlignment="1">
      <alignment horizontal="center" vertical="center"/>
    </xf>
    <xf numFmtId="0" fontId="118" fillId="16" borderId="791" xfId="0" applyFont="1" applyFill="1" applyBorder="1" applyAlignment="1">
      <alignment horizontal="center" vertical="center"/>
    </xf>
    <xf numFmtId="0" fontId="118" fillId="16" borderId="792" xfId="0" applyFont="1" applyFill="1" applyBorder="1" applyAlignment="1">
      <alignment horizontal="center" vertical="center"/>
    </xf>
    <xf numFmtId="0" fontId="118" fillId="10" borderId="672" xfId="0" applyFont="1" applyFill="1" applyBorder="1" applyAlignment="1">
      <alignment horizontal="center" vertical="center"/>
    </xf>
    <xf numFmtId="0" fontId="10" fillId="16" borderId="1095" xfId="0" applyFont="1" applyFill="1" applyBorder="1" applyAlignment="1">
      <alignment horizontal="center" vertical="center" wrapText="1"/>
    </xf>
    <xf numFmtId="0" fontId="10" fillId="16" borderId="1096" xfId="0" applyFont="1" applyFill="1" applyBorder="1" applyAlignment="1">
      <alignment horizontal="center" vertical="center" wrapText="1"/>
    </xf>
    <xf numFmtId="0" fontId="10" fillId="16" borderId="100" xfId="0" applyFont="1" applyFill="1" applyBorder="1" applyAlignment="1">
      <alignment horizontal="center" vertical="center" wrapText="1"/>
    </xf>
    <xf numFmtId="0" fontId="10" fillId="16" borderId="114" xfId="0" applyFont="1" applyFill="1" applyBorder="1" applyAlignment="1">
      <alignment horizontal="center" vertical="center" wrapText="1"/>
    </xf>
    <xf numFmtId="0" fontId="10" fillId="16" borderId="641" xfId="0" applyFont="1" applyFill="1" applyBorder="1" applyAlignment="1">
      <alignment horizontal="center" vertical="center" wrapText="1"/>
    </xf>
    <xf numFmtId="0" fontId="10" fillId="16" borderId="793" xfId="0" applyFont="1" applyFill="1" applyBorder="1" applyAlignment="1">
      <alignment horizontal="center" vertical="center" wrapText="1"/>
    </xf>
    <xf numFmtId="0" fontId="10" fillId="16" borderId="795" xfId="0" applyFont="1" applyFill="1" applyBorder="1" applyAlignment="1">
      <alignment horizontal="center" vertical="center" wrapText="1"/>
    </xf>
    <xf numFmtId="0" fontId="10" fillId="16" borderId="784" xfId="0" applyFont="1" applyFill="1" applyBorder="1" applyAlignment="1">
      <alignment horizontal="center" vertical="center" wrapText="1"/>
    </xf>
    <xf numFmtId="0" fontId="10" fillId="16" borderId="783" xfId="0" applyFont="1" applyFill="1" applyBorder="1" applyAlignment="1">
      <alignment horizontal="center" vertical="center" wrapText="1"/>
    </xf>
    <xf numFmtId="0" fontId="10" fillId="16" borderId="781" xfId="0" applyFont="1" applyFill="1" applyBorder="1" applyAlignment="1">
      <alignment horizontal="center" vertical="center" wrapText="1"/>
    </xf>
    <xf numFmtId="0" fontId="10" fillId="16" borderId="1090" xfId="0" applyFont="1" applyFill="1" applyBorder="1" applyAlignment="1">
      <alignment horizontal="center" vertical="center" wrapText="1"/>
    </xf>
    <xf numFmtId="0" fontId="10" fillId="16" borderId="1091" xfId="0" applyFont="1" applyFill="1" applyBorder="1" applyAlignment="1">
      <alignment horizontal="center" vertical="center" wrapText="1"/>
    </xf>
    <xf numFmtId="0" fontId="10" fillId="16" borderId="1094" xfId="0" applyFont="1" applyFill="1" applyBorder="1" applyAlignment="1">
      <alignment horizontal="center" vertical="center" wrapText="1"/>
    </xf>
    <xf numFmtId="0" fontId="39" fillId="16" borderId="1097" xfId="0" applyFont="1" applyFill="1" applyBorder="1" applyAlignment="1">
      <alignment horizontal="center" vertical="center" wrapText="1"/>
    </xf>
    <xf numFmtId="0" fontId="10" fillId="16" borderId="544" xfId="0" applyFont="1" applyFill="1" applyBorder="1" applyAlignment="1">
      <alignment horizontal="center" vertical="center" wrapText="1"/>
    </xf>
    <xf numFmtId="0" fontId="10" fillId="16" borderId="1089" xfId="0" applyFont="1" applyFill="1" applyBorder="1" applyAlignment="1">
      <alignment horizontal="center" vertical="center" wrapText="1"/>
    </xf>
    <xf numFmtId="0" fontId="10" fillId="16" borderId="1093" xfId="0" applyFont="1" applyFill="1" applyBorder="1" applyAlignment="1">
      <alignment horizontal="center" vertical="center" wrapText="1"/>
    </xf>
    <xf numFmtId="0" fontId="145" fillId="16" borderId="924" xfId="0" applyFont="1" applyFill="1" applyBorder="1" applyAlignment="1">
      <alignment horizontal="center" vertical="center" wrapText="1"/>
    </xf>
    <xf numFmtId="0" fontId="145" fillId="16" borderId="100" xfId="0" applyFont="1" applyFill="1" applyBorder="1" applyAlignment="1">
      <alignment horizontal="center" vertical="center" wrapText="1"/>
    </xf>
    <xf numFmtId="0" fontId="39" fillId="2" borderId="917" xfId="15" applyFont="1" applyFill="1" applyBorder="1" applyAlignment="1">
      <alignment vertical="center" wrapText="1"/>
    </xf>
    <xf numFmtId="0" fontId="39" fillId="10" borderId="1089" xfId="0" applyFont="1" applyFill="1" applyBorder="1" applyAlignment="1">
      <alignment horizontal="center" vertical="center"/>
    </xf>
    <xf numFmtId="0" fontId="39" fillId="10" borderId="982" xfId="0" applyFont="1" applyFill="1" applyBorder="1" applyAlignment="1">
      <alignment horizontal="center" vertical="center" wrapText="1"/>
    </xf>
    <xf numFmtId="0" fontId="39" fillId="2" borderId="789" xfId="15" applyFont="1" applyFill="1" applyBorder="1" applyAlignment="1">
      <alignment vertical="center" wrapText="1"/>
    </xf>
    <xf numFmtId="0" fontId="10" fillId="16" borderId="1099" xfId="0" applyFont="1" applyFill="1" applyBorder="1" applyAlignment="1">
      <alignment horizontal="center" vertical="center" wrapText="1"/>
    </xf>
    <xf numFmtId="0" fontId="52" fillId="10" borderId="1099" xfId="0" applyFont="1" applyFill="1" applyBorder="1" applyAlignment="1">
      <alignment horizontal="center" vertical="center" wrapText="1"/>
    </xf>
    <xf numFmtId="0" fontId="55" fillId="10" borderId="1099" xfId="0" applyFont="1" applyFill="1" applyBorder="1" applyAlignment="1">
      <alignment horizontal="center" vertical="center" wrapText="1"/>
    </xf>
    <xf numFmtId="0" fontId="39" fillId="10" borderId="1099" xfId="0" applyFont="1" applyFill="1" applyBorder="1" applyAlignment="1">
      <alignment horizontal="center" vertical="center" wrapText="1"/>
    </xf>
    <xf numFmtId="0" fontId="10" fillId="10" borderId="1099" xfId="0" applyFont="1" applyFill="1" applyBorder="1" applyAlignment="1">
      <alignment horizontal="center" vertical="center" wrapText="1"/>
    </xf>
    <xf numFmtId="0" fontId="10" fillId="16" borderId="1100" xfId="0" applyFont="1" applyFill="1" applyBorder="1" applyAlignment="1">
      <alignment horizontal="center" vertical="center" wrapText="1"/>
    </xf>
    <xf numFmtId="0" fontId="52" fillId="10" borderId="1086" xfId="0" applyFont="1" applyFill="1" applyBorder="1" applyAlignment="1">
      <alignment horizontal="center" vertical="center" wrapText="1"/>
    </xf>
    <xf numFmtId="0" fontId="55" fillId="10" borderId="1086" xfId="0" applyFont="1" applyFill="1" applyBorder="1" applyAlignment="1">
      <alignment horizontal="center" vertical="center" wrapText="1"/>
    </xf>
    <xf numFmtId="0" fontId="39" fillId="10" borderId="1086" xfId="0" applyFont="1" applyFill="1" applyBorder="1" applyAlignment="1">
      <alignment horizontal="center" vertical="center" wrapText="1"/>
    </xf>
    <xf numFmtId="0" fontId="10" fillId="10" borderId="1086" xfId="0" applyFont="1" applyFill="1" applyBorder="1" applyAlignment="1">
      <alignment horizontal="center" vertical="center" wrapText="1"/>
    </xf>
    <xf numFmtId="0" fontId="39" fillId="10" borderId="1087" xfId="0" applyFont="1" applyFill="1" applyBorder="1" applyAlignment="1">
      <alignment horizontal="center" vertical="center" wrapText="1"/>
    </xf>
    <xf numFmtId="0" fontId="10" fillId="10" borderId="1087" xfId="0" applyFont="1" applyFill="1" applyBorder="1" applyAlignment="1">
      <alignment horizontal="center" vertical="center" wrapText="1"/>
    </xf>
    <xf numFmtId="0" fontId="39" fillId="2" borderId="917" xfId="15" quotePrefix="1" applyFont="1" applyFill="1" applyBorder="1" applyAlignment="1">
      <alignment vertical="center" wrapText="1"/>
    </xf>
    <xf numFmtId="0" fontId="39" fillId="16" borderId="981" xfId="0" applyFont="1" applyFill="1" applyBorder="1" applyAlignment="1">
      <alignment horizontal="center" vertical="center" wrapText="1"/>
    </xf>
    <xf numFmtId="0" fontId="52" fillId="10" borderId="896" xfId="0" applyFont="1" applyFill="1" applyBorder="1" applyAlignment="1">
      <alignment horizontal="center" vertical="center" wrapText="1"/>
    </xf>
    <xf numFmtId="0" fontId="39" fillId="10" borderId="981" xfId="0" applyFont="1" applyFill="1" applyBorder="1" applyAlignment="1">
      <alignment horizontal="center" vertical="center" wrapText="1"/>
    </xf>
    <xf numFmtId="0" fontId="39" fillId="10" borderId="1088" xfId="0" applyFont="1" applyFill="1" applyBorder="1" applyAlignment="1">
      <alignment horizontal="center" vertical="center" wrapText="1"/>
    </xf>
    <xf numFmtId="0" fontId="39" fillId="10" borderId="924" xfId="0" applyFont="1" applyFill="1" applyBorder="1" applyAlignment="1">
      <alignment horizontal="center" vertical="center" wrapText="1"/>
    </xf>
    <xf numFmtId="0" fontId="38" fillId="2" borderId="789" xfId="15" quotePrefix="1" applyFont="1" applyFill="1" applyBorder="1" applyAlignment="1">
      <alignment vertical="center" wrapText="1"/>
    </xf>
    <xf numFmtId="0" fontId="106" fillId="2" borderId="789" xfId="0" applyFont="1" applyFill="1" applyBorder="1" applyAlignment="1">
      <alignment horizontal="left" vertical="center" wrapText="1"/>
    </xf>
    <xf numFmtId="0" fontId="42" fillId="2" borderId="773" xfId="0" applyFont="1" applyFill="1" applyBorder="1" applyAlignment="1">
      <alignment horizontal="left" vertical="center" wrapText="1"/>
    </xf>
    <xf numFmtId="0" fontId="39" fillId="10" borderId="1090" xfId="0" applyFont="1" applyFill="1" applyBorder="1" applyAlignment="1">
      <alignment horizontal="center" vertical="center"/>
    </xf>
    <xf numFmtId="0" fontId="39" fillId="10" borderId="1091" xfId="0" applyFont="1" applyFill="1" applyBorder="1" applyAlignment="1">
      <alignment horizontal="center" vertical="center"/>
    </xf>
    <xf numFmtId="0" fontId="39" fillId="10" borderId="1092" xfId="0" applyFont="1" applyFill="1" applyBorder="1" applyAlignment="1">
      <alignment horizontal="center" vertical="center" wrapText="1"/>
    </xf>
    <xf numFmtId="0" fontId="39" fillId="2" borderId="860" xfId="15" quotePrefix="1" applyFont="1" applyFill="1" applyBorder="1" applyAlignment="1">
      <alignment vertical="center" wrapText="1"/>
    </xf>
    <xf numFmtId="0" fontId="42" fillId="2" borderId="765" xfId="0" applyFont="1" applyFill="1" applyBorder="1" applyAlignment="1">
      <alignment horizontal="left" vertical="center" wrapText="1"/>
    </xf>
    <xf numFmtId="0" fontId="10" fillId="10" borderId="776" xfId="0" applyFont="1" applyFill="1" applyBorder="1" applyAlignment="1">
      <alignment horizontal="center" vertical="center" wrapText="1"/>
    </xf>
    <xf numFmtId="0" fontId="38" fillId="2" borderId="770" xfId="15" applyFont="1" applyFill="1" applyBorder="1" applyAlignment="1">
      <alignment vertical="center" wrapText="1"/>
    </xf>
    <xf numFmtId="0" fontId="39" fillId="16" borderId="1101" xfId="0" applyFont="1" applyFill="1" applyBorder="1" applyAlignment="1">
      <alignment horizontal="center" vertical="center" wrapText="1"/>
    </xf>
    <xf numFmtId="0" fontId="39" fillId="16" borderId="1102" xfId="0" applyFont="1" applyFill="1" applyBorder="1" applyAlignment="1">
      <alignment horizontal="center" vertical="center" wrapText="1"/>
    </xf>
    <xf numFmtId="0" fontId="39" fillId="10" borderId="1101" xfId="0" applyFont="1" applyFill="1" applyBorder="1" applyAlignment="1">
      <alignment horizontal="center" vertical="center" wrapText="1"/>
    </xf>
    <xf numFmtId="0" fontId="39" fillId="10" borderId="1102" xfId="0" applyFont="1" applyFill="1" applyBorder="1" applyAlignment="1">
      <alignment horizontal="center" vertical="center" wrapText="1"/>
    </xf>
    <xf numFmtId="0" fontId="39" fillId="10" borderId="1103" xfId="0" applyFont="1" applyFill="1" applyBorder="1" applyAlignment="1">
      <alignment horizontal="center" vertical="center" wrapText="1"/>
    </xf>
    <xf numFmtId="0" fontId="39" fillId="16" borderId="1104" xfId="0" applyFont="1" applyFill="1" applyBorder="1" applyAlignment="1">
      <alignment horizontal="center" vertical="center" wrapText="1"/>
    </xf>
    <xf numFmtId="0" fontId="35" fillId="4" borderId="1105" xfId="11" quotePrefix="1" applyFont="1" applyFill="1" applyBorder="1" applyAlignment="1">
      <alignment horizontal="center" vertical="center" wrapText="1"/>
    </xf>
    <xf numFmtId="0" fontId="36" fillId="4" borderId="1105" xfId="11" quotePrefix="1" applyFont="1" applyFill="1" applyBorder="1" applyAlignment="1">
      <alignment horizontal="center" vertical="center" wrapText="1"/>
    </xf>
    <xf numFmtId="0" fontId="37" fillId="4" borderId="1106" xfId="11" quotePrefix="1" applyFont="1" applyFill="1" applyBorder="1" applyAlignment="1">
      <alignment horizontal="center" vertical="center" wrapText="1"/>
    </xf>
    <xf numFmtId="0" fontId="37" fillId="4" borderId="1107" xfId="11" quotePrefix="1" applyFont="1" applyFill="1" applyBorder="1" applyAlignment="1">
      <alignment horizontal="center" vertical="center" wrapText="1"/>
    </xf>
    <xf numFmtId="0" fontId="38" fillId="4" borderId="789" xfId="15" quotePrefix="1" applyFont="1" applyFill="1" applyBorder="1" applyAlignment="1">
      <alignment vertical="center" wrapText="1"/>
    </xf>
    <xf numFmtId="0" fontId="52" fillId="4" borderId="789" xfId="0" applyFont="1" applyFill="1" applyBorder="1" applyAlignment="1">
      <alignment horizontal="center" vertical="center"/>
    </xf>
    <xf numFmtId="0" fontId="52" fillId="4" borderId="768" xfId="0" applyFont="1" applyFill="1" applyBorder="1" applyAlignment="1">
      <alignment horizontal="center" vertical="center"/>
    </xf>
    <xf numFmtId="0" fontId="39" fillId="4" borderId="769" xfId="15" quotePrefix="1" applyFont="1" applyFill="1" applyBorder="1" applyAlignment="1">
      <alignment horizontal="center" vertical="center" wrapText="1"/>
    </xf>
    <xf numFmtId="0" fontId="39" fillId="4" borderId="766" xfId="15" quotePrefix="1" applyFont="1" applyFill="1" applyBorder="1" applyAlignment="1">
      <alignment horizontal="center" vertical="center" wrapText="1"/>
    </xf>
    <xf numFmtId="0" fontId="52" fillId="4" borderId="1108" xfId="0" applyFont="1" applyFill="1" applyBorder="1" applyAlignment="1">
      <alignment horizontal="center" vertical="center"/>
    </xf>
    <xf numFmtId="0" fontId="52" fillId="4" borderId="1109" xfId="0" applyFont="1" applyFill="1" applyBorder="1" applyAlignment="1">
      <alignment horizontal="center" vertical="center"/>
    </xf>
    <xf numFmtId="0" fontId="39" fillId="4" borderId="1110" xfId="15" quotePrefix="1" applyFont="1" applyFill="1" applyBorder="1" applyAlignment="1">
      <alignment horizontal="center" vertical="center" wrapText="1"/>
    </xf>
    <xf numFmtId="0" fontId="39" fillId="4" borderId="1111" xfId="15" quotePrefix="1" applyFont="1" applyFill="1" applyBorder="1" applyAlignment="1">
      <alignment horizontal="center" vertical="center" wrapText="1"/>
    </xf>
    <xf numFmtId="0" fontId="33" fillId="4" borderId="1108" xfId="0" applyFont="1" applyFill="1" applyBorder="1" applyAlignment="1">
      <alignment horizontal="center" vertical="center"/>
    </xf>
    <xf numFmtId="0" fontId="33" fillId="4" borderId="1109" xfId="0" applyFont="1" applyFill="1" applyBorder="1" applyAlignment="1">
      <alignment horizontal="center" vertical="center"/>
    </xf>
    <xf numFmtId="0" fontId="10" fillId="4" borderId="1109" xfId="13" applyFont="1" applyFill="1" applyBorder="1" applyAlignment="1">
      <alignment horizontal="center" vertical="center" wrapText="1"/>
    </xf>
    <xf numFmtId="0" fontId="10" fillId="4" borderId="1110" xfId="13" applyFont="1" applyFill="1" applyBorder="1" applyAlignment="1">
      <alignment horizontal="center" vertical="center" wrapText="1"/>
    </xf>
    <xf numFmtId="0" fontId="39" fillId="4" borderId="860" xfId="15" applyFont="1" applyFill="1" applyBorder="1" applyAlignment="1">
      <alignment vertical="center" wrapText="1"/>
    </xf>
    <xf numFmtId="0" fontId="39" fillId="4" borderId="748" xfId="15" applyFont="1" applyFill="1" applyBorder="1" applyAlignment="1">
      <alignment vertical="center" wrapText="1"/>
    </xf>
    <xf numFmtId="0" fontId="93" fillId="4" borderId="860" xfId="15" applyFont="1" applyFill="1" applyBorder="1" applyAlignment="1">
      <alignment vertical="center" wrapText="1"/>
    </xf>
    <xf numFmtId="0" fontId="38" fillId="4" borderId="1112" xfId="15" quotePrefix="1" applyFont="1" applyFill="1" applyBorder="1" applyAlignment="1">
      <alignment vertical="center" wrapText="1"/>
    </xf>
    <xf numFmtId="0" fontId="106" fillId="4" borderId="1112" xfId="0" applyFont="1" applyFill="1" applyBorder="1" applyAlignment="1">
      <alignment horizontal="left" vertical="center" wrapText="1"/>
    </xf>
    <xf numFmtId="0" fontId="42" fillId="4" borderId="1106" xfId="0" applyFont="1" applyFill="1" applyBorder="1" applyAlignment="1">
      <alignment horizontal="left" vertical="center" wrapText="1"/>
    </xf>
    <xf numFmtId="0" fontId="39" fillId="16" borderId="793" xfId="0" applyFont="1" applyFill="1" applyBorder="1" applyAlignment="1">
      <alignment horizontal="center" vertical="center" wrapText="1"/>
    </xf>
    <xf numFmtId="0" fontId="39" fillId="0" borderId="1089" xfId="0" applyFont="1" applyFill="1" applyBorder="1" applyAlignment="1">
      <alignment horizontal="center" vertical="center"/>
    </xf>
    <xf numFmtId="0" fontId="39" fillId="0" borderId="982" xfId="0" applyFont="1" applyFill="1" applyBorder="1" applyAlignment="1">
      <alignment horizontal="center" vertical="center" wrapText="1"/>
    </xf>
    <xf numFmtId="0" fontId="39" fillId="0" borderId="544" xfId="0" applyFont="1" applyFill="1" applyBorder="1" applyAlignment="1">
      <alignment horizontal="center" vertical="center"/>
    </xf>
    <xf numFmtId="0" fontId="39" fillId="4" borderId="860" xfId="15" quotePrefix="1" applyFont="1" applyFill="1" applyBorder="1" applyAlignment="1">
      <alignment vertical="center" wrapText="1"/>
    </xf>
    <xf numFmtId="0" fontId="42" fillId="4" borderId="1113" xfId="0" applyFont="1" applyFill="1" applyBorder="1" applyAlignment="1">
      <alignment horizontal="left" vertical="center" wrapText="1"/>
    </xf>
    <xf numFmtId="0" fontId="38" fillId="4" borderId="1114" xfId="15" applyFont="1" applyFill="1" applyBorder="1" applyAlignment="1">
      <alignment vertical="center" wrapText="1"/>
    </xf>
    <xf numFmtId="0" fontId="39" fillId="16" borderId="802" xfId="0" applyFont="1" applyFill="1" applyBorder="1" applyAlignment="1">
      <alignment horizontal="center" vertical="center" wrapText="1"/>
    </xf>
    <xf numFmtId="0" fontId="39" fillId="16" borderId="641" xfId="0" applyFont="1" applyFill="1" applyBorder="1" applyAlignment="1">
      <alignment horizontal="center" vertical="center" wrapText="1"/>
    </xf>
    <xf numFmtId="0" fontId="39" fillId="16" borderId="924" xfId="0" applyFont="1" applyFill="1" applyBorder="1" applyAlignment="1">
      <alignment horizontal="center" vertical="center"/>
    </xf>
    <xf numFmtId="0" fontId="39" fillId="16" borderId="1094" xfId="0" applyFont="1" applyFill="1" applyBorder="1" applyAlignment="1">
      <alignment horizontal="center" vertical="center" wrapText="1"/>
    </xf>
    <xf numFmtId="0" fontId="113" fillId="16" borderId="1089" xfId="0" applyFont="1" applyFill="1" applyBorder="1" applyAlignment="1">
      <alignment horizontal="center" vertical="center"/>
    </xf>
    <xf numFmtId="0" fontId="39" fillId="16" borderId="100" xfId="0" applyFont="1" applyFill="1" applyBorder="1" applyAlignment="1">
      <alignment horizontal="center" vertical="center"/>
    </xf>
    <xf numFmtId="0" fontId="113" fillId="16" borderId="100" xfId="0" applyFont="1" applyFill="1" applyBorder="1" applyAlignment="1">
      <alignment horizontal="center" vertical="center"/>
    </xf>
    <xf numFmtId="0" fontId="113" fillId="16" borderId="114" xfId="0" applyFont="1" applyFill="1" applyBorder="1" applyAlignment="1">
      <alignment horizontal="center" vertical="center"/>
    </xf>
    <xf numFmtId="0" fontId="39" fillId="16" borderId="1098" xfId="0" applyFont="1" applyFill="1" applyBorder="1" applyAlignment="1">
      <alignment horizontal="center" vertical="center"/>
    </xf>
    <xf numFmtId="0" fontId="38" fillId="4" borderId="1106" xfId="15" quotePrefix="1" applyFont="1" applyFill="1" applyBorder="1" applyAlignment="1">
      <alignment vertical="center" wrapText="1"/>
    </xf>
    <xf numFmtId="0" fontId="9" fillId="4" borderId="950" xfId="0" applyFont="1" applyFill="1" applyBorder="1" applyAlignment="1">
      <alignment horizontal="left" vertical="center" wrapText="1"/>
    </xf>
    <xf numFmtId="0" fontId="145" fillId="16" borderId="982" xfId="0" applyFont="1" applyFill="1" applyBorder="1" applyAlignment="1">
      <alignment horizontal="center" vertical="center" wrapText="1"/>
    </xf>
    <xf numFmtId="0" fontId="9" fillId="4" borderId="1106" xfId="0" applyFont="1" applyFill="1" applyBorder="1" applyAlignment="1">
      <alignment horizontal="left" vertical="center" wrapText="1"/>
    </xf>
    <xf numFmtId="0" fontId="106" fillId="4" borderId="1106" xfId="0" applyFont="1" applyFill="1" applyBorder="1" applyAlignment="1">
      <alignment horizontal="left" vertical="center" wrapText="1"/>
    </xf>
    <xf numFmtId="0" fontId="145" fillId="16" borderId="1115" xfId="0" applyFont="1" applyFill="1" applyBorder="1" applyAlignment="1">
      <alignment horizontal="center" vertical="center" wrapText="1"/>
    </xf>
    <xf numFmtId="0" fontId="145" fillId="16" borderId="1116" xfId="0" applyFont="1" applyFill="1" applyBorder="1" applyAlignment="1">
      <alignment horizontal="center" vertical="center" wrapText="1"/>
    </xf>
    <xf numFmtId="0" fontId="145" fillId="16" borderId="1117" xfId="0" applyFont="1" applyFill="1" applyBorder="1" applyAlignment="1">
      <alignment horizontal="center" vertical="center" wrapText="1"/>
    </xf>
    <xf numFmtId="0" fontId="145" fillId="16" borderId="1118" xfId="0" applyFont="1" applyFill="1" applyBorder="1" applyAlignment="1">
      <alignment horizontal="center" vertical="center" wrapText="1"/>
    </xf>
    <xf numFmtId="0" fontId="145" fillId="16" borderId="1119" xfId="0" applyFont="1" applyFill="1" applyBorder="1" applyAlignment="1">
      <alignment horizontal="center" vertical="center" wrapText="1"/>
    </xf>
    <xf numFmtId="0" fontId="152" fillId="16" borderId="790" xfId="0" applyFont="1" applyFill="1" applyBorder="1" applyAlignment="1">
      <alignment horizontal="center" vertical="center"/>
    </xf>
    <xf numFmtId="0" fontId="152" fillId="16" borderId="791" xfId="0" applyFont="1" applyFill="1" applyBorder="1" applyAlignment="1">
      <alignment horizontal="center" vertical="center"/>
    </xf>
    <xf numFmtId="0" fontId="152" fillId="16" borderId="792" xfId="0" applyFont="1" applyFill="1" applyBorder="1" applyAlignment="1">
      <alignment horizontal="center" vertical="center"/>
    </xf>
    <xf numFmtId="0" fontId="152" fillId="16" borderId="793" xfId="0" applyFont="1" applyFill="1" applyBorder="1" applyAlignment="1">
      <alignment horizontal="center" vertical="center"/>
    </xf>
    <xf numFmtId="0" fontId="152" fillId="16" borderId="794" xfId="0" applyFont="1" applyFill="1" applyBorder="1" applyAlignment="1">
      <alignment horizontal="center" vertical="center"/>
    </xf>
    <xf numFmtId="0" fontId="94" fillId="4" borderId="860" xfId="15" applyFont="1" applyFill="1" applyBorder="1" applyAlignment="1">
      <alignment vertical="center" wrapText="1"/>
    </xf>
    <xf numFmtId="0" fontId="10" fillId="4" borderId="155" xfId="15" quotePrefix="1" applyFont="1" applyFill="1" applyBorder="1" applyAlignment="1">
      <alignment vertical="center" wrapText="1"/>
    </xf>
    <xf numFmtId="0" fontId="24" fillId="2" borderId="1105" xfId="15" quotePrefix="1" applyFont="1" applyFill="1" applyBorder="1" applyAlignment="1">
      <alignment horizontal="left" vertical="center" wrapText="1"/>
    </xf>
    <xf numFmtId="0" fontId="26" fillId="2" borderId="1114" xfId="15" quotePrefix="1" applyFont="1" applyFill="1" applyBorder="1" applyAlignment="1">
      <alignment horizontal="left" vertical="center" wrapText="1"/>
    </xf>
    <xf numFmtId="0" fontId="26" fillId="2" borderId="891" xfId="15" quotePrefix="1" applyFont="1" applyFill="1" applyBorder="1" applyAlignment="1">
      <alignment horizontal="left"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06" xfId="15" quotePrefix="1" applyFont="1" applyFill="1" applyBorder="1" applyAlignment="1">
      <alignment horizontal="left" vertical="center" wrapText="1"/>
    </xf>
    <xf numFmtId="0" fontId="26" fillId="2" borderId="881" xfId="15" quotePrefix="1" applyFont="1" applyFill="1" applyBorder="1" applyAlignment="1">
      <alignment horizontal="left" vertical="center" wrapText="1"/>
    </xf>
    <xf numFmtId="0" fontId="26" fillId="2" borderId="748" xfId="15" quotePrefix="1" applyFont="1" applyFill="1" applyBorder="1" applyAlignment="1">
      <alignment horizontal="left" vertical="center" wrapText="1"/>
    </xf>
    <xf numFmtId="0" fontId="27" fillId="2" borderId="1106" xfId="0" applyNumberFormat="1" applyFont="1" applyFill="1" applyBorder="1" applyAlignment="1" applyProtection="1">
      <alignment horizontal="left" vertical="center" wrapText="1"/>
      <protection locked="0"/>
    </xf>
    <xf numFmtId="0" fontId="20" fillId="2" borderId="1108" xfId="11" quotePrefix="1" applyFont="1" applyFill="1" applyBorder="1" applyAlignment="1" applyProtection="1">
      <alignment horizontal="left" textRotation="90" wrapText="1"/>
      <protection locked="0"/>
    </xf>
    <xf numFmtId="0" fontId="20" fillId="2" borderId="1113" xfId="11" quotePrefix="1" applyFont="1" applyFill="1" applyBorder="1" applyAlignment="1" applyProtection="1">
      <alignment horizontal="left" textRotation="90" wrapText="1"/>
      <protection locked="0"/>
    </xf>
    <xf numFmtId="0" fontId="27" fillId="2" borderId="1105" xfId="15" quotePrefix="1" applyFont="1" applyFill="1" applyBorder="1" applyAlignment="1" applyProtection="1">
      <alignment vertical="center" wrapText="1"/>
      <protection locked="0"/>
    </xf>
    <xf numFmtId="0" fontId="30" fillId="2" borderId="1126" xfId="13" quotePrefix="1" applyFont="1" applyFill="1" applyBorder="1" applyAlignment="1" applyProtection="1">
      <alignment horizontal="center" vertical="center" wrapText="1"/>
      <protection locked="0"/>
    </xf>
    <xf numFmtId="0" fontId="31" fillId="2" borderId="1126" xfId="15" quotePrefix="1" applyFont="1" applyFill="1" applyBorder="1" applyAlignment="1" applyProtection="1">
      <alignment horizontal="center" vertical="center" wrapText="1"/>
      <protection locked="0"/>
    </xf>
    <xf numFmtId="0" fontId="30" fillId="2" borderId="1126" xfId="13" applyFont="1" applyFill="1" applyBorder="1" applyAlignment="1" applyProtection="1">
      <alignment horizontal="center" vertical="center" wrapText="1"/>
      <protection locked="0"/>
    </xf>
    <xf numFmtId="0" fontId="30" fillId="2" borderId="1126" xfId="0" applyFont="1" applyFill="1" applyBorder="1" applyAlignment="1" applyProtection="1">
      <alignment horizontal="center" vertical="center"/>
      <protection locked="0"/>
    </xf>
    <xf numFmtId="0" fontId="26" fillId="2" borderId="1126" xfId="0" applyFont="1" applyFill="1" applyBorder="1" applyAlignment="1" applyProtection="1">
      <alignment horizontal="center" vertical="center"/>
      <protection locked="0"/>
    </xf>
    <xf numFmtId="0" fontId="26" fillId="2" borderId="1126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6" xfId="13" applyFont="1" applyFill="1" applyBorder="1" applyAlignment="1" applyProtection="1">
      <alignment horizontal="center" vertical="center" wrapText="1"/>
      <protection locked="0"/>
    </xf>
    <xf numFmtId="0" fontId="24" fillId="2" borderId="1127" xfId="13" applyFont="1" applyFill="1" applyBorder="1" applyAlignment="1" applyProtection="1">
      <alignment horizontal="center" vertical="center" wrapText="1"/>
      <protection locked="0"/>
    </xf>
    <xf numFmtId="0" fontId="30" fillId="2" borderId="1126" xfId="15" quotePrefix="1" applyFont="1" applyFill="1" applyBorder="1" applyAlignment="1" applyProtection="1">
      <alignment horizontal="center" vertical="center" wrapText="1"/>
      <protection locked="0"/>
    </xf>
    <xf numFmtId="0" fontId="31" fillId="2" borderId="1127" xfId="15" quotePrefix="1" applyFont="1" applyFill="1" applyBorder="1" applyAlignment="1" applyProtection="1">
      <alignment horizontal="center" vertical="center" wrapText="1"/>
      <protection locked="0"/>
    </xf>
    <xf numFmtId="0" fontId="31" fillId="2" borderId="1126" xfId="13" quotePrefix="1" applyFont="1" applyFill="1" applyBorder="1" applyAlignment="1" applyProtection="1">
      <alignment horizontal="center" vertical="center" wrapText="1"/>
      <protection locked="0"/>
    </xf>
    <xf numFmtId="0" fontId="26" fillId="2" borderId="700" xfId="15" quotePrefix="1" applyFont="1" applyFill="1" applyBorder="1" applyAlignment="1">
      <alignment horizontal="left" vertical="center" wrapText="1"/>
    </xf>
    <xf numFmtId="0" fontId="27" fillId="2" borderId="1106" xfId="15" quotePrefix="1" applyFont="1" applyFill="1" applyBorder="1" applyAlignment="1" applyProtection="1">
      <alignment vertical="center" wrapText="1"/>
      <protection locked="0"/>
    </xf>
    <xf numFmtId="0" fontId="27" fillId="2" borderId="1106" xfId="0" applyFont="1" applyFill="1" applyBorder="1" applyAlignment="1" applyProtection="1">
      <alignment horizontal="left" vertical="center" wrapText="1"/>
      <protection locked="0"/>
    </xf>
    <xf numFmtId="0" fontId="27" fillId="2" borderId="1106" xfId="15" applyFont="1" applyFill="1" applyBorder="1" applyAlignment="1" applyProtection="1">
      <alignment vertical="center" wrapText="1"/>
      <protection locked="0"/>
    </xf>
    <xf numFmtId="0" fontId="30" fillId="2" borderId="1131" xfId="13" quotePrefix="1" applyFont="1" applyFill="1" applyBorder="1" applyAlignment="1" applyProtection="1">
      <alignment horizontal="center" vertical="center" wrapText="1"/>
      <protection locked="0"/>
    </xf>
    <xf numFmtId="0" fontId="26" fillId="2" borderId="1105" xfId="0" applyFont="1" applyFill="1" applyBorder="1" applyAlignment="1" applyProtection="1">
      <alignment horizontal="center" vertical="center"/>
      <protection locked="0"/>
    </xf>
    <xf numFmtId="0" fontId="26" fillId="2" borderId="1127" xfId="15" quotePrefix="1" applyFont="1" applyFill="1" applyBorder="1" applyAlignment="1" applyProtection="1">
      <alignment horizontal="center" vertical="center" wrapText="1"/>
      <protection locked="0"/>
    </xf>
    <xf numFmtId="0" fontId="30" fillId="2" borderId="1105" xfId="15" quotePrefix="1" applyFont="1" applyFill="1" applyBorder="1" applyAlignment="1" applyProtection="1">
      <alignment horizontal="center" vertical="center" wrapText="1"/>
      <protection locked="0"/>
    </xf>
    <xf numFmtId="0" fontId="30" fillId="2" borderId="1105" xfId="13" quotePrefix="1" applyFont="1" applyFill="1" applyBorder="1" applyAlignment="1" applyProtection="1">
      <alignment horizontal="center" vertical="center" wrapText="1"/>
      <protection locked="0"/>
    </xf>
    <xf numFmtId="0" fontId="31" fillId="2" borderId="1105" xfId="13" quotePrefix="1" applyFont="1" applyFill="1" applyBorder="1" applyAlignment="1" applyProtection="1">
      <alignment horizontal="center" vertical="center" wrapText="1"/>
      <protection locked="0"/>
    </xf>
    <xf numFmtId="0" fontId="30" fillId="2" borderId="1105" xfId="0" applyFont="1" applyFill="1" applyBorder="1" applyAlignment="1" applyProtection="1">
      <alignment horizontal="center" vertical="center"/>
      <protection locked="0"/>
    </xf>
    <xf numFmtId="0" fontId="30" fillId="2" borderId="1121" xfId="15" quotePrefix="1" applyFont="1" applyFill="1" applyBorder="1" applyAlignment="1" applyProtection="1">
      <alignment horizontal="center" vertical="center" wrapText="1"/>
      <protection locked="0"/>
    </xf>
    <xf numFmtId="0" fontId="20" fillId="2" borderId="1105" xfId="11" quotePrefix="1" applyFont="1" applyFill="1" applyBorder="1" applyAlignment="1" applyProtection="1">
      <alignment horizontal="center" textRotation="90" wrapText="1"/>
      <protection locked="0"/>
    </xf>
    <xf numFmtId="0" fontId="20" fillId="2" borderId="1107" xfId="11" quotePrefix="1" applyFont="1" applyFill="1" applyBorder="1" applyAlignment="1" applyProtection="1">
      <alignment horizontal="center" textRotation="90" wrapText="1"/>
      <protection locked="0"/>
    </xf>
    <xf numFmtId="0" fontId="24" fillId="2" borderId="1126" xfId="15" quotePrefix="1" applyFont="1" applyFill="1" applyBorder="1" applyAlignment="1" applyProtection="1">
      <alignment vertical="center" wrapText="1"/>
      <protection locked="0"/>
    </xf>
    <xf numFmtId="0" fontId="26" fillId="2" borderId="1126" xfId="15" quotePrefix="1" applyFont="1" applyFill="1" applyBorder="1" applyAlignment="1" applyProtection="1">
      <alignment vertical="center" wrapText="1"/>
      <protection locked="0"/>
    </xf>
    <xf numFmtId="0" fontId="27" fillId="2" borderId="1126" xfId="0" applyFont="1" applyFill="1" applyBorder="1" applyAlignment="1" applyProtection="1">
      <alignment horizontal="left" vertical="center" wrapText="1"/>
      <protection locked="0"/>
    </xf>
    <xf numFmtId="0" fontId="27" fillId="2" borderId="1127" xfId="0" applyFont="1" applyFill="1" applyBorder="1" applyAlignment="1" applyProtection="1">
      <alignment horizontal="left" vertical="center" wrapText="1"/>
      <protection locked="0"/>
    </xf>
    <xf numFmtId="0" fontId="24" fillId="2" borderId="1126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7" xfId="15" quotePrefix="1" applyFont="1" applyFill="1" applyBorder="1" applyAlignment="1" applyProtection="1">
      <alignment horizontal="center" vertical="center" wrapText="1"/>
      <protection locked="0"/>
    </xf>
    <xf numFmtId="0" fontId="26" fillId="2" borderId="873" xfId="15" quotePrefix="1" applyFont="1" applyFill="1" applyBorder="1" applyAlignment="1" applyProtection="1">
      <alignment horizontal="center" vertical="center" wrapText="1"/>
      <protection locked="0"/>
    </xf>
    <xf numFmtId="0" fontId="26" fillId="2" borderId="870" xfId="15" quotePrefix="1" applyFont="1" applyFill="1" applyBorder="1" applyAlignment="1" applyProtection="1">
      <alignment horizontal="center" vertical="center" wrapText="1"/>
      <protection locked="0"/>
    </xf>
    <xf numFmtId="0" fontId="26" fillId="2" borderId="834" xfId="15" quotePrefix="1" applyFont="1" applyFill="1" applyBorder="1" applyAlignment="1" applyProtection="1">
      <alignment horizontal="center" vertical="center" wrapText="1"/>
      <protection locked="0"/>
    </xf>
    <xf numFmtId="0" fontId="26" fillId="2" borderId="890" xfId="15" quotePrefix="1" applyFont="1" applyFill="1" applyBorder="1" applyAlignment="1" applyProtection="1">
      <alignment horizontal="center" vertical="center" wrapText="1"/>
      <protection locked="0"/>
    </xf>
    <xf numFmtId="0" fontId="27" fillId="2" borderId="1107" xfId="0" applyFont="1" applyFill="1" applyBorder="1" applyAlignment="1" applyProtection="1">
      <alignment horizontal="left" vertical="center" wrapText="1"/>
      <protection locked="0"/>
    </xf>
    <xf numFmtId="0" fontId="24" fillId="2" borderId="1107" xfId="15" quotePrefix="1" applyFont="1" applyFill="1" applyBorder="1" applyAlignment="1">
      <alignment horizontal="left" vertical="center" wrapText="1"/>
    </xf>
    <xf numFmtId="0" fontId="24" fillId="2" borderId="1131" xfId="15" quotePrefix="1" applyFont="1" applyFill="1" applyBorder="1" applyAlignment="1" applyProtection="1">
      <alignment horizontal="center" vertical="center" wrapText="1"/>
      <protection locked="0"/>
    </xf>
    <xf numFmtId="0" fontId="26" fillId="2" borderId="882" xfId="15" quotePrefix="1" applyFont="1" applyFill="1" applyBorder="1" applyAlignment="1" applyProtection="1">
      <alignment horizontal="center" vertical="center" wrapText="1"/>
      <protection locked="0"/>
    </xf>
    <xf numFmtId="0" fontId="26" fillId="2" borderId="702" xfId="15" quotePrefix="1" applyFont="1" applyFill="1" applyBorder="1" applyAlignment="1" applyProtection="1">
      <alignment horizontal="center" vertical="center" wrapText="1"/>
      <protection locked="0"/>
    </xf>
    <xf numFmtId="0" fontId="24" fillId="2" borderId="6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114" xfId="15" quotePrefix="1" applyFont="1" applyFill="1" applyBorder="1" applyAlignment="1" applyProtection="1">
      <alignment horizontal="center" vertical="center" wrapText="1"/>
      <protection locked="0"/>
    </xf>
    <xf numFmtId="0" fontId="24" fillId="2" borderId="873" xfId="15" quotePrefix="1" applyFont="1" applyFill="1" applyBorder="1" applyAlignment="1" applyProtection="1">
      <alignment horizontal="center" vertical="center" wrapText="1"/>
      <protection locked="0"/>
    </xf>
    <xf numFmtId="0" fontId="24" fillId="2" borderId="891" xfId="15" quotePrefix="1" applyFont="1" applyFill="1" applyBorder="1" applyAlignment="1" applyProtection="1">
      <alignment horizontal="center" vertical="center" wrapText="1"/>
      <protection locked="0"/>
    </xf>
    <xf numFmtId="0" fontId="24" fillId="2" borderId="882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7" xfId="0" applyFont="1" applyFill="1" applyBorder="1" applyAlignment="1" applyProtection="1">
      <alignment horizontal="left" vertical="center" wrapText="1"/>
      <protection locked="0"/>
    </xf>
    <xf numFmtId="0" fontId="24" fillId="2" borderId="1135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7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1" xfId="13" quotePrefix="1" applyFont="1" applyFill="1" applyBorder="1" applyAlignment="1" applyProtection="1">
      <alignment horizontal="center" vertical="center" wrapText="1"/>
      <protection locked="0"/>
    </xf>
    <xf numFmtId="0" fontId="24" fillId="2" borderId="1135" xfId="13" quotePrefix="1" applyFont="1" applyFill="1" applyBorder="1" applyAlignment="1" applyProtection="1">
      <alignment horizontal="center" vertical="center" wrapText="1"/>
      <protection locked="0"/>
    </xf>
    <xf numFmtId="0" fontId="24" fillId="2" borderId="1131" xfId="13" quotePrefix="1" applyFont="1" applyFill="1" applyBorder="1" applyAlignment="1" applyProtection="1">
      <alignment vertical="center" wrapText="1"/>
      <protection locked="0"/>
    </xf>
    <xf numFmtId="0" fontId="24" fillId="2" borderId="1135" xfId="13" quotePrefix="1" applyFont="1" applyFill="1" applyBorder="1" applyAlignment="1" applyProtection="1">
      <alignment vertical="center" wrapText="1"/>
      <protection locked="0"/>
    </xf>
    <xf numFmtId="0" fontId="24" fillId="2" borderId="887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2" xfId="15" quotePrefix="1" applyFont="1" applyFill="1" applyBorder="1" applyAlignment="1" applyProtection="1">
      <alignment horizontal="center" vertical="center" wrapText="1"/>
      <protection locked="0"/>
    </xf>
    <xf numFmtId="0" fontId="24" fillId="2" borderId="70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5" xfId="13" quotePrefix="1" applyFont="1" applyFill="1" applyBorder="1" applyAlignment="1" applyProtection="1">
      <alignment vertical="center" wrapText="1"/>
      <protection locked="0"/>
    </xf>
    <xf numFmtId="0" fontId="26" fillId="2" borderId="1123" xfId="15" quotePrefix="1" applyFont="1" applyFill="1" applyBorder="1" applyAlignment="1" applyProtection="1">
      <alignment horizontal="center" vertical="center" wrapText="1"/>
      <protection locked="0"/>
    </xf>
    <xf numFmtId="0" fontId="26" fillId="2" borderId="8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1" xfId="13" quotePrefix="1" applyFont="1" applyFill="1" applyBorder="1" applyAlignment="1" applyProtection="1">
      <alignment horizontal="center" vertical="center" wrapText="1"/>
      <protection locked="0"/>
    </xf>
    <xf numFmtId="0" fontId="24" fillId="2" borderId="1121" xfId="13" quotePrefix="1" applyFont="1" applyFill="1" applyBorder="1" applyAlignment="1" applyProtection="1">
      <alignment vertical="center" wrapText="1"/>
      <protection locked="0"/>
    </xf>
    <xf numFmtId="0" fontId="26" fillId="2" borderId="104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0" xfId="15" quotePrefix="1" applyFont="1" applyFill="1" applyBorder="1" applyAlignment="1" applyProtection="1">
      <alignment horizontal="center" vertical="center" wrapText="1"/>
      <protection locked="0"/>
    </xf>
    <xf numFmtId="0" fontId="26" fillId="2" borderId="887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7" xfId="13" quotePrefix="1" applyFont="1" applyFill="1" applyBorder="1" applyAlignment="1" applyProtection="1">
      <alignment horizontal="center" vertical="center" wrapText="1"/>
      <protection locked="0"/>
    </xf>
    <xf numFmtId="0" fontId="24" fillId="2" borderId="1126" xfId="13" quotePrefix="1" applyFont="1" applyFill="1" applyBorder="1" applyAlignment="1" applyProtection="1">
      <alignment horizontal="center" vertical="center" wrapText="1"/>
      <protection locked="0"/>
    </xf>
    <xf numFmtId="0" fontId="24" fillId="2" borderId="1127" xfId="13" quotePrefix="1" applyFont="1" applyFill="1" applyBorder="1" applyAlignment="1" applyProtection="1">
      <alignment vertical="center" wrapText="1"/>
      <protection locked="0"/>
    </xf>
    <xf numFmtId="0" fontId="24" fillId="2" borderId="1126" xfId="13" quotePrefix="1" applyFont="1" applyFill="1" applyBorder="1" applyAlignment="1" applyProtection="1">
      <alignment vertical="center" wrapText="1"/>
      <protection locked="0"/>
    </xf>
    <xf numFmtId="0" fontId="26" fillId="2" borderId="1077" xfId="15" quotePrefix="1" applyFont="1" applyFill="1" applyBorder="1" applyAlignment="1" applyProtection="1">
      <alignment horizontal="center" vertical="center" wrapText="1"/>
      <protection locked="0"/>
    </xf>
    <xf numFmtId="0" fontId="26" fillId="2" borderId="6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23" xfId="15" quotePrefix="1" applyFont="1" applyFill="1" applyBorder="1" applyAlignment="1" applyProtection="1">
      <alignment horizontal="center" vertical="center" wrapText="1"/>
      <protection locked="0"/>
    </xf>
    <xf numFmtId="0" fontId="24" fillId="2" borderId="8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6" xfId="15" quotePrefix="1" applyFont="1" applyFill="1" applyBorder="1" applyAlignment="1" applyProtection="1">
      <alignment horizontal="center" vertical="center" wrapText="1"/>
      <protection locked="0"/>
    </xf>
    <xf numFmtId="0" fontId="24" fillId="2" borderId="1132" xfId="15" quotePrefix="1" applyFont="1" applyFill="1" applyBorder="1" applyAlignment="1" applyProtection="1">
      <alignment horizontal="center" vertical="center" wrapText="1"/>
      <protection locked="0"/>
    </xf>
    <xf numFmtId="0" fontId="24" fillId="2" borderId="1077" xfId="15" quotePrefix="1" applyFont="1" applyFill="1" applyBorder="1" applyAlignment="1" applyProtection="1">
      <alignment horizontal="center" vertical="center" wrapText="1"/>
      <protection locked="0"/>
    </xf>
    <xf numFmtId="0" fontId="136" fillId="2" borderId="1083" xfId="15" quotePrefix="1" applyFont="1" applyFill="1" applyBorder="1" applyAlignment="1" applyProtection="1">
      <alignment horizontal="center" vertical="center" wrapText="1"/>
      <protection locked="0"/>
    </xf>
    <xf numFmtId="0" fontId="136" fillId="2" borderId="1107" xfId="15" quotePrefix="1" applyFont="1" applyFill="1" applyBorder="1" applyAlignment="1" applyProtection="1">
      <alignment horizontal="center" vertical="center" wrapText="1"/>
      <protection locked="0"/>
    </xf>
    <xf numFmtId="0" fontId="24" fillId="2" borderId="950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1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34" xfId="15" quotePrefix="1" applyFont="1" applyFill="1" applyBorder="1" applyAlignment="1" applyProtection="1">
      <alignment horizontal="center" vertical="center" wrapText="1"/>
      <protection locked="0"/>
    </xf>
    <xf numFmtId="0" fontId="26" fillId="2" borderId="842" xfId="15" quotePrefix="1" applyFont="1" applyFill="1" applyBorder="1" applyAlignment="1" applyProtection="1">
      <alignment horizontal="center" vertical="center" wrapText="1"/>
      <protection locked="0"/>
    </xf>
    <xf numFmtId="0" fontId="26" fillId="2" borderId="701" xfId="15" quotePrefix="1" applyFont="1" applyFill="1" applyBorder="1" applyAlignment="1" applyProtection="1">
      <alignment horizontal="center" vertical="center" wrapText="1"/>
      <protection locked="0"/>
    </xf>
    <xf numFmtId="0" fontId="26" fillId="2" borderId="70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5" quotePrefix="1" applyFont="1" applyFill="1" applyBorder="1" applyAlignment="1" applyProtection="1">
      <alignment horizontal="center" vertical="center" wrapText="1"/>
      <protection locked="0"/>
    </xf>
    <xf numFmtId="0" fontId="136" fillId="2" borderId="1070" xfId="15" quotePrefix="1" applyFont="1" applyFill="1" applyBorder="1" applyAlignment="1" applyProtection="1">
      <alignment horizontal="center" vertical="center" wrapText="1"/>
      <protection locked="0"/>
    </xf>
    <xf numFmtId="0" fontId="26" fillId="2" borderId="861" xfId="15" quotePrefix="1" applyFont="1" applyFill="1" applyBorder="1" applyAlignment="1" applyProtection="1">
      <alignment horizontal="center" vertical="center" wrapText="1"/>
      <protection locked="0"/>
    </xf>
    <xf numFmtId="0" fontId="26" fillId="2" borderId="8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1" quotePrefix="1" applyFont="1" applyFill="1" applyBorder="1" applyAlignment="1" applyProtection="1">
      <alignment horizontal="center" textRotation="90" wrapText="1"/>
      <protection locked="0"/>
    </xf>
    <xf numFmtId="0" fontId="24" fillId="2" borderId="1107" xfId="11" quotePrefix="1" applyFont="1" applyFill="1" applyBorder="1" applyAlignment="1" applyProtection="1">
      <alignment horizontal="center" textRotation="90" wrapText="1"/>
      <protection locked="0"/>
    </xf>
    <xf numFmtId="0" fontId="27" fillId="2" borderId="1126" xfId="0" applyFont="1" applyFill="1" applyBorder="1" applyAlignment="1" applyProtection="1">
      <alignment horizontal="center" vertical="center" wrapText="1"/>
      <protection locked="0"/>
    </xf>
    <xf numFmtId="0" fontId="24" fillId="2" borderId="1126" xfId="0" applyFont="1" applyFill="1" applyBorder="1" applyAlignment="1" applyProtection="1">
      <alignment horizontal="center" vertical="center" wrapText="1"/>
      <protection locked="0"/>
    </xf>
    <xf numFmtId="0" fontId="24" fillId="2" borderId="1127" xfId="0" applyFont="1" applyFill="1" applyBorder="1" applyAlignment="1" applyProtection="1">
      <alignment horizontal="center" vertical="center" wrapText="1"/>
      <protection locked="0"/>
    </xf>
    <xf numFmtId="0" fontId="26" fillId="2" borderId="860" xfId="15" quotePrefix="1" applyFont="1" applyFill="1" applyBorder="1" applyAlignment="1">
      <alignment horizontal="left" vertical="center" wrapText="1"/>
    </xf>
    <xf numFmtId="0" fontId="27" fillId="2" borderId="917" xfId="0" applyFont="1" applyFill="1" applyBorder="1" applyAlignment="1" applyProtection="1">
      <alignment horizontal="left" vertical="center" wrapText="1"/>
      <protection locked="0"/>
    </xf>
    <xf numFmtId="0" fontId="27" fillId="2" borderId="917" xfId="15" applyFont="1" applyFill="1" applyBorder="1" applyAlignment="1" applyProtection="1">
      <alignment vertical="center" wrapText="1"/>
      <protection locked="0"/>
    </xf>
    <xf numFmtId="0" fontId="24" fillId="2" borderId="1131" xfId="15" quotePrefix="1" applyFont="1" applyFill="1" applyBorder="1" applyAlignment="1" applyProtection="1">
      <alignment vertical="center" wrapText="1"/>
      <protection locked="0"/>
    </xf>
    <xf numFmtId="0" fontId="24" fillId="2" borderId="155" xfId="13" quotePrefix="1" applyFont="1" applyFill="1" applyBorder="1" applyAlignment="1" applyProtection="1">
      <alignment horizontal="center" vertical="center" wrapText="1"/>
      <protection locked="0"/>
    </xf>
    <xf numFmtId="0" fontId="26" fillId="2" borderId="155" xfId="13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5" quotePrefix="1" applyFont="1" applyFill="1" applyBorder="1" applyAlignment="1" applyProtection="1">
      <alignment vertical="center" wrapText="1"/>
      <protection locked="0"/>
    </xf>
    <xf numFmtId="0" fontId="26" fillId="2" borderId="1127" xfId="15" quotePrefix="1" applyFont="1" applyFill="1" applyBorder="1" applyAlignment="1" applyProtection="1">
      <alignment vertical="center" wrapText="1"/>
      <protection locked="0"/>
    </xf>
    <xf numFmtId="0" fontId="26" fillId="2" borderId="858" xfId="15" quotePrefix="1" applyFont="1" applyFill="1" applyBorder="1" applyAlignment="1" applyProtection="1">
      <alignment horizontal="center" vertical="center" wrapText="1"/>
      <protection locked="0"/>
    </xf>
    <xf numFmtId="0" fontId="24" fillId="2" borderId="918" xfId="13" quotePrefix="1" applyFont="1" applyFill="1" applyBorder="1" applyAlignment="1" applyProtection="1">
      <alignment horizontal="center" vertical="center" wrapText="1"/>
      <protection locked="0"/>
    </xf>
    <xf numFmtId="0" fontId="24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3" quotePrefix="1" applyFont="1" applyFill="1" applyBorder="1" applyAlignment="1" applyProtection="1">
      <alignment vertical="center" wrapText="1"/>
      <protection locked="0"/>
    </xf>
    <xf numFmtId="0" fontId="26" fillId="2" borderId="918" xfId="13" quotePrefix="1" applyFont="1" applyFill="1" applyBorder="1" applyAlignment="1" applyProtection="1">
      <alignment horizontal="center" vertical="center" wrapText="1"/>
      <protection locked="0"/>
    </xf>
    <xf numFmtId="0" fontId="26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12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0" xfId="13" quotePrefix="1" applyFont="1" applyFill="1" applyBorder="1" applyAlignment="1" applyProtection="1">
      <alignment horizontal="center" vertical="center" wrapText="1"/>
      <protection locked="0"/>
    </xf>
    <xf numFmtId="0" fontId="26" fillId="2" borderId="150" xfId="13" quotePrefix="1" applyFont="1" applyFill="1" applyBorder="1" applyAlignment="1" applyProtection="1">
      <alignment horizontal="center" vertical="center" wrapText="1"/>
      <protection locked="0"/>
    </xf>
    <xf numFmtId="0" fontId="24" fillId="2" borderId="11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0" applyFont="1" applyFill="1" applyBorder="1" applyAlignment="1" applyProtection="1">
      <alignment horizontal="center" vertical="center" wrapText="1"/>
      <protection locked="0"/>
    </xf>
    <xf numFmtId="0" fontId="26" fillId="2" borderId="150" xfId="0" applyFont="1" applyFill="1" applyBorder="1" applyAlignment="1" applyProtection="1">
      <alignment horizontal="center" vertical="center" wrapText="1"/>
      <protection locked="0"/>
    </xf>
    <xf numFmtId="0" fontId="26" fillId="2" borderId="1129" xfId="0" applyFont="1" applyFill="1" applyBorder="1" applyAlignment="1" applyProtection="1">
      <alignment horizontal="center" vertical="center" wrapText="1"/>
      <protection locked="0"/>
    </xf>
    <xf numFmtId="0" fontId="26" fillId="2" borderId="1132" xfId="0" applyFont="1" applyFill="1" applyBorder="1" applyAlignment="1" applyProtection="1">
      <alignment horizontal="center" vertical="center" wrapText="1"/>
      <protection locked="0"/>
    </xf>
    <xf numFmtId="0" fontId="26" fillId="2" borderId="639" xfId="0" applyFont="1" applyFill="1" applyBorder="1" applyAlignment="1" applyProtection="1">
      <alignment horizontal="center" vertical="center" wrapText="1"/>
      <protection locked="0"/>
    </xf>
    <xf numFmtId="0" fontId="26" fillId="2" borderId="1077" xfId="0" applyFont="1" applyFill="1" applyBorder="1" applyAlignment="1" applyProtection="1">
      <alignment horizontal="center" vertical="center" wrapText="1"/>
      <protection locked="0"/>
    </xf>
    <xf numFmtId="0" fontId="24" fillId="2" borderId="918" xfId="0" applyFont="1" applyFill="1" applyBorder="1" applyAlignment="1" applyProtection="1">
      <alignment horizontal="center" vertical="center" wrapText="1"/>
      <protection locked="0"/>
    </xf>
    <xf numFmtId="0" fontId="24" fillId="2" borderId="1105" xfId="0" applyFont="1" applyFill="1" applyBorder="1" applyAlignment="1" applyProtection="1">
      <alignment horizontal="center" vertical="center" wrapText="1"/>
      <protection locked="0"/>
    </xf>
    <xf numFmtId="0" fontId="24" fillId="2" borderId="1130" xfId="0" applyFont="1" applyFill="1" applyBorder="1" applyAlignment="1" applyProtection="1">
      <alignment horizontal="center" vertical="center" wrapText="1"/>
      <protection locked="0"/>
    </xf>
    <xf numFmtId="0" fontId="24" fillId="2" borderId="11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2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8" xfId="0" applyFont="1" applyFill="1" applyBorder="1" applyAlignment="1" applyProtection="1">
      <alignment horizontal="center" vertical="center" wrapText="1"/>
      <protection locked="0"/>
    </xf>
    <xf numFmtId="0" fontId="26" fillId="2" borderId="1124" xfId="0" applyFont="1" applyFill="1" applyBorder="1" applyAlignment="1" applyProtection="1">
      <alignment horizontal="center" vertical="center" wrapText="1"/>
      <protection locked="0"/>
    </xf>
    <xf numFmtId="0" fontId="24" fillId="2" borderId="1125" xfId="15" quotePrefix="1" applyFont="1" applyFill="1" applyBorder="1" applyAlignment="1" applyProtection="1">
      <alignment horizontal="center" vertical="center" wrapText="1"/>
      <protection locked="0"/>
    </xf>
    <xf numFmtId="0" fontId="26" fillId="2" borderId="917" xfId="15" quotePrefix="1" applyFont="1" applyFill="1" applyBorder="1" applyAlignment="1">
      <alignment horizontal="left" vertical="center" wrapText="1"/>
    </xf>
    <xf numFmtId="0" fontId="26" fillId="2" borderId="91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0" xfId="15" quotePrefix="1" applyFont="1" applyFill="1" applyBorder="1" applyAlignment="1" applyProtection="1">
      <alignment horizontal="center" vertical="center" wrapText="1"/>
      <protection locked="0"/>
    </xf>
    <xf numFmtId="0" fontId="24" fillId="2" borderId="1043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15" quotePrefix="1" applyFont="1" applyFill="1" applyBorder="1" applyAlignment="1" applyProtection="1">
      <alignment horizontal="center" vertical="center" wrapText="1"/>
      <protection locked="0"/>
    </xf>
    <xf numFmtId="0" fontId="24" fillId="2" borderId="650" xfId="15" quotePrefix="1" applyFont="1" applyFill="1" applyBorder="1" applyAlignment="1" applyProtection="1">
      <alignment horizontal="center" vertical="center" wrapText="1"/>
      <protection locked="0"/>
    </xf>
    <xf numFmtId="0" fontId="24" fillId="2" borderId="633" xfId="0" applyFont="1" applyFill="1" applyBorder="1" applyAlignment="1" applyProtection="1">
      <alignment horizontal="center" vertical="center" wrapText="1"/>
      <protection locked="0"/>
    </xf>
    <xf numFmtId="0" fontId="24" fillId="2" borderId="881" xfId="15" quotePrefix="1" applyFont="1" applyFill="1" applyBorder="1" applyAlignment="1" applyProtection="1">
      <alignment horizontal="center" vertical="center" wrapText="1"/>
      <protection locked="0"/>
    </xf>
    <xf numFmtId="0" fontId="26" fillId="2" borderId="842" xfId="0" applyFont="1" applyFill="1" applyBorder="1" applyAlignment="1" applyProtection="1">
      <alignment horizontal="center" vertical="center" wrapText="1"/>
      <protection locked="0"/>
    </xf>
    <xf numFmtId="0" fontId="26" fillId="2" borderId="882" xfId="0" applyFont="1" applyFill="1" applyBorder="1" applyAlignment="1" applyProtection="1">
      <alignment horizontal="center" vertical="center" wrapText="1"/>
      <protection locked="0"/>
    </xf>
    <xf numFmtId="0" fontId="26" fillId="2" borderId="918" xfId="0" applyFont="1" applyFill="1" applyBorder="1" applyAlignment="1" applyProtection="1">
      <alignment horizontal="center" vertical="center" wrapText="1"/>
      <protection locked="0"/>
    </xf>
    <xf numFmtId="0" fontId="26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125" xfId="0" applyFont="1" applyFill="1" applyBorder="1" applyAlignment="1" applyProtection="1">
      <alignment horizontal="center" vertical="center" wrapText="1"/>
      <protection locked="0"/>
    </xf>
    <xf numFmtId="0" fontId="24" fillId="2" borderId="700" xfId="15" quotePrefix="1" applyFont="1" applyFill="1" applyBorder="1" applyAlignment="1" applyProtection="1">
      <alignment horizontal="center" vertical="center" wrapText="1"/>
      <protection locked="0"/>
    </xf>
    <xf numFmtId="0" fontId="24" fillId="2" borderId="748" xfId="15" quotePrefix="1" applyFont="1" applyFill="1" applyBorder="1" applyAlignment="1" applyProtection="1">
      <alignment horizontal="center" vertical="center" wrapText="1"/>
      <protection locked="0"/>
    </xf>
    <xf numFmtId="0" fontId="26" fillId="2" borderId="701" xfId="0" applyFont="1" applyFill="1" applyBorder="1" applyAlignment="1" applyProtection="1">
      <alignment horizontal="center" vertical="center" wrapText="1"/>
      <protection locked="0"/>
    </xf>
    <xf numFmtId="0" fontId="26" fillId="2" borderId="702" xfId="0" applyFont="1" applyFill="1" applyBorder="1" applyAlignment="1" applyProtection="1">
      <alignment horizontal="center" vertical="center" wrapText="1"/>
      <protection locked="0"/>
    </xf>
    <xf numFmtId="0" fontId="24" fillId="2" borderId="703" xfId="0" applyFont="1" applyFill="1" applyBorder="1" applyAlignment="1" applyProtection="1">
      <alignment horizontal="center" vertical="center" wrapText="1"/>
      <protection locked="0"/>
    </xf>
    <xf numFmtId="0" fontId="136" fillId="2" borderId="1105" xfId="0" applyFont="1" applyFill="1" applyBorder="1" applyAlignment="1" applyProtection="1">
      <alignment horizontal="center" vertical="center"/>
      <protection locked="0"/>
    </xf>
    <xf numFmtId="0" fontId="136" fillId="2" borderId="1126" xfId="0" applyFont="1" applyFill="1" applyBorder="1" applyAlignment="1" applyProtection="1">
      <alignment horizontal="center" vertical="center"/>
      <protection locked="0"/>
    </xf>
    <xf numFmtId="0" fontId="136" fillId="2" borderId="1127" xfId="0" applyFont="1" applyFill="1" applyBorder="1" applyAlignment="1" applyProtection="1">
      <alignment horizontal="center" vertical="center"/>
      <protection locked="0"/>
    </xf>
    <xf numFmtId="0" fontId="136" fillId="2" borderId="1131" xfId="0" applyFont="1" applyFill="1" applyBorder="1" applyAlignment="1" applyProtection="1">
      <alignment horizontal="center" vertical="center"/>
      <protection locked="0"/>
    </xf>
    <xf numFmtId="0" fontId="136" fillId="2" borderId="1135" xfId="0" applyFont="1" applyFill="1" applyBorder="1" applyAlignment="1" applyProtection="1">
      <alignment horizontal="center" vertical="center"/>
      <protection locked="0"/>
    </xf>
    <xf numFmtId="0" fontId="13" fillId="0" borderId="695" xfId="0" applyNumberFormat="1" applyFont="1" applyFill="1" applyBorder="1" applyAlignment="1">
      <alignment horizontal="center" vertical="center" wrapText="1"/>
    </xf>
    <xf numFmtId="0" fontId="13" fillId="0" borderId="1144" xfId="0" applyNumberFormat="1" applyFont="1" applyFill="1" applyBorder="1" applyAlignment="1">
      <alignment horizontal="center" vertical="center" wrapText="1"/>
    </xf>
    <xf numFmtId="0" fontId="13" fillId="0" borderId="1145" xfId="0" applyNumberFormat="1" applyFont="1" applyFill="1" applyBorder="1" applyAlignment="1">
      <alignment horizontal="center" vertical="center" wrapText="1"/>
    </xf>
    <xf numFmtId="0" fontId="13" fillId="0" borderId="1146" xfId="0" applyNumberFormat="1" applyFont="1" applyFill="1" applyBorder="1" applyAlignment="1">
      <alignment horizontal="center" vertical="center" wrapText="1"/>
    </xf>
    <xf numFmtId="0" fontId="8" fillId="0" borderId="1138" xfId="0" applyFont="1" applyFill="1" applyBorder="1" applyAlignment="1">
      <alignment horizontal="center" vertical="center" wrapText="1"/>
    </xf>
    <xf numFmtId="0" fontId="8" fillId="0" borderId="1137" xfId="0" applyNumberFormat="1" applyFont="1" applyFill="1" applyBorder="1" applyAlignment="1">
      <alignment horizontal="center" vertical="center" wrapText="1"/>
    </xf>
    <xf numFmtId="0" fontId="13" fillId="0" borderId="1147" xfId="0" applyNumberFormat="1" applyFont="1" applyFill="1" applyBorder="1" applyAlignment="1">
      <alignment horizontal="center" vertical="center" wrapText="1"/>
    </xf>
    <xf numFmtId="0" fontId="8" fillId="0" borderId="1139" xfId="0" applyNumberFormat="1" applyFont="1" applyFill="1" applyBorder="1" applyAlignment="1">
      <alignment horizontal="center" vertical="center" wrapText="1"/>
    </xf>
    <xf numFmtId="0" fontId="10" fillId="0" borderId="1148" xfId="0" applyNumberFormat="1" applyFont="1" applyFill="1" applyBorder="1" applyAlignment="1">
      <alignment horizontal="center" vertical="center" wrapText="1"/>
    </xf>
    <xf numFmtId="0" fontId="10" fillId="0" borderId="1155" xfId="0" applyNumberFormat="1" applyFont="1" applyFill="1" applyBorder="1" applyAlignment="1">
      <alignment horizontal="center" vertical="center" wrapText="1"/>
    </xf>
    <xf numFmtId="0" fontId="10" fillId="0" borderId="1145" xfId="0" applyNumberFormat="1" applyFont="1" applyFill="1" applyBorder="1" applyAlignment="1">
      <alignment horizontal="center" vertical="center" wrapText="1"/>
    </xf>
    <xf numFmtId="0" fontId="10" fillId="0" borderId="1149" xfId="0" applyNumberFormat="1" applyFont="1" applyFill="1" applyBorder="1" applyAlignment="1">
      <alignment horizontal="center" vertical="center" wrapText="1"/>
    </xf>
    <xf numFmtId="0" fontId="10" fillId="0" borderId="965" xfId="0" applyNumberFormat="1" applyFont="1" applyFill="1" applyBorder="1" applyAlignment="1">
      <alignment horizontal="center" vertical="center" wrapText="1"/>
    </xf>
    <xf numFmtId="0" fontId="41" fillId="0" borderId="1140" xfId="0" applyFont="1" applyFill="1" applyBorder="1" applyAlignment="1">
      <alignment horizontal="left"/>
    </xf>
    <xf numFmtId="0" fontId="164" fillId="0" borderId="574" xfId="34" applyNumberFormat="1" applyFont="1" applyFill="1" applyBorder="1" applyAlignment="1">
      <alignment horizontal="left" vertical="top" wrapText="1" readingOrder="1"/>
    </xf>
    <xf numFmtId="0" fontId="41" fillId="0" borderId="1154" xfId="0" applyFont="1" applyFill="1" applyBorder="1" applyAlignment="1">
      <alignment horizontal="left"/>
    </xf>
    <xf numFmtId="0" fontId="41" fillId="0" borderId="1148" xfId="0" applyFont="1" applyFill="1" applyBorder="1" applyAlignment="1">
      <alignment horizontal="left"/>
    </xf>
    <xf numFmtId="0" fontId="93" fillId="0" borderId="960" xfId="0" applyFont="1" applyFill="1" applyBorder="1" applyAlignment="1">
      <alignment horizontal="left"/>
    </xf>
    <xf numFmtId="0" fontId="93" fillId="0" borderId="961" xfId="0" applyFont="1" applyFill="1" applyBorder="1" applyAlignment="1">
      <alignment horizontal="left"/>
    </xf>
    <xf numFmtId="0" fontId="189" fillId="0" borderId="962" xfId="34" applyFont="1" applyFill="1" applyBorder="1" applyAlignment="1" applyProtection="1">
      <alignment horizontal="left" vertical="top" wrapText="1" readingOrder="1"/>
    </xf>
    <xf numFmtId="0" fontId="189" fillId="9" borderId="963" xfId="34" applyFont="1" applyFill="1" applyBorder="1" applyAlignment="1" applyProtection="1">
      <alignment horizontal="left" vertical="top" wrapText="1" readingOrder="1"/>
    </xf>
    <xf numFmtId="0" fontId="93" fillId="0" borderId="1158" xfId="0" applyFont="1" applyFill="1" applyBorder="1" applyAlignment="1">
      <alignment horizontal="left"/>
    </xf>
    <xf numFmtId="0" fontId="93" fillId="0" borderId="1159" xfId="0" applyFont="1" applyFill="1" applyBorder="1" applyAlignment="1">
      <alignment horizontal="left"/>
    </xf>
    <xf numFmtId="0" fontId="169" fillId="0" borderId="1164" xfId="15" applyFont="1" applyFill="1" applyBorder="1" applyAlignment="1">
      <alignment vertical="center" wrapText="1"/>
    </xf>
    <xf numFmtId="0" fontId="169" fillId="0" borderId="1163" xfId="15" applyFont="1" applyFill="1" applyBorder="1" applyAlignment="1">
      <alignment vertical="center" wrapText="1"/>
    </xf>
    <xf numFmtId="0" fontId="93" fillId="0" borderId="1140" xfId="0" applyFont="1" applyFill="1" applyBorder="1" applyAlignment="1">
      <alignment horizontal="left"/>
    </xf>
    <xf numFmtId="0" fontId="93" fillId="0" borderId="1162" xfId="0" applyFont="1" applyFill="1" applyBorder="1" applyAlignment="1">
      <alignment horizontal="left"/>
    </xf>
    <xf numFmtId="0" fontId="190" fillId="0" borderId="574" xfId="34" applyNumberFormat="1" applyFont="1" applyFill="1" applyBorder="1" applyAlignment="1">
      <alignment horizontal="left" vertical="top" wrapText="1" readingOrder="1"/>
    </xf>
    <xf numFmtId="0" fontId="190" fillId="17" borderId="573" xfId="34" applyNumberFormat="1" applyFont="1" applyFill="1" applyBorder="1" applyAlignment="1">
      <alignment horizontal="left" vertical="top" wrapText="1" readingOrder="1"/>
    </xf>
    <xf numFmtId="0" fontId="189" fillId="0" borderId="1142" xfId="34" applyFont="1" applyFill="1" applyBorder="1" applyAlignment="1" applyProtection="1">
      <alignment horizontal="left" vertical="top" wrapText="1" readingOrder="1"/>
    </xf>
    <xf numFmtId="0" fontId="93" fillId="0" borderId="1154" xfId="0" applyFont="1" applyFill="1" applyBorder="1" applyAlignment="1">
      <alignment horizontal="left"/>
    </xf>
    <xf numFmtId="0" fontId="94" fillId="0" borderId="1156" xfId="0" applyFont="1" applyFill="1" applyBorder="1" applyAlignment="1">
      <alignment horizontal="left"/>
    </xf>
    <xf numFmtId="0" fontId="41" fillId="0" borderId="973" xfId="0" applyFont="1" applyFill="1" applyBorder="1" applyAlignment="1">
      <alignment horizontal="center" vertical="center" wrapText="1"/>
    </xf>
    <xf numFmtId="0" fontId="41" fillId="0" borderId="988" xfId="0" applyFont="1" applyFill="1" applyBorder="1" applyAlignment="1">
      <alignment horizontal="center" vertical="center" wrapText="1"/>
    </xf>
    <xf numFmtId="0" fontId="13" fillId="0" borderId="1138" xfId="21" applyFont="1" applyFill="1" applyBorder="1" applyAlignment="1">
      <alignment horizontal="center" vertical="center" wrapText="1"/>
    </xf>
    <xf numFmtId="0" fontId="41" fillId="0" borderId="1141" xfId="0" applyFont="1" applyFill="1" applyBorder="1" applyAlignment="1">
      <alignment horizontal="left"/>
    </xf>
    <xf numFmtId="0" fontId="56" fillId="0" borderId="1152" xfId="21" applyFont="1" applyFill="1" applyBorder="1" applyAlignment="1">
      <alignment horizontal="center" vertical="center" wrapText="1"/>
    </xf>
    <xf numFmtId="0" fontId="56" fillId="0" borderId="1137" xfId="21" applyFont="1" applyFill="1" applyBorder="1" applyAlignment="1">
      <alignment horizontal="center" vertical="center" wrapText="1"/>
    </xf>
    <xf numFmtId="0" fontId="56" fillId="0" borderId="1138" xfId="21" applyFont="1" applyFill="1" applyBorder="1" applyAlignment="1">
      <alignment horizontal="center" vertical="center" wrapText="1"/>
    </xf>
    <xf numFmtId="0" fontId="56" fillId="0" borderId="1153" xfId="21" applyFont="1" applyFill="1" applyBorder="1" applyAlignment="1">
      <alignment horizontal="center" vertical="center" wrapText="1"/>
    </xf>
    <xf numFmtId="0" fontId="164" fillId="0" borderId="1166" xfId="34" applyNumberFormat="1" applyFont="1" applyFill="1" applyBorder="1" applyAlignment="1">
      <alignment horizontal="center" vertical="top" wrapText="1" readingOrder="1"/>
    </xf>
    <xf numFmtId="0" fontId="152" fillId="0" borderId="1149" xfId="0" applyNumberFormat="1" applyFont="1" applyFill="1" applyBorder="1" applyAlignment="1">
      <alignment horizontal="center" vertical="center"/>
    </xf>
    <xf numFmtId="0" fontId="152" fillId="0" borderId="1155" xfId="0" applyNumberFormat="1" applyFont="1" applyFill="1" applyBorder="1" applyAlignment="1">
      <alignment horizontal="center" vertical="center"/>
    </xf>
    <xf numFmtId="0" fontId="152" fillId="0" borderId="1145" xfId="0" applyNumberFormat="1" applyFont="1" applyFill="1" applyBorder="1" applyAlignment="1">
      <alignment horizontal="center" vertical="center"/>
    </xf>
    <xf numFmtId="0" fontId="41" fillId="0" borderId="781" xfId="0" applyFont="1" applyFill="1" applyBorder="1" applyAlignment="1">
      <alignment horizontal="left"/>
    </xf>
    <xf numFmtId="0" fontId="13" fillId="0" borderId="1168" xfId="0" applyNumberFormat="1" applyFont="1" applyFill="1" applyBorder="1" applyAlignment="1">
      <alignment horizontal="center" vertical="center" wrapText="1"/>
    </xf>
    <xf numFmtId="0" fontId="13" fillId="0" borderId="1169" xfId="0" applyNumberFormat="1" applyFont="1" applyFill="1" applyBorder="1" applyAlignment="1">
      <alignment horizontal="center" vertical="center" wrapText="1"/>
    </xf>
    <xf numFmtId="0" fontId="13" fillId="0" borderId="1170" xfId="0" applyNumberFormat="1" applyFont="1" applyFill="1" applyBorder="1" applyAlignment="1">
      <alignment horizontal="center" vertical="center" wrapText="1"/>
    </xf>
    <xf numFmtId="0" fontId="13" fillId="0" borderId="1158" xfId="0" applyNumberFormat="1" applyFont="1" applyFill="1" applyBorder="1" applyAlignment="1">
      <alignment horizontal="center" vertical="center" wrapText="1"/>
    </xf>
    <xf numFmtId="0" fontId="189" fillId="0" borderId="405" xfId="34" applyFont="1" applyFill="1" applyBorder="1" applyAlignment="1">
      <alignment horizontal="left" vertical="top" wrapText="1" readingOrder="1"/>
    </xf>
    <xf numFmtId="0" fontId="189" fillId="0" borderId="1148" xfId="34" applyFont="1" applyFill="1" applyBorder="1" applyAlignment="1">
      <alignment horizontal="left" vertical="top" wrapText="1" readingOrder="1"/>
    </xf>
    <xf numFmtId="0" fontId="41" fillId="0" borderId="1142" xfId="0" applyFont="1" applyFill="1" applyBorder="1" applyAlignment="1">
      <alignment horizontal="left"/>
    </xf>
    <xf numFmtId="0" fontId="41" fillId="0" borderId="1143" xfId="0" applyFont="1" applyFill="1" applyBorder="1" applyAlignment="1">
      <alignment horizontal="left"/>
    </xf>
    <xf numFmtId="0" fontId="68" fillId="0" borderId="1137" xfId="0" applyFont="1" applyFill="1" applyBorder="1" applyAlignment="1">
      <alignment vertical="center" wrapText="1"/>
    </xf>
    <xf numFmtId="0" fontId="68" fillId="0" borderId="1139" xfId="0" applyFont="1" applyFill="1" applyBorder="1" applyAlignment="1">
      <alignment vertical="center" wrapText="1"/>
    </xf>
    <xf numFmtId="0" fontId="66" fillId="0" borderId="1138" xfId="0" applyFont="1" applyFill="1" applyBorder="1" applyAlignment="1">
      <alignment vertical="center" wrapText="1"/>
    </xf>
    <xf numFmtId="0" fontId="68" fillId="0" borderId="964" xfId="0" applyFont="1" applyFill="1" applyBorder="1" applyAlignment="1">
      <alignment vertical="center" wrapText="1"/>
    </xf>
    <xf numFmtId="0" fontId="66" fillId="0" borderId="965" xfId="0" applyFont="1" applyFill="1" applyBorder="1" applyAlignment="1">
      <alignment vertical="center" wrapText="1"/>
    </xf>
    <xf numFmtId="0" fontId="13" fillId="0" borderId="1165" xfId="0" applyNumberFormat="1" applyFont="1" applyFill="1" applyBorder="1" applyAlignment="1">
      <alignment horizontal="center" vertical="center" wrapText="1"/>
    </xf>
    <xf numFmtId="0" fontId="164" fillId="17" borderId="1157" xfId="34" applyNumberFormat="1" applyFont="1" applyFill="1" applyBorder="1" applyAlignment="1">
      <alignment horizontal="left" vertical="top" wrapText="1" readingOrder="1"/>
    </xf>
    <xf numFmtId="0" fontId="13" fillId="0" borderId="1154" xfId="0" applyNumberFormat="1" applyFont="1" applyFill="1" applyBorder="1" applyAlignment="1">
      <alignment horizontal="center" vertical="center" wrapText="1"/>
    </xf>
    <xf numFmtId="0" fontId="191" fillId="0" borderId="0" xfId="0" applyFont="1" applyFill="1"/>
    <xf numFmtId="0" fontId="10" fillId="0" borderId="1144" xfId="0" applyNumberFormat="1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center" wrapText="1"/>
    </xf>
    <xf numFmtId="0" fontId="106" fillId="2" borderId="0" xfId="0" applyFont="1" applyFill="1" applyBorder="1" applyAlignment="1">
      <alignment horizontal="left" vertical="center" wrapText="1"/>
    </xf>
    <xf numFmtId="0" fontId="104" fillId="4" borderId="0" xfId="0" applyFont="1" applyFill="1" applyBorder="1" applyAlignment="1">
      <alignment horizontal="center" wrapText="1"/>
    </xf>
    <xf numFmtId="0" fontId="39" fillId="2" borderId="1191" xfId="15" applyFont="1" applyFill="1" applyBorder="1" applyAlignment="1">
      <alignment vertical="center" wrapText="1"/>
    </xf>
    <xf numFmtId="0" fontId="35" fillId="2" borderId="1076" xfId="11" quotePrefix="1" applyFont="1" applyFill="1" applyBorder="1" applyAlignment="1">
      <alignment horizontal="center" vertical="center" wrapText="1"/>
    </xf>
    <xf numFmtId="0" fontId="36" fillId="2" borderId="1076" xfId="11" quotePrefix="1" applyFont="1" applyFill="1" applyBorder="1" applyAlignment="1">
      <alignment horizontal="center" vertical="center" wrapText="1"/>
    </xf>
    <xf numFmtId="0" fontId="10" fillId="2" borderId="1081" xfId="15" quotePrefix="1" applyFont="1" applyFill="1" applyBorder="1" applyAlignment="1">
      <alignment vertical="center" wrapText="1"/>
    </xf>
    <xf numFmtId="0" fontId="10" fillId="2" borderId="1177" xfId="15" quotePrefix="1" applyFont="1" applyFill="1" applyBorder="1" applyAlignment="1">
      <alignment vertical="center" wrapText="1"/>
    </xf>
    <xf numFmtId="0" fontId="10" fillId="2" borderId="1178" xfId="15" quotePrefix="1" applyFont="1" applyFill="1" applyBorder="1" applyAlignment="1">
      <alignment vertical="center" wrapText="1"/>
    </xf>
    <xf numFmtId="0" fontId="55" fillId="2" borderId="1081" xfId="0" applyFont="1" applyFill="1" applyBorder="1" applyAlignment="1">
      <alignment horizontal="left" vertical="center" wrapText="1"/>
    </xf>
    <xf numFmtId="0" fontId="55" fillId="2" borderId="1191" xfId="0" applyFont="1" applyFill="1" applyBorder="1" applyAlignment="1">
      <alignment horizontal="left" vertical="center" wrapText="1"/>
    </xf>
    <xf numFmtId="0" fontId="55" fillId="2" borderId="915" xfId="0" applyFont="1" applyFill="1" applyBorder="1" applyAlignment="1">
      <alignment horizontal="left" vertical="center" wrapText="1"/>
    </xf>
    <xf numFmtId="0" fontId="10" fillId="2" borderId="910" xfId="13" quotePrefix="1" applyFont="1" applyFill="1" applyBorder="1" applyAlignment="1">
      <alignment horizontal="center" vertical="center" wrapText="1"/>
    </xf>
    <xf numFmtId="0" fontId="10" fillId="2" borderId="1077" xfId="13" quotePrefix="1" applyFont="1" applyFill="1" applyBorder="1" applyAlignment="1">
      <alignment horizontal="center" vertical="center" wrapText="1"/>
    </xf>
    <xf numFmtId="0" fontId="10" fillId="2" borderId="912" xfId="13" quotePrefix="1" applyFont="1" applyFill="1" applyBorder="1" applyAlignment="1">
      <alignment horizontal="center" vertical="center" wrapText="1"/>
    </xf>
    <xf numFmtId="0" fontId="55" fillId="2" borderId="1077" xfId="0" applyFont="1" applyFill="1" applyBorder="1" applyAlignment="1">
      <alignment horizontal="center" vertical="center" wrapText="1"/>
    </xf>
    <xf numFmtId="0" fontId="55" fillId="2" borderId="1181" xfId="0" applyFont="1" applyFill="1" applyBorder="1" applyAlignment="1">
      <alignment horizontal="center" vertical="center" wrapText="1"/>
    </xf>
    <xf numFmtId="0" fontId="55" fillId="2" borderId="1182" xfId="0" applyFont="1" applyFill="1" applyBorder="1" applyAlignment="1">
      <alignment horizontal="center" vertical="center" wrapText="1"/>
    </xf>
    <xf numFmtId="0" fontId="10" fillId="2" borderId="1187" xfId="13" quotePrefix="1" applyFont="1" applyFill="1" applyBorder="1" applyAlignment="1">
      <alignment horizontal="center" vertical="center" wrapText="1"/>
    </xf>
    <xf numFmtId="0" fontId="10" fillId="2" borderId="1200" xfId="13" quotePrefix="1" applyFont="1" applyFill="1" applyBorder="1" applyAlignment="1">
      <alignment horizontal="center" vertical="center" wrapText="1"/>
    </xf>
    <xf numFmtId="0" fontId="10" fillId="2" borderId="1201" xfId="13" quotePrefix="1" applyFont="1" applyFill="1" applyBorder="1" applyAlignment="1">
      <alignment horizontal="center" vertical="center" wrapText="1"/>
    </xf>
    <xf numFmtId="0" fontId="152" fillId="2" borderId="657" xfId="13" applyFont="1" applyFill="1" applyBorder="1" applyAlignment="1">
      <alignment horizontal="center" vertical="center" wrapText="1"/>
    </xf>
    <xf numFmtId="0" fontId="152" fillId="2" borderId="658" xfId="13" applyFont="1" applyFill="1" applyBorder="1" applyAlignment="1">
      <alignment horizontal="center" vertical="center" wrapText="1"/>
    </xf>
    <xf numFmtId="0" fontId="152" fillId="2" borderId="659" xfId="13" applyFont="1" applyFill="1" applyBorder="1" applyAlignment="1">
      <alignment horizontal="center" vertical="center" wrapText="1"/>
    </xf>
    <xf numFmtId="0" fontId="152" fillId="2" borderId="157" xfId="13" applyFont="1" applyFill="1" applyBorder="1" applyAlignment="1">
      <alignment horizontal="center" vertical="center" wrapText="1"/>
    </xf>
    <xf numFmtId="0" fontId="152" fillId="2" borderId="210" xfId="13" applyFont="1" applyFill="1" applyBorder="1" applyAlignment="1">
      <alignment horizontal="center" vertical="center" wrapText="1"/>
    </xf>
    <xf numFmtId="0" fontId="152" fillId="2" borderId="211" xfId="13" applyFont="1" applyFill="1" applyBorder="1" applyAlignment="1">
      <alignment horizontal="center" vertical="center" wrapText="1"/>
    </xf>
    <xf numFmtId="0" fontId="55" fillId="2" borderId="1185" xfId="0" applyFont="1" applyFill="1" applyBorder="1" applyAlignment="1">
      <alignment horizontal="center" vertical="center" wrapText="1"/>
    </xf>
    <xf numFmtId="0" fontId="52" fillId="2" borderId="1200" xfId="13" quotePrefix="1" applyFont="1" applyFill="1" applyBorder="1" applyAlignment="1">
      <alignment horizontal="center" vertical="center" wrapText="1"/>
    </xf>
    <xf numFmtId="0" fontId="52" fillId="2" borderId="1201" xfId="13" quotePrefix="1" applyFont="1" applyFill="1" applyBorder="1" applyAlignment="1">
      <alignment horizontal="center" vertical="center" wrapText="1"/>
    </xf>
    <xf numFmtId="0" fontId="10" fillId="2" borderId="1200" xfId="13" quotePrefix="1" applyFont="1" applyFill="1" applyBorder="1" applyAlignment="1">
      <alignment vertical="center" wrapText="1"/>
    </xf>
    <xf numFmtId="0" fontId="10" fillId="2" borderId="1201" xfId="13" quotePrefix="1" applyFont="1" applyFill="1" applyBorder="1" applyAlignment="1">
      <alignment vertical="center" wrapText="1"/>
    </xf>
    <xf numFmtId="0" fontId="39" fillId="2" borderId="1200" xfId="15" quotePrefix="1" applyFont="1" applyFill="1" applyBorder="1" applyAlignment="1">
      <alignment horizontal="center" vertical="center" wrapText="1"/>
    </xf>
    <xf numFmtId="0" fontId="10" fillId="2" borderId="1187" xfId="15" quotePrefix="1" applyFont="1" applyFill="1" applyBorder="1" applyAlignment="1">
      <alignment horizontal="center" vertical="center" wrapText="1"/>
    </xf>
    <xf numFmtId="0" fontId="10" fillId="2" borderId="1200" xfId="15" quotePrefix="1" applyFont="1" applyFill="1" applyBorder="1" applyAlignment="1">
      <alignment horizontal="center" vertical="center" wrapText="1"/>
    </xf>
    <xf numFmtId="0" fontId="10" fillId="2" borderId="1201" xfId="15" quotePrefix="1" applyFont="1" applyFill="1" applyBorder="1" applyAlignment="1">
      <alignment horizontal="center" vertical="center" wrapText="1"/>
    </xf>
    <xf numFmtId="0" fontId="39" fillId="2" borderId="1028" xfId="15" quotePrefix="1" applyFont="1" applyFill="1" applyBorder="1" applyAlignment="1">
      <alignment vertical="center" wrapText="1"/>
    </xf>
    <xf numFmtId="0" fontId="10" fillId="2" borderId="1203" xfId="15" quotePrefix="1" applyFont="1" applyFill="1" applyBorder="1" applyAlignment="1">
      <alignment horizontal="center" vertical="center" wrapText="1"/>
    </xf>
    <xf numFmtId="0" fontId="10" fillId="2" borderId="1203" xfId="13" quotePrefix="1" applyFont="1" applyFill="1" applyBorder="1" applyAlignment="1">
      <alignment horizontal="center" vertical="center" wrapText="1"/>
    </xf>
    <xf numFmtId="0" fontId="132" fillId="2" borderId="1203" xfId="0" applyFont="1" applyFill="1" applyBorder="1" applyAlignment="1">
      <alignment horizontal="center" vertical="center"/>
    </xf>
    <xf numFmtId="0" fontId="55" fillId="2" borderId="859" xfId="0" applyFont="1" applyFill="1" applyBorder="1" applyAlignment="1">
      <alignment horizontal="left" vertical="center" wrapText="1"/>
    </xf>
    <xf numFmtId="0" fontId="55" fillId="2" borderId="1192" xfId="0" applyFont="1" applyFill="1" applyBorder="1" applyAlignment="1">
      <alignment horizontal="center" vertical="center" wrapText="1"/>
    </xf>
    <xf numFmtId="0" fontId="55" fillId="2" borderId="1038" xfId="0" applyFont="1" applyFill="1" applyBorder="1" applyAlignment="1">
      <alignment horizontal="center" vertical="center" wrapText="1"/>
    </xf>
    <xf numFmtId="0" fontId="52" fillId="2" borderId="1204" xfId="13" quotePrefix="1" applyFont="1" applyFill="1" applyBorder="1" applyAlignment="1">
      <alignment horizontal="center" vertical="center" wrapText="1"/>
    </xf>
    <xf numFmtId="0" fontId="10" fillId="2" borderId="1204" xfId="13" quotePrefix="1" applyFont="1" applyFill="1" applyBorder="1" applyAlignment="1">
      <alignment vertical="center" wrapText="1"/>
    </xf>
    <xf numFmtId="0" fontId="55" fillId="2" borderId="909" xfId="0" applyFont="1" applyFill="1" applyBorder="1" applyAlignment="1">
      <alignment horizontal="center" vertical="center" wrapText="1"/>
    </xf>
    <xf numFmtId="0" fontId="39" fillId="2" borderId="1204" xfId="15" quotePrefix="1" applyFont="1" applyFill="1" applyBorder="1" applyAlignment="1">
      <alignment horizontal="center" vertical="center" wrapText="1"/>
    </xf>
    <xf numFmtId="0" fontId="10" fillId="2" borderId="1204" xfId="15" quotePrefix="1" applyFont="1" applyFill="1" applyBorder="1" applyAlignment="1">
      <alignment horizontal="center" vertical="center" wrapText="1"/>
    </xf>
    <xf numFmtId="0" fontId="10" fillId="2" borderId="1204" xfId="13" quotePrefix="1" applyFont="1" applyFill="1" applyBorder="1" applyAlignment="1">
      <alignment horizontal="center" vertical="center" wrapText="1"/>
    </xf>
    <xf numFmtId="0" fontId="132" fillId="2" borderId="1204" xfId="0" applyFont="1" applyFill="1" applyBorder="1" applyAlignment="1">
      <alignment horizontal="center" vertical="center"/>
    </xf>
    <xf numFmtId="0" fontId="39" fillId="2" borderId="1076" xfId="15" quotePrefix="1" applyFont="1" applyFill="1" applyBorder="1" applyAlignment="1">
      <alignment vertical="center" wrapText="1"/>
    </xf>
    <xf numFmtId="0" fontId="39" fillId="2" borderId="1201" xfId="15" quotePrefix="1" applyFont="1" applyFill="1" applyBorder="1" applyAlignment="1">
      <alignment horizontal="center" vertical="center" wrapText="1"/>
    </xf>
    <xf numFmtId="0" fontId="132" fillId="2" borderId="1187" xfId="0" applyFont="1" applyFill="1" applyBorder="1" applyAlignment="1">
      <alignment horizontal="center" vertical="center"/>
    </xf>
    <xf numFmtId="0" fontId="132" fillId="2" borderId="1200" xfId="0" applyFont="1" applyFill="1" applyBorder="1" applyAlignment="1">
      <alignment horizontal="center" vertical="center"/>
    </xf>
    <xf numFmtId="0" fontId="132" fillId="2" borderId="1201" xfId="0" applyFont="1" applyFill="1" applyBorder="1" applyAlignment="1">
      <alignment horizontal="center" vertical="center"/>
    </xf>
    <xf numFmtId="0" fontId="55" fillId="2" borderId="1037" xfId="0" applyFont="1" applyFill="1" applyBorder="1" applyAlignment="1">
      <alignment horizontal="center" vertical="center" wrapText="1"/>
    </xf>
    <xf numFmtId="0" fontId="55" fillId="2" borderId="1178" xfId="0" applyFont="1" applyFill="1" applyBorder="1" applyAlignment="1">
      <alignment horizontal="center" vertical="center" wrapText="1"/>
    </xf>
    <xf numFmtId="0" fontId="55" fillId="2" borderId="1179" xfId="0" applyFont="1" applyFill="1" applyBorder="1" applyAlignment="1">
      <alignment horizontal="center" vertical="center" wrapText="1"/>
    </xf>
    <xf numFmtId="0" fontId="55" fillId="2" borderId="1186" xfId="0" applyFont="1" applyFill="1" applyBorder="1" applyAlignment="1">
      <alignment horizontal="center" vertical="center" wrapText="1"/>
    </xf>
    <xf numFmtId="0" fontId="39" fillId="2" borderId="1191" xfId="3" applyFont="1" applyFill="1" applyBorder="1" applyAlignment="1">
      <alignment vertical="center" wrapText="1"/>
    </xf>
    <xf numFmtId="0" fontId="39" fillId="2" borderId="1191" xfId="3" applyFont="1" applyFill="1" applyBorder="1" applyAlignment="1">
      <alignment vertical="center"/>
    </xf>
    <xf numFmtId="0" fontId="39" fillId="2" borderId="1179" xfId="15" quotePrefix="1" applyFont="1" applyFill="1" applyBorder="1" applyAlignment="1">
      <alignment vertical="center" wrapText="1"/>
    </xf>
    <xf numFmtId="0" fontId="33" fillId="2" borderId="1183" xfId="0" applyFont="1" applyFill="1" applyBorder="1"/>
    <xf numFmtId="0" fontId="39" fillId="2" borderId="1195" xfId="3" applyFont="1" applyFill="1" applyBorder="1" applyAlignment="1">
      <alignment vertical="center" wrapText="1"/>
    </xf>
    <xf numFmtId="0" fontId="10" fillId="2" borderId="1188" xfId="15" quotePrefix="1" applyFont="1" applyFill="1" applyBorder="1" applyAlignment="1">
      <alignment vertical="center" wrapText="1"/>
    </xf>
    <xf numFmtId="0" fontId="10" fillId="2" borderId="1196" xfId="15" quotePrefix="1" applyFont="1" applyFill="1" applyBorder="1" applyAlignment="1">
      <alignment horizontal="center" vertical="center" wrapText="1"/>
    </xf>
    <xf numFmtId="0" fontId="10" fillId="2" borderId="1197" xfId="15" quotePrefix="1" applyFont="1" applyFill="1" applyBorder="1" applyAlignment="1">
      <alignment horizontal="center" vertical="center" wrapText="1"/>
    </xf>
    <xf numFmtId="0" fontId="10" fillId="2" borderId="1198" xfId="15" quotePrefix="1" applyFont="1" applyFill="1" applyBorder="1" applyAlignment="1">
      <alignment horizontal="center" vertical="center" wrapText="1"/>
    </xf>
    <xf numFmtId="0" fontId="55" fillId="2" borderId="1199" xfId="0" applyFont="1" applyFill="1" applyBorder="1" applyAlignment="1">
      <alignment horizontal="left" vertical="center" wrapText="1"/>
    </xf>
    <xf numFmtId="0" fontId="39" fillId="2" borderId="1174" xfId="3" applyFont="1" applyFill="1" applyBorder="1" applyAlignment="1">
      <alignment vertical="center" wrapText="1"/>
    </xf>
    <xf numFmtId="0" fontId="104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35" fillId="4" borderId="1187" xfId="11" quotePrefix="1" applyFont="1" applyFill="1" applyBorder="1" applyAlignment="1">
      <alignment horizontal="center" vertical="center" wrapText="1"/>
    </xf>
    <xf numFmtId="0" fontId="36" fillId="4" borderId="1187" xfId="11" quotePrefix="1" applyFont="1" applyFill="1" applyBorder="1" applyAlignment="1">
      <alignment horizontal="center" vertical="center" wrapText="1"/>
    </xf>
    <xf numFmtId="0" fontId="37" fillId="4" borderId="1183" xfId="11" quotePrefix="1" applyFont="1" applyFill="1" applyBorder="1" applyAlignment="1">
      <alignment horizontal="center" vertical="center" wrapText="1"/>
    </xf>
    <xf numFmtId="0" fontId="93" fillId="4" borderId="1195" xfId="15" applyFont="1" applyFill="1" applyBorder="1" applyAlignment="1">
      <alignment vertical="center" wrapText="1"/>
    </xf>
    <xf numFmtId="0" fontId="10" fillId="0" borderId="1187" xfId="13" quotePrefix="1" applyFont="1" applyFill="1" applyBorder="1" applyAlignment="1">
      <alignment horizontal="center" vertical="center" wrapText="1"/>
    </xf>
    <xf numFmtId="0" fontId="10" fillId="0" borderId="1076" xfId="13" quotePrefix="1" applyFont="1" applyFill="1" applyBorder="1" applyAlignment="1">
      <alignment vertical="center" wrapText="1"/>
    </xf>
    <xf numFmtId="0" fontId="10" fillId="0" borderId="1027" xfId="13" quotePrefix="1" applyFont="1" applyFill="1" applyBorder="1" applyAlignment="1">
      <alignment vertical="center" wrapText="1"/>
    </xf>
    <xf numFmtId="0" fontId="10" fillId="0" borderId="1052" xfId="13" quotePrefix="1" applyFont="1" applyFill="1" applyBorder="1" applyAlignment="1">
      <alignment horizontal="center" vertical="center" wrapText="1"/>
    </xf>
    <xf numFmtId="0" fontId="39" fillId="0" borderId="1027" xfId="13" quotePrefix="1" applyFont="1" applyFill="1" applyBorder="1" applyAlignment="1">
      <alignment horizontal="center" vertical="center" wrapText="1"/>
    </xf>
    <xf numFmtId="0" fontId="39" fillId="0" borderId="1016" xfId="13" quotePrefix="1" applyFont="1" applyFill="1" applyBorder="1" applyAlignment="1">
      <alignment horizontal="center" vertical="center" wrapText="1"/>
    </xf>
    <xf numFmtId="0" fontId="106" fillId="0" borderId="1177" xfId="0" applyFont="1" applyFill="1" applyBorder="1" applyAlignment="1">
      <alignment horizontal="center" vertical="center" wrapText="1"/>
    </xf>
    <xf numFmtId="0" fontId="106" fillId="0" borderId="1179" xfId="0" applyFont="1" applyFill="1" applyBorder="1" applyAlignment="1">
      <alignment horizontal="center" vertical="center" wrapText="1"/>
    </xf>
    <xf numFmtId="0" fontId="39" fillId="0" borderId="1180" xfId="15" quotePrefix="1" applyFont="1" applyFill="1" applyBorder="1" applyAlignment="1">
      <alignment horizontal="center" vertical="center" wrapText="1"/>
    </xf>
    <xf numFmtId="0" fontId="39" fillId="0" borderId="1202" xfId="15" quotePrefix="1" applyFont="1" applyFill="1" applyBorder="1" applyAlignment="1">
      <alignment horizontal="center" vertical="center" wrapText="1"/>
    </xf>
    <xf numFmtId="0" fontId="106" fillId="0" borderId="1184" xfId="0" applyFont="1" applyFill="1" applyBorder="1" applyAlignment="1">
      <alignment horizontal="center" vertical="center" wrapText="1"/>
    </xf>
    <xf numFmtId="0" fontId="106" fillId="0" borderId="1186" xfId="0" applyFont="1" applyFill="1" applyBorder="1" applyAlignment="1">
      <alignment horizontal="center" vertical="center" wrapText="1"/>
    </xf>
    <xf numFmtId="0" fontId="38" fillId="4" borderId="1199" xfId="15" quotePrefix="1" applyFont="1" applyFill="1" applyBorder="1" applyAlignment="1">
      <alignment vertical="center" wrapText="1"/>
    </xf>
    <xf numFmtId="0" fontId="10" fillId="0" borderId="1187" xfId="15" quotePrefix="1" applyFont="1" applyFill="1" applyBorder="1" applyAlignment="1">
      <alignment horizontal="center" vertical="center" wrapText="1"/>
    </xf>
    <xf numFmtId="0" fontId="10" fillId="0" borderId="1183" xfId="15" quotePrefix="1" applyFont="1" applyFill="1" applyBorder="1" applyAlignment="1">
      <alignment horizontal="center" vertical="center" wrapText="1"/>
    </xf>
    <xf numFmtId="0" fontId="106" fillId="0" borderId="1076" xfId="0" applyFont="1" applyFill="1" applyBorder="1" applyAlignment="1">
      <alignment horizontal="center" vertical="center" wrapText="1"/>
    </xf>
    <xf numFmtId="0" fontId="106" fillId="0" borderId="1027" xfId="0" applyFont="1" applyFill="1" applyBorder="1" applyAlignment="1">
      <alignment horizontal="center" vertical="center" wrapText="1"/>
    </xf>
    <xf numFmtId="0" fontId="106" fillId="0" borderId="930" xfId="0" applyFont="1" applyFill="1" applyBorder="1" applyAlignment="1">
      <alignment horizontal="center" vertical="center" wrapText="1"/>
    </xf>
    <xf numFmtId="0" fontId="39" fillId="0" borderId="915" xfId="15" quotePrefix="1" applyFont="1" applyFill="1" applyBorder="1" applyAlignment="1">
      <alignment horizontal="center" vertical="center" wrapText="1"/>
    </xf>
    <xf numFmtId="0" fontId="52" fillId="0" borderId="910" xfId="15" quotePrefix="1" applyFont="1" applyFill="1" applyBorder="1" applyAlignment="1">
      <alignment horizontal="center" vertical="center" wrapText="1"/>
    </xf>
    <xf numFmtId="0" fontId="106" fillId="0" borderId="1178" xfId="0" applyFont="1" applyFill="1" applyBorder="1" applyAlignment="1">
      <alignment horizontal="center" vertical="center" wrapText="1"/>
    </xf>
    <xf numFmtId="0" fontId="39" fillId="0" borderId="1191" xfId="15" quotePrefix="1" applyFont="1" applyFill="1" applyBorder="1" applyAlignment="1">
      <alignment horizontal="center" vertical="center" wrapText="1"/>
    </xf>
    <xf numFmtId="0" fontId="39" fillId="0" borderId="1181" xfId="15" quotePrefix="1" applyFont="1" applyFill="1" applyBorder="1" applyAlignment="1">
      <alignment horizontal="center" vertical="center" wrapText="1"/>
    </xf>
    <xf numFmtId="0" fontId="39" fillId="0" borderId="1192" xfId="15" quotePrefix="1" applyFont="1" applyFill="1" applyBorder="1" applyAlignment="1">
      <alignment horizontal="center" vertical="center" wrapText="1"/>
    </xf>
    <xf numFmtId="0" fontId="10" fillId="0" borderId="1199" xfId="15" quotePrefix="1" applyFont="1" applyFill="1" applyBorder="1" applyAlignment="1">
      <alignment horizontal="center" vertical="center" wrapText="1"/>
    </xf>
    <xf numFmtId="0" fontId="9" fillId="4" borderId="1199" xfId="0" applyFont="1" applyFill="1" applyBorder="1" applyAlignment="1">
      <alignment horizontal="left" vertical="center" wrapText="1"/>
    </xf>
    <xf numFmtId="0" fontId="10" fillId="0" borderId="1199" xfId="13" quotePrefix="1" applyFont="1" applyFill="1" applyBorder="1" applyAlignment="1">
      <alignment horizontal="center" vertical="center" wrapText="1"/>
    </xf>
    <xf numFmtId="0" fontId="10" fillId="0" borderId="1183" xfId="13" quotePrefix="1" applyFont="1" applyFill="1" applyBorder="1" applyAlignment="1">
      <alignment horizontal="center" vertical="center" wrapText="1"/>
    </xf>
    <xf numFmtId="0" fontId="106" fillId="4" borderId="1199" xfId="0" applyFont="1" applyFill="1" applyBorder="1" applyAlignment="1">
      <alignment horizontal="left" vertical="center" wrapText="1"/>
    </xf>
    <xf numFmtId="0" fontId="10" fillId="4" borderId="910" xfId="15" quotePrefix="1" applyFont="1" applyFill="1" applyBorder="1" applyAlignment="1">
      <alignment vertical="center" wrapText="1"/>
    </xf>
    <xf numFmtId="0" fontId="39" fillId="4" borderId="912" xfId="15" quotePrefix="1" applyFont="1" applyFill="1" applyBorder="1" applyAlignment="1">
      <alignment vertical="center" wrapText="1"/>
    </xf>
    <xf numFmtId="0" fontId="39" fillId="4" borderId="914" xfId="15" quotePrefix="1" applyFont="1" applyFill="1" applyBorder="1" applyAlignment="1">
      <alignment vertical="center" wrapText="1"/>
    </xf>
    <xf numFmtId="0" fontId="10" fillId="4" borderId="1177" xfId="15" quotePrefix="1" applyFont="1" applyFill="1" applyBorder="1" applyAlignment="1">
      <alignment vertical="center" wrapText="1"/>
    </xf>
    <xf numFmtId="0" fontId="10" fillId="4" borderId="1178" xfId="15" quotePrefix="1" applyFont="1" applyFill="1" applyBorder="1" applyAlignment="1">
      <alignment vertical="center" wrapText="1"/>
    </xf>
    <xf numFmtId="0" fontId="39" fillId="4" borderId="1179" xfId="15" quotePrefix="1" applyFont="1" applyFill="1" applyBorder="1" applyAlignment="1">
      <alignment vertical="center" wrapText="1"/>
    </xf>
    <xf numFmtId="0" fontId="10" fillId="0" borderId="1076" xfId="13" quotePrefix="1" applyFont="1" applyFill="1" applyBorder="1" applyAlignment="1">
      <alignment horizontal="center" vertical="center" wrapText="1"/>
    </xf>
    <xf numFmtId="0" fontId="10" fillId="0" borderId="859" xfId="13" quotePrefix="1" applyFont="1" applyFill="1" applyBorder="1" applyAlignment="1">
      <alignment horizontal="center" vertical="center" wrapText="1"/>
    </xf>
    <xf numFmtId="0" fontId="10" fillId="0" borderId="1015" xfId="13" quotePrefix="1" applyFont="1" applyFill="1" applyBorder="1" applyAlignment="1">
      <alignment horizontal="center" vertical="center" wrapText="1"/>
    </xf>
    <xf numFmtId="0" fontId="10" fillId="0" borderId="1016" xfId="13" quotePrefix="1" applyFont="1" applyFill="1" applyBorder="1" applyAlignment="1">
      <alignment horizontal="center" vertical="center" wrapText="1"/>
    </xf>
    <xf numFmtId="0" fontId="10" fillId="0" borderId="1177" xfId="15" quotePrefix="1" applyFont="1" applyFill="1" applyBorder="1" applyAlignment="1">
      <alignment horizontal="center" vertical="center" wrapText="1"/>
    </xf>
    <xf numFmtId="0" fontId="10" fillId="0" borderId="1179" xfId="15" quotePrefix="1" applyFont="1" applyFill="1" applyBorder="1" applyAlignment="1">
      <alignment horizontal="center" vertical="center" wrapText="1"/>
    </xf>
    <xf numFmtId="0" fontId="106" fillId="0" borderId="1185" xfId="0" applyFont="1" applyFill="1" applyBorder="1" applyAlignment="1">
      <alignment horizontal="center" vertical="center" wrapText="1"/>
    </xf>
    <xf numFmtId="0" fontId="39" fillId="0" borderId="1180" xfId="13" quotePrefix="1" applyFont="1" applyFill="1" applyBorder="1" applyAlignment="1">
      <alignment horizontal="center" vertical="center" wrapText="1"/>
    </xf>
    <xf numFmtId="0" fontId="39" fillId="0" borderId="1181" xfId="13" quotePrefix="1" applyFont="1" applyFill="1" applyBorder="1" applyAlignment="1">
      <alignment horizontal="center" vertical="center" wrapText="1"/>
    </xf>
    <xf numFmtId="0" fontId="39" fillId="0" borderId="1182" xfId="13" quotePrefix="1" applyFont="1" applyFill="1" applyBorder="1" applyAlignment="1">
      <alignment horizontal="center" vertical="center" wrapText="1"/>
    </xf>
    <xf numFmtId="0" fontId="119" fillId="4" borderId="1064" xfId="3" applyFont="1" applyFill="1" applyBorder="1" applyAlignment="1">
      <alignment vertical="center" wrapText="1"/>
    </xf>
    <xf numFmtId="0" fontId="39" fillId="16" borderId="1173" xfId="0" applyFont="1" applyFill="1" applyBorder="1" applyAlignment="1">
      <alignment horizontal="center" vertical="center" wrapText="1"/>
    </xf>
    <xf numFmtId="0" fontId="39" fillId="16" borderId="1172" xfId="0" applyFont="1" applyFill="1" applyBorder="1" applyAlignment="1">
      <alignment horizontal="center" vertical="center" wrapText="1"/>
    </xf>
    <xf numFmtId="0" fontId="39" fillId="16" borderId="1168" xfId="0" applyFont="1" applyFill="1" applyBorder="1" applyAlignment="1">
      <alignment horizontal="center" vertical="center"/>
    </xf>
    <xf numFmtId="0" fontId="39" fillId="16" borderId="1151" xfId="0" applyFont="1" applyFill="1" applyBorder="1" applyAlignment="1">
      <alignment horizontal="center" vertical="center" wrapText="1"/>
    </xf>
    <xf numFmtId="0" fontId="145" fillId="16" borderId="1168" xfId="0" applyFont="1" applyFill="1" applyBorder="1" applyAlignment="1">
      <alignment horizontal="center" vertical="center" wrapText="1"/>
    </xf>
    <xf numFmtId="0" fontId="162" fillId="0" borderId="1212" xfId="11" applyFont="1" applyFill="1" applyBorder="1" applyAlignment="1">
      <alignment horizontal="center" vertical="center" wrapText="1"/>
    </xf>
    <xf numFmtId="0" fontId="162" fillId="0" borderId="1211" xfId="11" applyFont="1" applyFill="1" applyBorder="1" applyAlignment="1">
      <alignment horizontal="center" vertical="center" wrapText="1"/>
    </xf>
    <xf numFmtId="0" fontId="51" fillId="0" borderId="1213" xfId="15" applyFont="1" applyFill="1" applyBorder="1" applyAlignment="1">
      <alignment vertical="center" wrapText="1"/>
    </xf>
    <xf numFmtId="0" fontId="47" fillId="0" borderId="1213" xfId="15" applyFont="1" applyFill="1" applyBorder="1" applyAlignment="1">
      <alignment vertical="center" wrapText="1"/>
    </xf>
    <xf numFmtId="0" fontId="47" fillId="0" borderId="1211" xfId="15" applyFont="1" applyFill="1" applyBorder="1" applyAlignment="1">
      <alignment vertical="center" wrapText="1"/>
    </xf>
    <xf numFmtId="0" fontId="47" fillId="0" borderId="1214" xfId="15" applyFont="1" applyFill="1" applyBorder="1" applyAlignment="1">
      <alignment vertical="center" wrapText="1"/>
    </xf>
    <xf numFmtId="0" fontId="53" fillId="0" borderId="1177" xfId="15" applyFont="1" applyFill="1" applyBorder="1" applyAlignment="1">
      <alignment horizontal="center" vertical="center" wrapText="1"/>
    </xf>
    <xf numFmtId="0" fontId="53" fillId="0" borderId="1178" xfId="15" applyFont="1" applyFill="1" applyBorder="1" applyAlignment="1">
      <alignment horizontal="center" vertical="center" wrapText="1"/>
    </xf>
    <xf numFmtId="0" fontId="47" fillId="0" borderId="1177" xfId="13" applyFont="1" applyFill="1" applyBorder="1" applyAlignment="1">
      <alignment horizontal="center" vertical="center" wrapText="1"/>
    </xf>
    <xf numFmtId="0" fontId="47" fillId="0" borderId="1178" xfId="13" applyFont="1" applyFill="1" applyBorder="1" applyAlignment="1">
      <alignment horizontal="center" vertical="center" wrapText="1"/>
    </xf>
    <xf numFmtId="0" fontId="47" fillId="0" borderId="1215" xfId="15" applyFont="1" applyFill="1" applyBorder="1" applyAlignment="1">
      <alignment horizontal="center" vertical="center" wrapText="1"/>
    </xf>
    <xf numFmtId="0" fontId="53" fillId="0" borderId="1180" xfId="15" applyFont="1" applyFill="1" applyBorder="1" applyAlignment="1">
      <alignment horizontal="center" vertical="center" wrapText="1"/>
    </xf>
    <xf numFmtId="0" fontId="53" fillId="0" borderId="1181" xfId="15" applyFont="1" applyFill="1" applyBorder="1" applyAlignment="1">
      <alignment horizontal="center" vertical="center" wrapText="1"/>
    </xf>
    <xf numFmtId="0" fontId="47" fillId="0" borderId="1180" xfId="13" applyFont="1" applyFill="1" applyBorder="1" applyAlignment="1">
      <alignment horizontal="center" vertical="center" wrapText="1"/>
    </xf>
    <xf numFmtId="0" fontId="47" fillId="0" borderId="1181" xfId="13" applyFont="1" applyFill="1" applyBorder="1" applyAlignment="1">
      <alignment horizontal="center" vertical="center" wrapText="1"/>
    </xf>
    <xf numFmtId="0" fontId="106" fillId="0" borderId="1211" xfId="0" applyFont="1" applyFill="1" applyBorder="1" applyAlignment="1">
      <alignment horizontal="left" vertical="center" wrapText="1"/>
    </xf>
    <xf numFmtId="0" fontId="47" fillId="0" borderId="1212" xfId="15" applyFont="1" applyFill="1" applyBorder="1" applyAlignment="1">
      <alignment horizontal="center" vertical="center" wrapText="1"/>
    </xf>
    <xf numFmtId="0" fontId="47" fillId="0" borderId="1216" xfId="15" applyFont="1" applyFill="1" applyBorder="1" applyAlignment="1">
      <alignment horizontal="center" vertical="center" wrapText="1"/>
    </xf>
    <xf numFmtId="0" fontId="47" fillId="0" borderId="1212" xfId="13" applyFont="1" applyFill="1" applyBorder="1" applyAlignment="1">
      <alignment horizontal="center" vertical="center" wrapText="1"/>
    </xf>
    <xf numFmtId="0" fontId="47" fillId="0" borderId="1211" xfId="13" applyFont="1" applyFill="1" applyBorder="1" applyAlignment="1">
      <alignment horizontal="center" vertical="center" wrapText="1"/>
    </xf>
    <xf numFmtId="0" fontId="106" fillId="0" borderId="1213" xfId="0" applyFont="1" applyFill="1" applyBorder="1" applyAlignment="1">
      <alignment horizontal="left" vertical="center" wrapText="1"/>
    </xf>
    <xf numFmtId="0" fontId="53" fillId="0" borderId="1179" xfId="15" applyFont="1" applyFill="1" applyBorder="1" applyAlignment="1">
      <alignment horizontal="center" vertical="center" wrapText="1"/>
    </xf>
    <xf numFmtId="0" fontId="47" fillId="0" borderId="1216" xfId="13" applyFont="1" applyFill="1" applyBorder="1" applyAlignment="1">
      <alignment horizontal="center" vertical="center" wrapText="1"/>
    </xf>
    <xf numFmtId="0" fontId="47" fillId="0" borderId="1217" xfId="13" applyFont="1" applyFill="1" applyBorder="1" applyAlignment="1">
      <alignment horizontal="center" vertical="center" wrapText="1"/>
    </xf>
    <xf numFmtId="0" fontId="42" fillId="0" borderId="1052" xfId="0" applyFont="1" applyFill="1" applyBorder="1" applyAlignment="1">
      <alignment horizontal="left" vertical="center" wrapText="1"/>
    </xf>
    <xf numFmtId="0" fontId="47" fillId="0" borderId="195" xfId="13" applyFont="1" applyFill="1" applyBorder="1" applyAlignment="1">
      <alignment horizontal="center" vertical="center" wrapText="1"/>
    </xf>
    <xf numFmtId="0" fontId="47" fillId="0" borderId="545" xfId="13" applyFont="1" applyFill="1" applyBorder="1" applyAlignment="1">
      <alignment horizontal="center" vertical="center" wrapText="1"/>
    </xf>
    <xf numFmtId="0" fontId="51" fillId="0" borderId="1211" xfId="15" applyFont="1" applyFill="1" applyBorder="1" applyAlignment="1">
      <alignment vertical="center" wrapText="1"/>
    </xf>
    <xf numFmtId="0" fontId="51" fillId="0" borderId="1012" xfId="15" applyFont="1" applyFill="1" applyBorder="1" applyAlignment="1">
      <alignment vertical="center" wrapText="1"/>
    </xf>
    <xf numFmtId="0" fontId="53" fillId="0" borderId="1076" xfId="15" applyFont="1" applyFill="1" applyBorder="1" applyAlignment="1">
      <alignment horizontal="center" vertical="center" wrapText="1"/>
    </xf>
    <xf numFmtId="0" fontId="53" fillId="0" borderId="1027" xfId="15" applyFont="1" applyFill="1" applyBorder="1" applyAlignment="1">
      <alignment horizontal="center" vertical="center" wrapText="1"/>
    </xf>
    <xf numFmtId="0" fontId="53" fillId="0" borderId="930" xfId="15" applyFont="1" applyFill="1" applyBorder="1" applyAlignment="1">
      <alignment horizontal="center" vertical="center" wrapText="1"/>
    </xf>
    <xf numFmtId="0" fontId="53" fillId="0" borderId="1182" xfId="15" applyFont="1" applyFill="1" applyBorder="1" applyAlignment="1">
      <alignment horizontal="center" vertical="center" wrapText="1"/>
    </xf>
    <xf numFmtId="0" fontId="47" fillId="0" borderId="1179" xfId="13" applyFont="1" applyFill="1" applyBorder="1" applyAlignment="1">
      <alignment horizontal="center" vertical="center" wrapText="1"/>
    </xf>
    <xf numFmtId="0" fontId="47" fillId="0" borderId="1182" xfId="13" applyFont="1" applyFill="1" applyBorder="1" applyAlignment="1">
      <alignment horizontal="center" vertical="center" wrapText="1"/>
    </xf>
    <xf numFmtId="0" fontId="9" fillId="0" borderId="1213" xfId="0" applyFont="1" applyFill="1" applyBorder="1" applyAlignment="1">
      <alignment horizontal="left" vertical="center" wrapText="1"/>
    </xf>
    <xf numFmtId="0" fontId="47" fillId="0" borderId="1177" xfId="15" applyFont="1" applyFill="1" applyBorder="1" applyAlignment="1">
      <alignment horizontal="center" vertical="center" wrapText="1"/>
    </xf>
    <xf numFmtId="0" fontId="47" fillId="0" borderId="1211" xfId="15" applyFont="1" applyFill="1" applyBorder="1" applyAlignment="1">
      <alignment horizontal="center" vertical="center" wrapText="1"/>
    </xf>
    <xf numFmtId="0" fontId="47" fillId="0" borderId="1217" xfId="15" applyFont="1" applyFill="1" applyBorder="1" applyAlignment="1">
      <alignment horizontal="center" vertical="center" wrapText="1"/>
    </xf>
    <xf numFmtId="0" fontId="192" fillId="0" borderId="1212" xfId="15" applyFont="1" applyFill="1" applyBorder="1" applyAlignment="1">
      <alignment horizontal="center" vertical="center" wrapText="1"/>
    </xf>
    <xf numFmtId="0" fontId="47" fillId="0" borderId="1076" xfId="13" applyFont="1" applyFill="1" applyBorder="1" applyAlignment="1">
      <alignment horizontal="center" vertical="center" wrapText="1"/>
    </xf>
    <xf numFmtId="0" fontId="47" fillId="0" borderId="1027" xfId="13" applyFont="1" applyFill="1" applyBorder="1" applyAlignment="1">
      <alignment horizontal="center" vertical="center" wrapText="1"/>
    </xf>
    <xf numFmtId="0" fontId="53" fillId="0" borderId="1191" xfId="15" applyFont="1" applyFill="1" applyBorder="1" applyAlignment="1">
      <alignment vertical="center" wrapText="1"/>
    </xf>
    <xf numFmtId="0" fontId="47" fillId="0" borderId="1213" xfId="13" applyFont="1" applyFill="1" applyBorder="1" applyAlignment="1">
      <alignment horizontal="center" vertical="center" wrapText="1"/>
    </xf>
    <xf numFmtId="0" fontId="47" fillId="0" borderId="1218" xfId="13" applyFont="1" applyFill="1" applyBorder="1" applyAlignment="1">
      <alignment horizontal="center" vertical="center" wrapText="1"/>
    </xf>
    <xf numFmtId="0" fontId="47" fillId="0" borderId="1220" xfId="13" applyFont="1" applyFill="1" applyBorder="1" applyAlignment="1">
      <alignment horizontal="center" vertical="center" wrapText="1"/>
    </xf>
    <xf numFmtId="0" fontId="47" fillId="0" borderId="545" xfId="15" applyFont="1" applyFill="1" applyBorder="1" applyAlignment="1">
      <alignment horizontal="center" vertical="center" wrapText="1"/>
    </xf>
    <xf numFmtId="0" fontId="53" fillId="0" borderId="1212" xfId="15" applyFont="1" applyFill="1" applyBorder="1" applyAlignment="1">
      <alignment horizontal="center" vertical="center" wrapText="1"/>
    </xf>
    <xf numFmtId="0" fontId="53" fillId="0" borderId="1216" xfId="15" applyFont="1" applyFill="1" applyBorder="1" applyAlignment="1">
      <alignment horizontal="center" vertical="center" wrapText="1"/>
    </xf>
    <xf numFmtId="0" fontId="53" fillId="0" borderId="1217" xfId="15" applyFont="1" applyFill="1" applyBorder="1" applyAlignment="1">
      <alignment horizontal="center" vertical="center" wrapText="1"/>
    </xf>
    <xf numFmtId="0" fontId="47" fillId="0" borderId="1185" xfId="13" applyFont="1" applyFill="1" applyBorder="1" applyAlignment="1">
      <alignment horizontal="center" vertical="center" wrapText="1"/>
    </xf>
    <xf numFmtId="0" fontId="53" fillId="0" borderId="1223" xfId="15" applyFont="1" applyFill="1" applyBorder="1" applyAlignment="1">
      <alignment horizontal="center" vertical="center" wrapText="1"/>
    </xf>
    <xf numFmtId="0" fontId="53" fillId="0" borderId="1211" xfId="15" applyFont="1" applyFill="1" applyBorder="1" applyAlignment="1">
      <alignment horizontal="center" vertical="center" wrapText="1"/>
    </xf>
    <xf numFmtId="0" fontId="40" fillId="0" borderId="1211" xfId="0" applyFont="1" applyFill="1" applyBorder="1" applyAlignment="1">
      <alignment horizontal="center" vertical="center" wrapText="1"/>
    </xf>
    <xf numFmtId="0" fontId="48" fillId="0" borderId="1212" xfId="11" applyFont="1" applyFill="1" applyBorder="1" applyAlignment="1">
      <alignment horizontal="center" vertical="center" wrapText="1"/>
    </xf>
    <xf numFmtId="0" fontId="49" fillId="0" borderId="1212" xfId="11" applyFont="1" applyFill="1" applyBorder="1" applyAlignment="1">
      <alignment horizontal="center" vertical="center" wrapText="1"/>
    </xf>
    <xf numFmtId="0" fontId="50" fillId="0" borderId="1211" xfId="11" applyFont="1" applyFill="1" applyBorder="1" applyAlignment="1">
      <alignment horizontal="center" vertical="center" wrapText="1"/>
    </xf>
    <xf numFmtId="0" fontId="51" fillId="0" borderId="1052" xfId="15" applyFont="1" applyFill="1" applyBorder="1" applyAlignment="1">
      <alignment vertical="center" wrapText="1"/>
    </xf>
    <xf numFmtId="0" fontId="52" fillId="0" borderId="1211" xfId="0" applyFont="1" applyFill="1" applyBorder="1" applyAlignment="1">
      <alignment horizontal="center" vertical="center"/>
    </xf>
    <xf numFmtId="0" fontId="33" fillId="0" borderId="1211" xfId="0" applyFont="1" applyFill="1" applyBorder="1" applyAlignment="1">
      <alignment horizontal="center" vertical="center"/>
    </xf>
    <xf numFmtId="0" fontId="106" fillId="0" borderId="1052" xfId="0" applyFont="1" applyFill="1" applyBorder="1" applyAlignment="1">
      <alignment horizontal="left" vertical="center" wrapText="1"/>
    </xf>
    <xf numFmtId="0" fontId="42" fillId="0" borderId="1012" xfId="0" applyFont="1" applyFill="1" applyBorder="1" applyAlignment="1">
      <alignment horizontal="left" vertical="center" wrapText="1"/>
    </xf>
    <xf numFmtId="0" fontId="51" fillId="0" borderId="1212" xfId="15" applyFont="1" applyFill="1" applyBorder="1" applyAlignment="1">
      <alignment vertical="center" wrapText="1"/>
    </xf>
    <xf numFmtId="0" fontId="52" fillId="0" borderId="1012" xfId="0" applyFont="1" applyFill="1" applyBorder="1" applyAlignment="1">
      <alignment horizontal="center" vertical="center"/>
    </xf>
    <xf numFmtId="0" fontId="53" fillId="0" borderId="1012" xfId="15" applyFont="1" applyFill="1" applyBorder="1" applyAlignment="1">
      <alignment horizontal="center" vertical="center" wrapText="1"/>
    </xf>
    <xf numFmtId="0" fontId="33" fillId="0" borderId="1012" xfId="0" applyFont="1" applyFill="1" applyBorder="1" applyAlignment="1">
      <alignment horizontal="center" vertical="center"/>
    </xf>
    <xf numFmtId="0" fontId="47" fillId="0" borderId="1012" xfId="13" applyFont="1" applyFill="1" applyBorder="1" applyAlignment="1">
      <alignment horizontal="center" vertical="center" wrapText="1"/>
    </xf>
    <xf numFmtId="0" fontId="53" fillId="0" borderId="1081" xfId="15" applyFont="1" applyFill="1" applyBorder="1" applyAlignment="1">
      <alignment vertical="center" wrapText="1"/>
    </xf>
    <xf numFmtId="0" fontId="53" fillId="0" borderId="1226" xfId="15" applyFont="1" applyFill="1" applyBorder="1" applyAlignment="1">
      <alignment vertical="center" wrapText="1"/>
    </xf>
    <xf numFmtId="0" fontId="157" fillId="0" borderId="1211" xfId="15" applyFont="1" applyFill="1" applyBorder="1" applyAlignment="1">
      <alignment horizontal="center" vertical="center" wrapText="1"/>
    </xf>
    <xf numFmtId="0" fontId="192" fillId="0" borderId="1211" xfId="15" applyFont="1" applyFill="1" applyBorder="1" applyAlignment="1">
      <alignment horizontal="center" vertical="center" wrapText="1"/>
    </xf>
    <xf numFmtId="0" fontId="53" fillId="0" borderId="1221" xfId="15" applyFont="1" applyFill="1" applyBorder="1" applyAlignment="1">
      <alignment horizontal="center" vertical="center" wrapText="1"/>
    </xf>
    <xf numFmtId="0" fontId="53" fillId="0" borderId="1222" xfId="15" applyFont="1" applyFill="1" applyBorder="1" applyAlignment="1">
      <alignment horizontal="center" vertical="center" wrapText="1"/>
    </xf>
    <xf numFmtId="0" fontId="47" fillId="0" borderId="1221" xfId="13" applyFont="1" applyFill="1" applyBorder="1" applyAlignment="1">
      <alignment horizontal="center" vertical="center" wrapText="1"/>
    </xf>
    <xf numFmtId="0" fontId="47" fillId="0" borderId="1222" xfId="13" applyFont="1" applyFill="1" applyBorder="1" applyAlignment="1">
      <alignment horizontal="center" vertical="center" wrapText="1"/>
    </xf>
    <xf numFmtId="0" fontId="47" fillId="0" borderId="1223" xfId="13" applyFont="1" applyFill="1" applyBorder="1" applyAlignment="1">
      <alignment horizontal="center" vertical="center" wrapText="1"/>
    </xf>
    <xf numFmtId="0" fontId="47" fillId="0" borderId="930" xfId="13" applyFont="1" applyFill="1" applyBorder="1" applyAlignment="1">
      <alignment horizontal="center" vertical="center" wrapText="1"/>
    </xf>
    <xf numFmtId="0" fontId="53" fillId="0" borderId="1076" xfId="13" applyFont="1" applyFill="1" applyBorder="1" applyAlignment="1">
      <alignment horizontal="center" vertical="center" wrapText="1"/>
    </xf>
    <xf numFmtId="0" fontId="53" fillId="0" borderId="1027" xfId="13" applyFont="1" applyFill="1" applyBorder="1" applyAlignment="1">
      <alignment horizontal="center" vertical="center" wrapText="1"/>
    </xf>
    <xf numFmtId="0" fontId="53" fillId="0" borderId="930" xfId="13" applyFont="1" applyFill="1" applyBorder="1" applyAlignment="1">
      <alignment horizontal="center" vertical="center" wrapText="1"/>
    </xf>
    <xf numFmtId="0" fontId="53" fillId="0" borderId="1062" xfId="15" applyFont="1" applyFill="1" applyBorder="1" applyAlignment="1">
      <alignment vertical="center" wrapText="1"/>
    </xf>
    <xf numFmtId="0" fontId="53" fillId="0" borderId="1210" xfId="15" applyFont="1" applyFill="1" applyBorder="1" applyAlignment="1">
      <alignment vertical="center" wrapText="1"/>
    </xf>
    <xf numFmtId="0" fontId="51" fillId="0" borderId="836" xfId="15" applyFont="1" applyFill="1" applyBorder="1" applyAlignment="1">
      <alignment vertical="center" wrapText="1"/>
    </xf>
    <xf numFmtId="0" fontId="53" fillId="0" borderId="1220" xfId="15" applyFont="1" applyFill="1" applyBorder="1" applyAlignment="1">
      <alignment horizontal="center" vertical="center" wrapText="1"/>
    </xf>
    <xf numFmtId="0" fontId="42" fillId="0" borderId="195" xfId="0" applyFont="1" applyFill="1" applyBorder="1" applyAlignment="1">
      <alignment horizontal="left" vertical="center" wrapText="1"/>
    </xf>
    <xf numFmtId="0" fontId="42" fillId="0" borderId="836" xfId="0" applyFont="1" applyFill="1" applyBorder="1" applyAlignment="1">
      <alignment horizontal="left" vertical="center" wrapText="1"/>
    </xf>
    <xf numFmtId="0" fontId="52" fillId="0" borderId="1212" xfId="0" applyFont="1" applyFill="1" applyBorder="1" applyAlignment="1">
      <alignment horizontal="center" vertical="center"/>
    </xf>
    <xf numFmtId="0" fontId="52" fillId="0" borderId="1216" xfId="0" applyFont="1" applyFill="1" applyBorder="1" applyAlignment="1">
      <alignment horizontal="center" vertical="center"/>
    </xf>
    <xf numFmtId="0" fontId="53" fillId="0" borderId="1070" xfId="15" applyFont="1" applyFill="1" applyBorder="1" applyAlignment="1">
      <alignment horizontal="center" vertical="center" wrapText="1"/>
    </xf>
    <xf numFmtId="0" fontId="53" fillId="0" borderId="1071" xfId="15" applyFont="1" applyFill="1" applyBorder="1" applyAlignment="1">
      <alignment horizontal="center" vertical="center" wrapText="1"/>
    </xf>
    <xf numFmtId="0" fontId="53" fillId="0" borderId="1072" xfId="15" applyFont="1" applyFill="1" applyBorder="1" applyAlignment="1">
      <alignment horizontal="center" vertical="center" wrapText="1"/>
    </xf>
    <xf numFmtId="0" fontId="47" fillId="0" borderId="1070" xfId="13" applyFont="1" applyFill="1" applyBorder="1" applyAlignment="1">
      <alignment horizontal="center" vertical="center" wrapText="1"/>
    </xf>
    <xf numFmtId="0" fontId="47" fillId="0" borderId="1071" xfId="13" applyFont="1" applyFill="1" applyBorder="1" applyAlignment="1">
      <alignment horizontal="center" vertical="center" wrapText="1"/>
    </xf>
    <xf numFmtId="0" fontId="47" fillId="0" borderId="1072" xfId="13" applyFont="1" applyFill="1" applyBorder="1" applyAlignment="1">
      <alignment horizontal="center" vertical="center" wrapText="1"/>
    </xf>
    <xf numFmtId="0" fontId="53" fillId="0" borderId="1012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6" fillId="0" borderId="195" xfId="0" applyFont="1" applyFill="1" applyBorder="1" applyAlignment="1">
      <alignment horizontal="left" vertical="center" wrapText="1"/>
    </xf>
    <xf numFmtId="0" fontId="42" fillId="0" borderId="1211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1211" xfId="15" applyFont="1" applyFill="1" applyBorder="1" applyAlignment="1">
      <alignment vertical="center" wrapText="1"/>
    </xf>
    <xf numFmtId="0" fontId="53" fillId="0" borderId="1217" xfId="15" applyFont="1" applyFill="1" applyBorder="1" applyAlignment="1">
      <alignment vertical="center" wrapText="1"/>
    </xf>
    <xf numFmtId="0" fontId="51" fillId="0" borderId="1210" xfId="15" applyFont="1" applyFill="1" applyBorder="1" applyAlignment="1">
      <alignment vertical="center" wrapText="1"/>
    </xf>
    <xf numFmtId="0" fontId="53" fillId="0" borderId="1213" xfId="15" applyFont="1" applyFill="1" applyBorder="1" applyAlignment="1">
      <alignment horizontal="center" vertical="center" wrapText="1"/>
    </xf>
    <xf numFmtId="0" fontId="55" fillId="15" borderId="1211" xfId="13" quotePrefix="1" applyFont="1" applyFill="1" applyBorder="1" applyAlignment="1">
      <alignment horizontal="center" vertical="center" wrapText="1"/>
    </xf>
    <xf numFmtId="0" fontId="55" fillId="15" borderId="1182" xfId="0" applyFont="1" applyFill="1" applyBorder="1" applyAlignment="1">
      <alignment horizontal="center" vertical="center" wrapText="1"/>
    </xf>
    <xf numFmtId="0" fontId="55" fillId="15" borderId="546" xfId="0" applyFont="1" applyFill="1" applyBorder="1" applyAlignment="1">
      <alignment horizontal="center" vertical="center" wrapText="1"/>
    </xf>
    <xf numFmtId="0" fontId="55" fillId="15" borderId="1211" xfId="15" quotePrefix="1" applyFont="1" applyFill="1" applyBorder="1" applyAlignment="1">
      <alignment horizontal="center" vertical="center" wrapText="1"/>
    </xf>
    <xf numFmtId="0" fontId="55" fillId="15" borderId="1198" xfId="0" applyFont="1" applyFill="1" applyBorder="1" applyAlignment="1">
      <alignment horizontal="center" vertical="center" wrapText="1"/>
    </xf>
    <xf numFmtId="0" fontId="55" fillId="15" borderId="1219" xfId="0" applyFont="1" applyFill="1" applyBorder="1" applyAlignment="1">
      <alignment horizontal="center" vertical="center" wrapText="1"/>
    </xf>
    <xf numFmtId="0" fontId="55" fillId="15" borderId="1195" xfId="0" applyFont="1" applyFill="1" applyBorder="1" applyAlignment="1">
      <alignment horizontal="center" vertical="center" wrapText="1"/>
    </xf>
    <xf numFmtId="0" fontId="55" fillId="15" borderId="1191" xfId="0" applyFont="1" applyFill="1" applyBorder="1" applyAlignment="1">
      <alignment horizontal="center" vertical="center" wrapText="1"/>
    </xf>
    <xf numFmtId="0" fontId="55" fillId="15" borderId="917" xfId="0" applyFont="1" applyFill="1" applyBorder="1" applyAlignment="1">
      <alignment horizontal="center" vertical="center" wrapText="1"/>
    </xf>
    <xf numFmtId="0" fontId="55" fillId="15" borderId="1213" xfId="13" quotePrefix="1" applyFont="1" applyFill="1" applyBorder="1" applyAlignment="1">
      <alignment horizontal="center" vertical="center" wrapText="1"/>
    </xf>
    <xf numFmtId="0" fontId="55" fillId="15" borderId="1052" xfId="13" quotePrefix="1" applyFont="1" applyFill="1" applyBorder="1" applyAlignment="1">
      <alignment horizontal="center" vertical="center" wrapText="1"/>
    </xf>
    <xf numFmtId="0" fontId="55" fillId="15" borderId="1081" xfId="0" applyFont="1" applyFill="1" applyBorder="1" applyAlignment="1">
      <alignment horizontal="center" vertical="center" wrapText="1"/>
    </xf>
    <xf numFmtId="0" fontId="55" fillId="15" borderId="1188" xfId="0" applyFont="1" applyFill="1" applyBorder="1" applyAlignment="1">
      <alignment horizontal="center" vertical="center" wrapText="1"/>
    </xf>
    <xf numFmtId="0" fontId="55" fillId="15" borderId="1213" xfId="15" quotePrefix="1" applyFont="1" applyFill="1" applyBorder="1" applyAlignment="1">
      <alignment horizontal="center" vertical="center" wrapText="1"/>
    </xf>
    <xf numFmtId="0" fontId="55" fillId="15" borderId="1052" xfId="0" applyFont="1" applyFill="1" applyBorder="1" applyAlignment="1">
      <alignment horizontal="center" vertical="center" wrapText="1"/>
    </xf>
    <xf numFmtId="0" fontId="55" fillId="15" borderId="1010" xfId="0" applyFont="1" applyFill="1" applyBorder="1" applyAlignment="1">
      <alignment horizontal="center" vertical="center" wrapText="1"/>
    </xf>
    <xf numFmtId="0" fontId="55" fillId="15" borderId="1220" xfId="13" quotePrefix="1" applyFont="1" applyFill="1" applyBorder="1" applyAlignment="1">
      <alignment horizontal="center" vertical="center" wrapText="1"/>
    </xf>
    <xf numFmtId="0" fontId="55" fillId="15" borderId="1022" xfId="0" applyFont="1" applyFill="1" applyBorder="1" applyAlignment="1">
      <alignment horizontal="center" vertical="center" wrapText="1"/>
    </xf>
    <xf numFmtId="0" fontId="55" fillId="15" borderId="1208" xfId="0" applyFont="1" applyFill="1" applyBorder="1" applyAlignment="1">
      <alignment horizontal="center" vertical="center" wrapText="1"/>
    </xf>
    <xf numFmtId="0" fontId="55" fillId="15" borderId="941" xfId="0" applyFont="1" applyFill="1" applyBorder="1" applyAlignment="1">
      <alignment horizontal="center" vertical="center" wrapText="1"/>
    </xf>
    <xf numFmtId="0" fontId="55" fillId="15" borderId="194" xfId="0" applyFont="1" applyFill="1" applyBorder="1" applyAlignment="1">
      <alignment horizontal="center" vertical="center" wrapText="1"/>
    </xf>
    <xf numFmtId="0" fontId="55" fillId="15" borderId="1220" xfId="15" quotePrefix="1" applyFont="1" applyFill="1" applyBorder="1" applyAlignment="1">
      <alignment horizontal="center" vertical="center" wrapText="1"/>
    </xf>
    <xf numFmtId="0" fontId="55" fillId="15" borderId="1016" xfId="0" applyFont="1" applyFill="1" applyBorder="1" applyAlignment="1">
      <alignment horizontal="center" vertical="center" wrapText="1"/>
    </xf>
    <xf numFmtId="0" fontId="55" fillId="15" borderId="1178" xfId="0" applyFont="1" applyFill="1" applyBorder="1" applyAlignment="1">
      <alignment horizontal="center" vertical="center" wrapText="1"/>
    </xf>
    <xf numFmtId="0" fontId="55" fillId="15" borderId="1185" xfId="0" applyFont="1" applyFill="1" applyBorder="1" applyAlignment="1">
      <alignment horizontal="center" vertical="center" wrapText="1"/>
    </xf>
    <xf numFmtId="0" fontId="55" fillId="15" borderId="1181" xfId="0" applyFont="1" applyFill="1" applyBorder="1" applyAlignment="1">
      <alignment horizontal="center" vertical="center" wrapText="1"/>
    </xf>
    <xf numFmtId="0" fontId="55" fillId="15" borderId="545" xfId="0" applyFont="1" applyFill="1" applyBorder="1" applyAlignment="1">
      <alignment horizontal="center" vertical="center" wrapText="1"/>
    </xf>
    <xf numFmtId="0" fontId="55" fillId="15" borderId="133" xfId="0" applyFont="1" applyFill="1" applyBorder="1" applyAlignment="1">
      <alignment horizontal="center" vertical="center" wrapText="1"/>
    </xf>
    <xf numFmtId="0" fontId="55" fillId="15" borderId="1216" xfId="13" quotePrefix="1" applyFont="1" applyFill="1" applyBorder="1" applyAlignment="1">
      <alignment horizontal="center" vertical="center" wrapText="1"/>
    </xf>
    <xf numFmtId="0" fontId="55" fillId="15" borderId="1216" xfId="15" quotePrefix="1" applyFont="1" applyFill="1" applyBorder="1" applyAlignment="1">
      <alignment horizontal="center" vertical="center" wrapText="1"/>
    </xf>
    <xf numFmtId="0" fontId="39" fillId="4" borderId="1180" xfId="13" quotePrefix="1" applyFont="1" applyFill="1" applyBorder="1" applyAlignment="1">
      <alignment horizontal="center" vertical="center" wrapText="1"/>
    </xf>
    <xf numFmtId="0" fontId="53" fillId="8" borderId="1181" xfId="0" applyFont="1" applyFill="1" applyBorder="1" applyAlignment="1">
      <alignment horizontal="center" vertical="center" wrapText="1"/>
    </xf>
    <xf numFmtId="0" fontId="53" fillId="8" borderId="1182" xfId="0" applyFont="1" applyFill="1" applyBorder="1" applyAlignment="1">
      <alignment horizontal="center" vertical="center" wrapText="1"/>
    </xf>
    <xf numFmtId="0" fontId="39" fillId="4" borderId="1180" xfId="15" quotePrefix="1" applyFont="1" applyFill="1" applyBorder="1" applyAlignment="1">
      <alignment horizontal="center" vertical="center" wrapText="1"/>
    </xf>
    <xf numFmtId="0" fontId="55" fillId="4" borderId="1225" xfId="0" applyFont="1" applyFill="1" applyBorder="1" applyAlignment="1">
      <alignment horizontal="center" vertical="center" wrapText="1"/>
    </xf>
    <xf numFmtId="0" fontId="10" fillId="4" borderId="1225" xfId="13" quotePrefix="1" applyFont="1" applyFill="1" applyBorder="1" applyAlignment="1">
      <alignment horizontal="center" vertical="center" wrapText="1"/>
    </xf>
    <xf numFmtId="0" fontId="55" fillId="4" borderId="1037" xfId="0" applyFont="1" applyFill="1" applyBorder="1" applyAlignment="1">
      <alignment horizontal="center" vertical="center" wrapText="1"/>
    </xf>
    <xf numFmtId="0" fontId="10" fillId="4" borderId="1225" xfId="15" quotePrefix="1" applyFont="1" applyFill="1" applyBorder="1" applyAlignment="1">
      <alignment horizontal="center" vertical="center" wrapText="1"/>
    </xf>
    <xf numFmtId="0" fontId="55" fillId="4" borderId="859" xfId="0" applyFont="1" applyFill="1" applyBorder="1" applyAlignment="1">
      <alignment horizontal="center" vertical="center" wrapText="1"/>
    </xf>
    <xf numFmtId="0" fontId="39" fillId="4" borderId="1076" xfId="15" quotePrefix="1" applyFont="1" applyFill="1" applyBorder="1" applyAlignment="1">
      <alignment horizontal="center" vertical="center" wrapText="1"/>
    </xf>
    <xf numFmtId="0" fontId="39" fillId="4" borderId="1027" xfId="15" quotePrefix="1" applyFont="1" applyFill="1" applyBorder="1" applyAlignment="1">
      <alignment horizontal="center" vertical="center" wrapText="1"/>
    </xf>
    <xf numFmtId="0" fontId="53" fillId="8" borderId="1228" xfId="0" applyFont="1" applyFill="1" applyBorder="1" applyAlignment="1">
      <alignment horizontal="center" vertical="center" wrapText="1"/>
    </xf>
    <xf numFmtId="0" fontId="53" fillId="8" borderId="1229" xfId="0" applyFont="1" applyFill="1" applyBorder="1" applyAlignment="1">
      <alignment horizontal="center" vertical="center" wrapText="1"/>
    </xf>
    <xf numFmtId="0" fontId="53" fillId="8" borderId="1230" xfId="0" applyFont="1" applyFill="1" applyBorder="1" applyAlignment="1">
      <alignment horizontal="center" vertical="center" wrapText="1"/>
    </xf>
    <xf numFmtId="0" fontId="55" fillId="4" borderId="1027" xfId="0" applyFont="1" applyFill="1" applyBorder="1" applyAlignment="1">
      <alignment horizontal="center" vertical="center" wrapText="1"/>
    </xf>
    <xf numFmtId="0" fontId="55" fillId="4" borderId="930" xfId="0" applyFont="1" applyFill="1" applyBorder="1" applyAlignment="1">
      <alignment horizontal="center" vertical="center" wrapText="1"/>
    </xf>
    <xf numFmtId="0" fontId="39" fillId="4" borderId="918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55" xfId="13" quotePrefix="1" applyFont="1" applyFill="1" applyBorder="1" applyAlignment="1">
      <alignment horizontal="center" vertical="center" wrapText="1"/>
    </xf>
    <xf numFmtId="0" fontId="10" fillId="4" borderId="194" xfId="13" quotePrefix="1" applyFont="1" applyFill="1" applyBorder="1" applyAlignment="1">
      <alignment horizontal="center" vertical="center" wrapText="1"/>
    </xf>
    <xf numFmtId="0" fontId="39" fillId="4" borderId="1187" xfId="13" quotePrefix="1" applyFont="1" applyFill="1" applyBorder="1" applyAlignment="1">
      <alignment horizontal="center" vertical="center" wrapText="1"/>
    </xf>
    <xf numFmtId="0" fontId="39" fillId="4" borderId="1213" xfId="13" quotePrefix="1" applyFont="1" applyFill="1" applyBorder="1" applyAlignment="1">
      <alignment horizontal="center" vertical="center" wrapText="1"/>
    </xf>
    <xf numFmtId="0" fontId="53" fillId="8" borderId="1216" xfId="0" applyFont="1" applyFill="1" applyBorder="1" applyAlignment="1">
      <alignment horizontal="center" vertical="center" wrapText="1"/>
    </xf>
    <xf numFmtId="0" fontId="53" fillId="8" borderId="1217" xfId="0" applyFont="1" applyFill="1" applyBorder="1" applyAlignment="1">
      <alignment horizontal="center" vertical="center" wrapText="1"/>
    </xf>
    <xf numFmtId="0" fontId="53" fillId="8" borderId="1187" xfId="0" applyFont="1" applyFill="1" applyBorder="1" applyAlignment="1">
      <alignment horizontal="center" vertical="center" wrapText="1"/>
    </xf>
    <xf numFmtId="0" fontId="10" fillId="4" borderId="1187" xfId="13" quotePrefix="1" applyFont="1" applyFill="1" applyBorder="1" applyAlignment="1">
      <alignment horizontal="center" vertical="center" wrapText="1"/>
    </xf>
    <xf numFmtId="0" fontId="10" fillId="4" borderId="1107" xfId="13" quotePrefix="1" applyFont="1" applyFill="1" applyBorder="1" applyAlignment="1">
      <alignment horizontal="center" vertical="center" wrapText="1"/>
    </xf>
    <xf numFmtId="0" fontId="53" fillId="8" borderId="133" xfId="0" applyFont="1" applyFill="1" applyBorder="1" applyAlignment="1">
      <alignment horizontal="center" vertical="center" wrapText="1"/>
    </xf>
    <xf numFmtId="0" fontId="53" fillId="8" borderId="134" xfId="0" applyFont="1" applyFill="1" applyBorder="1" applyAlignment="1">
      <alignment horizontal="center" vertical="center" wrapText="1"/>
    </xf>
    <xf numFmtId="0" fontId="53" fillId="8" borderId="918" xfId="0" applyFont="1" applyFill="1" applyBorder="1" applyAlignment="1">
      <alignment horizontal="center" vertical="center" wrapText="1"/>
    </xf>
    <xf numFmtId="0" fontId="55" fillId="4" borderId="155" xfId="0" applyFont="1" applyFill="1" applyBorder="1" applyAlignment="1">
      <alignment horizontal="center" vertical="center" wrapText="1"/>
    </xf>
    <xf numFmtId="0" fontId="55" fillId="4" borderId="133" xfId="0" applyFont="1" applyFill="1" applyBorder="1" applyAlignment="1">
      <alignment horizontal="center" vertical="center" wrapText="1"/>
    </xf>
    <xf numFmtId="0" fontId="55" fillId="4" borderId="134" xfId="0" applyFont="1" applyFill="1" applyBorder="1" applyAlignment="1">
      <alignment horizontal="center" vertical="center" wrapText="1"/>
    </xf>
    <xf numFmtId="0" fontId="42" fillId="4" borderId="1213" xfId="0" applyFont="1" applyFill="1" applyBorder="1" applyAlignment="1">
      <alignment horizontal="left" vertical="center" wrapText="1"/>
    </xf>
    <xf numFmtId="0" fontId="39" fillId="4" borderId="1187" xfId="13" quotePrefix="1" applyFont="1" applyFill="1" applyBorder="1" applyAlignment="1">
      <alignment vertical="center" wrapText="1"/>
    </xf>
    <xf numFmtId="0" fontId="39" fillId="4" borderId="1216" xfId="13" quotePrefix="1" applyFont="1" applyFill="1" applyBorder="1" applyAlignment="1">
      <alignment vertical="center" wrapText="1"/>
    </xf>
    <xf numFmtId="0" fontId="39" fillId="4" borderId="1218" xfId="13" quotePrefix="1" applyFont="1" applyFill="1" applyBorder="1" applyAlignment="1">
      <alignment vertical="center" wrapText="1"/>
    </xf>
    <xf numFmtId="0" fontId="53" fillId="8" borderId="1216" xfId="0" applyFont="1" applyFill="1" applyBorder="1" applyAlignment="1">
      <alignment vertical="center" wrapText="1"/>
    </xf>
    <xf numFmtId="0" fontId="53" fillId="8" borderId="1217" xfId="0" applyFont="1" applyFill="1" applyBorder="1" applyAlignment="1">
      <alignment vertical="center" wrapText="1"/>
    </xf>
    <xf numFmtId="0" fontId="53" fillId="8" borderId="1187" xfId="0" applyFont="1" applyFill="1" applyBorder="1" applyAlignment="1">
      <alignment vertical="center" wrapText="1"/>
    </xf>
    <xf numFmtId="0" fontId="10" fillId="4" borderId="1214" xfId="13" quotePrefix="1" applyFont="1" applyFill="1" applyBorder="1" applyAlignment="1">
      <alignment vertical="center" wrapText="1"/>
    </xf>
    <xf numFmtId="0" fontId="10" fillId="4" borderId="1216" xfId="13" quotePrefix="1" applyFont="1" applyFill="1" applyBorder="1" applyAlignment="1">
      <alignment vertical="center" wrapText="1"/>
    </xf>
    <xf numFmtId="0" fontId="10" fillId="4" borderId="1220" xfId="13" quotePrefix="1" applyFont="1" applyFill="1" applyBorder="1" applyAlignment="1">
      <alignment vertical="center" wrapText="1"/>
    </xf>
    <xf numFmtId="0" fontId="39" fillId="4" borderId="1107" xfId="15" applyFont="1" applyFill="1" applyBorder="1" applyAlignment="1">
      <alignment vertical="center" wrapText="1"/>
    </xf>
    <xf numFmtId="0" fontId="39" fillId="5" borderId="1187" xfId="15" quotePrefix="1" applyFont="1" applyFill="1" applyBorder="1" applyAlignment="1">
      <alignment horizontal="center" vertical="center" wrapText="1"/>
    </xf>
    <xf numFmtId="0" fontId="39" fillId="4" borderId="1217" xfId="15" quotePrefix="1" applyFont="1" applyFill="1" applyBorder="1" applyAlignment="1">
      <alignment horizontal="center" vertical="center" wrapText="1"/>
    </xf>
    <xf numFmtId="0" fontId="53" fillId="5" borderId="1216" xfId="0" applyFont="1" applyFill="1" applyBorder="1" applyAlignment="1">
      <alignment horizontal="center" vertical="center" wrapText="1"/>
    </xf>
    <xf numFmtId="0" fontId="53" fillId="5" borderId="1187" xfId="0" applyFont="1" applyFill="1" applyBorder="1" applyAlignment="1">
      <alignment horizontal="center" vertical="center" wrapText="1"/>
    </xf>
    <xf numFmtId="0" fontId="55" fillId="4" borderId="1216" xfId="0" applyFont="1" applyFill="1" applyBorder="1" applyAlignment="1">
      <alignment horizontal="center" vertical="center" wrapText="1"/>
    </xf>
    <xf numFmtId="0" fontId="55" fillId="4" borderId="1217" xfId="0" applyFont="1" applyFill="1" applyBorder="1" applyAlignment="1">
      <alignment horizontal="center" vertical="center" wrapText="1"/>
    </xf>
    <xf numFmtId="0" fontId="38" fillId="4" borderId="1213" xfId="15" quotePrefix="1" applyFont="1" applyFill="1" applyBorder="1" applyAlignment="1">
      <alignment vertical="center" wrapText="1"/>
    </xf>
    <xf numFmtId="0" fontId="39" fillId="4" borderId="1187" xfId="15" quotePrefix="1" applyFont="1" applyFill="1" applyBorder="1" applyAlignment="1">
      <alignment horizontal="center" vertical="center" wrapText="1"/>
    </xf>
    <xf numFmtId="0" fontId="10" fillId="4" borderId="1187" xfId="15" quotePrefix="1" applyFont="1" applyFill="1" applyBorder="1" applyAlignment="1">
      <alignment horizontal="center" vertical="center" wrapText="1"/>
    </xf>
    <xf numFmtId="0" fontId="10" fillId="4" borderId="1107" xfId="15" quotePrefix="1" applyFont="1" applyFill="1" applyBorder="1" applyAlignment="1">
      <alignment horizontal="center" vertical="center" wrapText="1"/>
    </xf>
    <xf numFmtId="0" fontId="38" fillId="4" borderId="836" xfId="15" applyFont="1" applyFill="1" applyBorder="1" applyAlignment="1">
      <alignment vertical="center" wrapText="1"/>
    </xf>
    <xf numFmtId="0" fontId="106" fillId="4" borderId="1188" xfId="0" applyFont="1" applyFill="1" applyBorder="1" applyAlignment="1">
      <alignment horizontal="left" vertical="center" wrapText="1"/>
    </xf>
    <xf numFmtId="0" fontId="55" fillId="4" borderId="1231" xfId="0" applyFont="1" applyFill="1" applyBorder="1" applyAlignment="1">
      <alignment horizontal="center" vertical="center"/>
    </xf>
    <xf numFmtId="0" fontId="55" fillId="4" borderId="1197" xfId="0" applyFont="1" applyFill="1" applyBorder="1" applyAlignment="1">
      <alignment horizontal="center" vertical="center"/>
    </xf>
    <xf numFmtId="0" fontId="55" fillId="4" borderId="1198" xfId="0" applyFont="1" applyFill="1" applyBorder="1" applyAlignment="1">
      <alignment horizontal="center" vertical="center"/>
    </xf>
    <xf numFmtId="0" fontId="55" fillId="4" borderId="1196" xfId="0" applyFont="1" applyFill="1" applyBorder="1" applyAlignment="1">
      <alignment horizontal="center" vertical="center"/>
    </xf>
    <xf numFmtId="0" fontId="55" fillId="4" borderId="1189" xfId="0" applyFont="1" applyFill="1" applyBorder="1" applyAlignment="1">
      <alignment horizontal="center" vertical="center"/>
    </xf>
    <xf numFmtId="0" fontId="55" fillId="4" borderId="1188" xfId="0" applyFont="1" applyFill="1" applyBorder="1" applyAlignment="1">
      <alignment horizontal="center" vertical="center"/>
    </xf>
    <xf numFmtId="0" fontId="55" fillId="4" borderId="1227" xfId="0" applyFont="1" applyFill="1" applyBorder="1" applyAlignment="1">
      <alignment horizontal="center" vertical="center"/>
    </xf>
    <xf numFmtId="0" fontId="39" fillId="4" borderId="1062" xfId="15" applyFont="1" applyFill="1" applyBorder="1" applyAlignment="1">
      <alignment vertical="center" wrapText="1"/>
    </xf>
    <xf numFmtId="0" fontId="39" fillId="5" borderId="1081" xfId="15" quotePrefix="1" applyFont="1" applyFill="1" applyBorder="1" applyAlignment="1">
      <alignment horizontal="center" vertical="center" wrapText="1"/>
    </xf>
    <xf numFmtId="0" fontId="39" fillId="5" borderId="1178" xfId="15" quotePrefix="1" applyFont="1" applyFill="1" applyBorder="1" applyAlignment="1">
      <alignment horizontal="center" vertical="center" wrapText="1"/>
    </xf>
    <xf numFmtId="0" fontId="39" fillId="4" borderId="1036" xfId="15" quotePrefix="1" applyFont="1" applyFill="1" applyBorder="1" applyAlignment="1">
      <alignment horizontal="center" vertical="center" wrapText="1"/>
    </xf>
    <xf numFmtId="0" fontId="39" fillId="5" borderId="1177" xfId="15" quotePrefix="1" applyFont="1" applyFill="1" applyBorder="1" applyAlignment="1">
      <alignment horizontal="center" vertical="center" wrapText="1"/>
    </xf>
    <xf numFmtId="0" fontId="53" fillId="5" borderId="1178" xfId="0" applyFont="1" applyFill="1" applyBorder="1" applyAlignment="1">
      <alignment horizontal="center" vertical="center" wrapText="1"/>
    </xf>
    <xf numFmtId="0" fontId="53" fillId="8" borderId="1179" xfId="0" applyFont="1" applyFill="1" applyBorder="1" applyAlignment="1">
      <alignment horizontal="center" vertical="center" wrapText="1"/>
    </xf>
    <xf numFmtId="0" fontId="53" fillId="5" borderId="1177" xfId="0" applyFont="1" applyFill="1" applyBorder="1" applyAlignment="1">
      <alignment horizontal="center" vertical="center" wrapText="1"/>
    </xf>
    <xf numFmtId="0" fontId="55" fillId="4" borderId="1178" xfId="0" applyFont="1" applyFill="1" applyBorder="1" applyAlignment="1">
      <alignment horizontal="center" vertical="center" wrapText="1"/>
    </xf>
    <xf numFmtId="0" fontId="55" fillId="4" borderId="1179" xfId="0" applyFont="1" applyFill="1" applyBorder="1" applyAlignment="1">
      <alignment horizontal="center" vertical="center" wrapText="1"/>
    </xf>
    <xf numFmtId="0" fontId="38" fillId="4" borderId="1191" xfId="15" quotePrefix="1" applyFont="1" applyFill="1" applyBorder="1" applyAlignment="1">
      <alignment vertical="center" wrapText="1"/>
    </xf>
    <xf numFmtId="0" fontId="39" fillId="4" borderId="1191" xfId="15" quotePrefix="1" applyFont="1" applyFill="1" applyBorder="1" applyAlignment="1">
      <alignment horizontal="center" vertical="center" wrapText="1"/>
    </xf>
    <xf numFmtId="0" fontId="53" fillId="8" borderId="1180" xfId="0" applyFont="1" applyFill="1" applyBorder="1" applyAlignment="1">
      <alignment horizontal="center" vertical="center" wrapText="1"/>
    </xf>
    <xf numFmtId="0" fontId="10" fillId="4" borderId="1060" xfId="15" quotePrefix="1" applyFont="1" applyFill="1" applyBorder="1" applyAlignment="1">
      <alignment horizontal="center" vertical="center" wrapText="1"/>
    </xf>
    <xf numFmtId="0" fontId="10" fillId="4" borderId="1191" xfId="15" quotePrefix="1" applyFont="1" applyFill="1" applyBorder="1" applyAlignment="1">
      <alignment horizontal="center" vertical="center" wrapText="1"/>
    </xf>
    <xf numFmtId="0" fontId="10" fillId="4" borderId="1207" xfId="15" quotePrefix="1" applyFont="1" applyFill="1" applyBorder="1" applyAlignment="1">
      <alignment horizontal="center" vertical="center" wrapText="1"/>
    </xf>
    <xf numFmtId="0" fontId="9" fillId="4" borderId="1191" xfId="0" applyFont="1" applyFill="1" applyBorder="1" applyAlignment="1">
      <alignment horizontal="left" vertical="center" wrapText="1"/>
    </xf>
    <xf numFmtId="0" fontId="10" fillId="4" borderId="1060" xfId="13" quotePrefix="1" applyFont="1" applyFill="1" applyBorder="1" applyAlignment="1">
      <alignment horizontal="center" vertical="center" wrapText="1"/>
    </xf>
    <xf numFmtId="0" fontId="10" fillId="4" borderId="1191" xfId="13" quotePrefix="1" applyFont="1" applyFill="1" applyBorder="1" applyAlignment="1">
      <alignment horizontal="center" vertical="center" wrapText="1"/>
    </xf>
    <xf numFmtId="0" fontId="10" fillId="4" borderId="1207" xfId="13" quotePrefix="1" applyFont="1" applyFill="1" applyBorder="1" applyAlignment="1">
      <alignment horizontal="center" vertical="center" wrapText="1"/>
    </xf>
    <xf numFmtId="0" fontId="9" fillId="4" borderId="1226" xfId="0" applyFont="1" applyFill="1" applyBorder="1" applyAlignment="1">
      <alignment horizontal="left" vertical="center" wrapText="1"/>
    </xf>
    <xf numFmtId="0" fontId="39" fillId="4" borderId="1221" xfId="13" quotePrefix="1" applyFont="1" applyFill="1" applyBorder="1" applyAlignment="1">
      <alignment horizontal="center" vertical="center" wrapText="1"/>
    </xf>
    <xf numFmtId="0" fontId="53" fillId="8" borderId="1222" xfId="0" applyFont="1" applyFill="1" applyBorder="1" applyAlignment="1">
      <alignment horizontal="center" vertical="center" wrapText="1"/>
    </xf>
    <xf numFmtId="0" fontId="53" fillId="8" borderId="1223" xfId="0" applyFont="1" applyFill="1" applyBorder="1" applyAlignment="1">
      <alignment horizontal="center" vertical="center" wrapText="1"/>
    </xf>
    <xf numFmtId="0" fontId="53" fillId="8" borderId="1221" xfId="0" applyFont="1" applyFill="1" applyBorder="1" applyAlignment="1">
      <alignment horizontal="center" vertical="center" wrapText="1"/>
    </xf>
    <xf numFmtId="0" fontId="10" fillId="4" borderId="1175" xfId="13" quotePrefix="1" applyFont="1" applyFill="1" applyBorder="1" applyAlignment="1">
      <alignment horizontal="center" vertical="center" wrapText="1"/>
    </xf>
    <xf numFmtId="0" fontId="10" fillId="4" borderId="1226" xfId="13" quotePrefix="1" applyFont="1" applyFill="1" applyBorder="1" applyAlignment="1">
      <alignment horizontal="center" vertical="center" wrapText="1"/>
    </xf>
    <xf numFmtId="0" fontId="10" fillId="4" borderId="1210" xfId="13" quotePrefix="1" applyFont="1" applyFill="1" applyBorder="1" applyAlignment="1">
      <alignment horizontal="center" vertical="center" wrapText="1"/>
    </xf>
    <xf numFmtId="0" fontId="140" fillId="2" borderId="454" xfId="0" applyFont="1" applyFill="1" applyBorder="1" applyAlignment="1" applyProtection="1">
      <alignment horizontal="center" vertical="center"/>
    </xf>
    <xf numFmtId="0" fontId="122" fillId="2" borderId="1177" xfId="0" applyFont="1" applyFill="1" applyBorder="1" applyAlignment="1" applyProtection="1">
      <alignment horizontal="center" vertical="center"/>
      <protection locked="0"/>
    </xf>
    <xf numFmtId="0" fontId="122" fillId="2" borderId="1178" xfId="0" applyFont="1" applyFill="1" applyBorder="1" applyAlignment="1" applyProtection="1">
      <alignment horizontal="center" vertical="center"/>
      <protection locked="0"/>
    </xf>
    <xf numFmtId="0" fontId="122" fillId="2" borderId="1179" xfId="0" applyFont="1" applyFill="1" applyBorder="1" applyAlignment="1" applyProtection="1">
      <alignment horizontal="center" vertical="center"/>
      <protection locked="0"/>
    </xf>
    <xf numFmtId="0" fontId="107" fillId="2" borderId="1177" xfId="22" applyFont="1" applyFill="1" applyBorder="1" applyAlignment="1" applyProtection="1">
      <alignment horizontal="center" vertical="center" wrapText="1"/>
      <protection locked="0"/>
    </xf>
    <xf numFmtId="0" fontId="107" fillId="2" borderId="1178" xfId="22" applyFont="1" applyFill="1" applyBorder="1" applyAlignment="1" applyProtection="1">
      <alignment horizontal="center" vertical="center" wrapText="1"/>
      <protection locked="0"/>
    </xf>
    <xf numFmtId="0" fontId="107" fillId="2" borderId="1179" xfId="22" applyFont="1" applyFill="1" applyBorder="1" applyAlignment="1" applyProtection="1">
      <alignment horizontal="center" vertical="center" wrapText="1"/>
      <protection locked="0"/>
    </xf>
    <xf numFmtId="0" fontId="107" fillId="2" borderId="1037" xfId="22" applyFont="1" applyFill="1" applyBorder="1" applyAlignment="1" applyProtection="1">
      <alignment horizontal="center" vertical="center" wrapText="1"/>
      <protection locked="0"/>
    </xf>
    <xf numFmtId="0" fontId="107" fillId="2" borderId="1037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7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79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9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8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8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92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81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8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212" xfId="13" applyNumberFormat="1" applyFont="1" applyFill="1" applyBorder="1" applyAlignment="1" applyProtection="1">
      <alignment horizontal="center" vertical="center" wrapText="1"/>
    </xf>
    <xf numFmtId="0" fontId="24" fillId="2" borderId="1211" xfId="13" applyNumberFormat="1" applyFont="1" applyFill="1" applyBorder="1" applyAlignment="1" applyProtection="1">
      <alignment horizontal="center" vertical="center" wrapText="1"/>
    </xf>
    <xf numFmtId="0" fontId="108" fillId="2" borderId="122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12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1225" xfId="13" applyNumberFormat="1" applyFont="1" applyFill="1" applyBorder="1" applyAlignment="1" applyProtection="1">
      <alignment vertical="center" wrapText="1"/>
      <protection locked="0"/>
    </xf>
    <xf numFmtId="0" fontId="107" fillId="2" borderId="1216" xfId="13" quotePrefix="1" applyNumberFormat="1" applyFont="1" applyFill="1" applyBorder="1" applyAlignment="1" applyProtection="1">
      <alignment vertical="center" wrapText="1"/>
      <protection locked="0"/>
    </xf>
    <xf numFmtId="0" fontId="108" fillId="2" borderId="1217" xfId="13" applyNumberFormat="1" applyFont="1" applyFill="1" applyBorder="1" applyAlignment="1" applyProtection="1">
      <alignment vertical="center" wrapText="1"/>
      <protection locked="0"/>
    </xf>
    <xf numFmtId="0" fontId="108" fillId="2" borderId="1177" xfId="13" applyNumberFormat="1" applyFont="1" applyFill="1" applyBorder="1" applyAlignment="1" applyProtection="1">
      <alignment horizontal="center" vertical="center" wrapText="1"/>
    </xf>
    <xf numFmtId="0" fontId="108" fillId="2" borderId="1037" xfId="13" applyNumberFormat="1" applyFont="1" applyFill="1" applyBorder="1" applyAlignment="1" applyProtection="1">
      <alignment horizontal="center" vertical="center" wrapText="1"/>
    </xf>
    <xf numFmtId="0" fontId="108" fillId="2" borderId="1180" xfId="13" applyNumberFormat="1" applyFont="1" applyFill="1" applyBorder="1" applyAlignment="1" applyProtection="1">
      <alignment horizontal="center" vertical="center" wrapText="1"/>
    </xf>
    <xf numFmtId="0" fontId="108" fillId="2" borderId="1192" xfId="13" applyNumberFormat="1" applyFont="1" applyFill="1" applyBorder="1" applyAlignment="1" applyProtection="1">
      <alignment horizontal="center" vertical="center" wrapText="1"/>
    </xf>
    <xf numFmtId="0" fontId="108" fillId="2" borderId="1221" xfId="13" applyNumberFormat="1" applyFont="1" applyFill="1" applyBorder="1" applyAlignment="1" applyProtection="1">
      <alignment horizontal="center" vertical="center" wrapText="1"/>
    </xf>
    <xf numFmtId="0" fontId="108" fillId="2" borderId="1232" xfId="13" applyNumberFormat="1" applyFont="1" applyFill="1" applyBorder="1" applyAlignment="1" applyProtection="1">
      <alignment horizontal="center" vertical="center" wrapText="1"/>
    </xf>
    <xf numFmtId="0" fontId="107" fillId="2" borderId="1226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23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222" xfId="15" applyNumberFormat="1" applyFont="1" applyFill="1" applyBorder="1" applyAlignment="1" applyProtection="1">
      <alignment horizontal="center" vertical="center" wrapText="1"/>
      <protection locked="0"/>
    </xf>
    <xf numFmtId="0" fontId="109" fillId="2" borderId="1012" xfId="0" applyFont="1" applyFill="1" applyBorder="1" applyAlignment="1" applyProtection="1">
      <alignment horizontal="left" vertical="center" wrapText="1"/>
      <protection locked="0"/>
    </xf>
    <xf numFmtId="0" fontId="108" fillId="2" borderId="1076" xfId="13" applyFont="1" applyFill="1" applyBorder="1" applyAlignment="1" applyProtection="1">
      <alignment vertical="center" wrapText="1"/>
      <protection locked="0"/>
    </xf>
    <xf numFmtId="0" fontId="108" fillId="2" borderId="1027" xfId="13" applyFont="1" applyFill="1" applyBorder="1" applyAlignment="1" applyProtection="1">
      <alignment vertical="center" wrapText="1"/>
      <protection locked="0"/>
    </xf>
    <xf numFmtId="0" fontId="108" fillId="2" borderId="930" xfId="13" applyFont="1" applyFill="1" applyBorder="1" applyAlignment="1" applyProtection="1">
      <alignment vertical="center" wrapText="1"/>
      <protection locked="0"/>
    </xf>
    <xf numFmtId="0" fontId="108" fillId="2" borderId="918" xfId="13" applyFont="1" applyFill="1" applyBorder="1" applyAlignment="1" applyProtection="1">
      <alignment horizontal="center" vertical="center" wrapText="1"/>
      <protection locked="0"/>
    </xf>
    <xf numFmtId="0" fontId="107" fillId="2" borderId="1219" xfId="15" quotePrefix="1" applyFont="1" applyFill="1" applyBorder="1" applyAlignment="1">
      <alignment horizontal="left" vertical="center" wrapText="1"/>
    </xf>
    <xf numFmtId="0" fontId="107" fillId="2" borderId="1215" xfId="15" applyFont="1" applyFill="1" applyBorder="1" applyAlignment="1" applyProtection="1">
      <alignment horizontal="center" vertical="center" wrapText="1"/>
      <protection locked="0"/>
    </xf>
    <xf numFmtId="0" fontId="107" fillId="2" borderId="1077" xfId="15" applyFont="1" applyFill="1" applyBorder="1" applyAlignment="1" applyProtection="1">
      <alignment horizontal="center" vertical="center" wrapText="1"/>
      <protection locked="0"/>
    </xf>
    <xf numFmtId="0" fontId="107" fillId="2" borderId="912" xfId="15" applyFont="1" applyFill="1" applyBorder="1" applyAlignment="1" applyProtection="1">
      <alignment horizontal="center" vertical="center" wrapText="1"/>
      <protection locked="0"/>
    </xf>
    <xf numFmtId="0" fontId="109" fillId="2" borderId="1215" xfId="0" applyFont="1" applyFill="1" applyBorder="1" applyAlignment="1" applyProtection="1">
      <alignment horizontal="center" vertical="center" wrapText="1"/>
    </xf>
    <xf numFmtId="0" fontId="109" fillId="2" borderId="1077" xfId="0" applyFont="1" applyFill="1" applyBorder="1" applyAlignment="1" applyProtection="1">
      <alignment horizontal="center" vertical="center" wrapText="1"/>
    </xf>
    <xf numFmtId="0" fontId="109" fillId="2" borderId="912" xfId="0" applyFont="1" applyFill="1" applyBorder="1" applyAlignment="1" applyProtection="1">
      <alignment horizontal="center" vertical="center" wrapText="1"/>
    </xf>
    <xf numFmtId="0" fontId="107" fillId="2" borderId="1081" xfId="15" quotePrefix="1" applyFont="1" applyFill="1" applyBorder="1" applyAlignment="1">
      <alignment horizontal="left" vertical="center" wrapText="1"/>
    </xf>
    <xf numFmtId="0" fontId="107" fillId="2" borderId="1177" xfId="15" applyFont="1" applyFill="1" applyBorder="1" applyAlignment="1" applyProtection="1">
      <alignment horizontal="center" vertical="center" wrapText="1"/>
      <protection locked="0"/>
    </xf>
    <xf numFmtId="0" fontId="107" fillId="2" borderId="1178" xfId="15" applyFont="1" applyFill="1" applyBorder="1" applyAlignment="1" applyProtection="1">
      <alignment horizontal="center" vertical="center" wrapText="1"/>
      <protection locked="0"/>
    </xf>
    <xf numFmtId="0" fontId="107" fillId="2" borderId="1179" xfId="15" applyFont="1" applyFill="1" applyBorder="1" applyAlignment="1" applyProtection="1">
      <alignment horizontal="center" vertical="center" wrapText="1"/>
      <protection locked="0"/>
    </xf>
    <xf numFmtId="0" fontId="108" fillId="2" borderId="1177" xfId="0" applyFont="1" applyFill="1" applyBorder="1" applyAlignment="1" applyProtection="1">
      <alignment horizontal="center" vertical="center" wrapText="1"/>
    </xf>
    <xf numFmtId="0" fontId="108" fillId="2" borderId="1178" xfId="0" applyFont="1" applyFill="1" applyBorder="1" applyAlignment="1" applyProtection="1">
      <alignment horizontal="center" vertical="center" wrapText="1"/>
    </xf>
    <xf numFmtId="0" fontId="108" fillId="2" borderId="1179" xfId="0" applyFont="1" applyFill="1" applyBorder="1" applyAlignment="1" applyProtection="1">
      <alignment horizontal="center" vertical="center" wrapText="1"/>
    </xf>
    <xf numFmtId="0" fontId="107" fillId="2" borderId="1191" xfId="15" quotePrefix="1" applyFont="1" applyFill="1" applyBorder="1" applyAlignment="1">
      <alignment horizontal="left" vertical="center" wrapText="1"/>
    </xf>
    <xf numFmtId="0" fontId="107" fillId="2" borderId="1180" xfId="15" applyFont="1" applyFill="1" applyBorder="1" applyAlignment="1" applyProtection="1">
      <alignment horizontal="center" vertical="center" wrapText="1"/>
      <protection locked="0"/>
    </xf>
    <xf numFmtId="0" fontId="107" fillId="2" borderId="1181" xfId="15" applyFont="1" applyFill="1" applyBorder="1" applyAlignment="1" applyProtection="1">
      <alignment horizontal="center" vertical="center" wrapText="1"/>
      <protection locked="0"/>
    </xf>
    <xf numFmtId="0" fontId="107" fillId="2" borderId="1182" xfId="15" applyFont="1" applyFill="1" applyBorder="1" applyAlignment="1" applyProtection="1">
      <alignment horizontal="center" vertical="center" wrapText="1"/>
      <protection locked="0"/>
    </xf>
    <xf numFmtId="0" fontId="108" fillId="2" borderId="1180" xfId="0" applyFont="1" applyFill="1" applyBorder="1" applyAlignment="1" applyProtection="1">
      <alignment horizontal="center" vertical="center" wrapText="1"/>
    </xf>
    <xf numFmtId="0" fontId="108" fillId="2" borderId="1181" xfId="0" applyFont="1" applyFill="1" applyBorder="1" applyAlignment="1" applyProtection="1">
      <alignment horizontal="center" vertical="center" wrapText="1"/>
    </xf>
    <xf numFmtId="0" fontId="108" fillId="2" borderId="1182" xfId="0" applyFont="1" applyFill="1" applyBorder="1" applyAlignment="1" applyProtection="1">
      <alignment horizontal="center" vertical="center" wrapText="1"/>
    </xf>
    <xf numFmtId="0" fontId="107" fillId="2" borderId="1226" xfId="15" quotePrefix="1" applyFont="1" applyFill="1" applyBorder="1" applyAlignment="1">
      <alignment horizontal="left" vertical="center" wrapText="1"/>
    </xf>
    <xf numFmtId="0" fontId="107" fillId="2" borderId="1221" xfId="15" applyFont="1" applyFill="1" applyBorder="1" applyAlignment="1" applyProtection="1">
      <alignment horizontal="center" vertical="center" wrapText="1"/>
      <protection locked="0"/>
    </xf>
    <xf numFmtId="0" fontId="107" fillId="2" borderId="1222" xfId="15" applyFont="1" applyFill="1" applyBorder="1" applyAlignment="1" applyProtection="1">
      <alignment horizontal="center" vertical="center" wrapText="1"/>
      <protection locked="0"/>
    </xf>
    <xf numFmtId="0" fontId="107" fillId="2" borderId="1223" xfId="15" applyFont="1" applyFill="1" applyBorder="1" applyAlignment="1" applyProtection="1">
      <alignment horizontal="center" vertical="center" wrapText="1"/>
      <protection locked="0"/>
    </xf>
    <xf numFmtId="0" fontId="108" fillId="2" borderId="1221" xfId="0" applyFont="1" applyFill="1" applyBorder="1" applyAlignment="1" applyProtection="1">
      <alignment horizontal="center" vertical="center" wrapText="1"/>
    </xf>
    <xf numFmtId="0" fontId="108" fillId="2" borderId="1222" xfId="0" applyFont="1" applyFill="1" applyBorder="1" applyAlignment="1" applyProtection="1">
      <alignment horizontal="center" vertical="center" wrapText="1"/>
    </xf>
    <xf numFmtId="0" fontId="108" fillId="2" borderId="1223" xfId="0" applyFont="1" applyFill="1" applyBorder="1" applyAlignment="1" applyProtection="1">
      <alignment horizontal="center" vertical="center" wrapText="1"/>
    </xf>
    <xf numFmtId="0" fontId="109" fillId="2" borderId="1234" xfId="15" quotePrefix="1" applyFont="1" applyFill="1" applyBorder="1" applyAlignment="1" applyProtection="1">
      <alignment vertical="center" wrapText="1"/>
      <protection locked="0"/>
    </xf>
    <xf numFmtId="0" fontId="108" fillId="2" borderId="1231" xfId="15" applyFont="1" applyFill="1" applyBorder="1" applyAlignment="1" applyProtection="1">
      <alignment horizontal="center" vertical="center" wrapText="1"/>
    </xf>
    <xf numFmtId="0" fontId="108" fillId="2" borderId="1235" xfId="15" applyFont="1" applyFill="1" applyBorder="1" applyAlignment="1" applyProtection="1">
      <alignment horizontal="center" vertical="center" wrapText="1"/>
    </xf>
    <xf numFmtId="0" fontId="108" fillId="2" borderId="1236" xfId="15" applyFont="1" applyFill="1" applyBorder="1" applyAlignment="1" applyProtection="1">
      <alignment horizontal="center" vertical="center" wrapText="1"/>
    </xf>
    <xf numFmtId="0" fontId="109" fillId="2" borderId="1211" xfId="15" applyFont="1" applyFill="1" applyBorder="1" applyAlignment="1" applyProtection="1">
      <alignment vertical="center" wrapText="1"/>
      <protection locked="0"/>
    </xf>
    <xf numFmtId="0" fontId="107" fillId="2" borderId="1212" xfId="13" applyFont="1" applyFill="1" applyBorder="1" applyAlignment="1" applyProtection="1">
      <alignment vertical="center" wrapText="1"/>
      <protection locked="0"/>
    </xf>
    <xf numFmtId="0" fontId="107" fillId="2" borderId="1216" xfId="13" applyFont="1" applyFill="1" applyBorder="1" applyAlignment="1" applyProtection="1">
      <alignment vertical="center" wrapText="1"/>
      <protection locked="0"/>
    </xf>
    <xf numFmtId="0" fontId="107" fillId="2" borderId="1217" xfId="13" applyFont="1" applyFill="1" applyBorder="1" applyAlignment="1" applyProtection="1">
      <alignment vertical="center" wrapText="1"/>
      <protection locked="0"/>
    </xf>
    <xf numFmtId="0" fontId="109" fillId="2" borderId="1212" xfId="0" applyFont="1" applyFill="1" applyBorder="1" applyAlignment="1" applyProtection="1">
      <alignment horizontal="center" vertical="center" wrapText="1"/>
      <protection locked="0"/>
    </xf>
    <xf numFmtId="0" fontId="109" fillId="2" borderId="1216" xfId="0" applyFont="1" applyFill="1" applyBorder="1" applyAlignment="1" applyProtection="1">
      <alignment horizontal="center" vertical="center" wrapText="1"/>
      <protection locked="0"/>
    </xf>
    <xf numFmtId="0" fontId="109" fillId="2" borderId="1217" xfId="0" applyFont="1" applyFill="1" applyBorder="1" applyAlignment="1" applyProtection="1">
      <alignment horizontal="center" vertical="center" wrapText="1"/>
      <protection locked="0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37" fillId="2" borderId="0" xfId="0" applyFont="1" applyFill="1" applyBorder="1" applyAlignment="1">
      <alignment horizontal="center" wrapText="1"/>
    </xf>
    <xf numFmtId="0" fontId="180" fillId="15" borderId="0" xfId="0" applyFont="1" applyFill="1" applyAlignment="1">
      <alignment wrapText="1"/>
    </xf>
    <xf numFmtId="0" fontId="180" fillId="15" borderId="0" xfId="0" applyFont="1" applyFill="1" applyAlignment="1">
      <alignment horizontal="center" vertical="center" wrapText="1"/>
    </xf>
    <xf numFmtId="0" fontId="52" fillId="15" borderId="73" xfId="0" applyFont="1" applyFill="1" applyBorder="1" applyAlignment="1">
      <alignment horizontal="center" vertical="center"/>
    </xf>
    <xf numFmtId="0" fontId="181" fillId="0" borderId="0" xfId="0" applyFont="1"/>
    <xf numFmtId="0" fontId="55" fillId="0" borderId="73" xfId="13" applyFont="1" applyFill="1" applyBorder="1" applyAlignment="1">
      <alignment horizontal="center" vertical="center" wrapText="1"/>
    </xf>
    <xf numFmtId="0" fontId="52" fillId="0" borderId="73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52" fillId="15" borderId="1243" xfId="15" quotePrefix="1" applyFont="1" applyFill="1" applyBorder="1" applyAlignment="1">
      <alignment vertical="center" wrapText="1"/>
    </xf>
    <xf numFmtId="0" fontId="52" fillId="14" borderId="1245" xfId="15" quotePrefix="1" applyFont="1" applyFill="1" applyBorder="1" applyAlignment="1">
      <alignment horizontal="center" vertical="center" wrapText="1"/>
    </xf>
    <xf numFmtId="0" fontId="137" fillId="4" borderId="0" xfId="0" applyFont="1" applyFill="1" applyBorder="1" applyAlignment="1">
      <alignment wrapText="1"/>
    </xf>
    <xf numFmtId="0" fontId="35" fillId="4" borderId="1212" xfId="11" quotePrefix="1" applyFont="1" applyFill="1" applyBorder="1" applyAlignment="1">
      <alignment horizontal="center" vertical="center" wrapText="1"/>
    </xf>
    <xf numFmtId="0" fontId="36" fillId="4" borderId="1212" xfId="11" quotePrefix="1" applyFont="1" applyFill="1" applyBorder="1" applyAlignment="1">
      <alignment horizontal="center" vertical="center" wrapText="1"/>
    </xf>
    <xf numFmtId="0" fontId="37" fillId="4" borderId="1211" xfId="11" quotePrefix="1" applyFont="1" applyFill="1" applyBorder="1" applyAlignment="1">
      <alignment horizontal="center" vertical="center" wrapText="1"/>
    </xf>
    <xf numFmtId="0" fontId="35" fillId="4" borderId="1225" xfId="11" quotePrefix="1" applyFont="1" applyFill="1" applyBorder="1" applyAlignment="1">
      <alignment horizontal="center" vertical="center" wrapText="1"/>
    </xf>
    <xf numFmtId="0" fontId="37" fillId="4" borderId="1213" xfId="11" quotePrefix="1" applyFont="1" applyFill="1" applyBorder="1" applyAlignment="1">
      <alignment horizontal="center" vertical="center" wrapText="1"/>
    </xf>
    <xf numFmtId="0" fontId="10" fillId="4" borderId="1213" xfId="15" applyFont="1" applyFill="1" applyBorder="1" applyAlignment="1">
      <alignment vertical="center" wrapText="1"/>
    </xf>
    <xf numFmtId="0" fontId="10" fillId="4" borderId="1211" xfId="15" applyFont="1" applyFill="1" applyBorder="1" applyAlignment="1">
      <alignment vertical="center" wrapText="1"/>
    </xf>
    <xf numFmtId="0" fontId="10" fillId="4" borderId="1214" xfId="15" applyFont="1" applyFill="1" applyBorder="1" applyAlignment="1">
      <alignment vertical="center" wrapText="1"/>
    </xf>
    <xf numFmtId="0" fontId="107" fillId="4" borderId="1243" xfId="15" quotePrefix="1" applyFont="1" applyFill="1" applyBorder="1" applyAlignment="1">
      <alignment horizontal="left" vertical="center" wrapText="1"/>
    </xf>
    <xf numFmtId="0" fontId="10" fillId="4" borderId="1212" xfId="13" applyFont="1" applyFill="1" applyBorder="1" applyAlignment="1">
      <alignment horizontal="center" vertical="center" wrapText="1"/>
    </xf>
    <xf numFmtId="0" fontId="10" fillId="4" borderId="1211" xfId="13" applyFont="1" applyFill="1" applyBorder="1" applyAlignment="1">
      <alignment horizontal="center" vertical="center" wrapText="1"/>
    </xf>
    <xf numFmtId="0" fontId="10" fillId="4" borderId="1225" xfId="13" applyFont="1" applyFill="1" applyBorder="1" applyAlignment="1">
      <alignment horizontal="center" vertical="center" wrapText="1"/>
    </xf>
    <xf numFmtId="0" fontId="10" fillId="4" borderId="1213" xfId="15" applyFont="1" applyFill="1" applyBorder="1" applyAlignment="1">
      <alignment horizontal="center" vertical="center" wrapText="1"/>
    </xf>
    <xf numFmtId="0" fontId="10" fillId="4" borderId="1211" xfId="15" applyFont="1" applyFill="1" applyBorder="1" applyAlignment="1">
      <alignment horizontal="center" vertical="center" wrapText="1"/>
    </xf>
    <xf numFmtId="0" fontId="10" fillId="4" borderId="1214" xfId="15" applyFont="1" applyFill="1" applyBorder="1" applyAlignment="1">
      <alignment horizontal="center" vertical="center" wrapText="1"/>
    </xf>
    <xf numFmtId="0" fontId="26" fillId="2" borderId="1219" xfId="22" applyFont="1" applyFill="1" applyBorder="1" applyAlignment="1" applyProtection="1">
      <alignment horizontal="center" vertical="center" wrapText="1"/>
      <protection locked="0"/>
    </xf>
    <xf numFmtId="0" fontId="109" fillId="2" borderId="1239" xfId="9" applyFont="1" applyFill="1" applyBorder="1" applyAlignment="1" applyProtection="1">
      <alignment horizontal="left" vertical="center" wrapText="1"/>
      <protection locked="0"/>
    </xf>
    <xf numFmtId="0" fontId="108" fillId="2" borderId="1212" xfId="5" applyFont="1" applyFill="1" applyBorder="1" applyAlignment="1" applyProtection="1">
      <alignment horizontal="center" vertical="center" wrapText="1"/>
      <protection locked="0"/>
    </xf>
    <xf numFmtId="0" fontId="108" fillId="2" borderId="1216" xfId="5" applyFont="1" applyFill="1" applyBorder="1" applyAlignment="1" applyProtection="1">
      <alignment horizontal="center" vertical="center" wrapText="1"/>
      <protection locked="0"/>
    </xf>
    <xf numFmtId="0" fontId="108" fillId="2" borderId="1218" xfId="5" applyFont="1" applyFill="1" applyBorder="1" applyAlignment="1" applyProtection="1">
      <alignment horizontal="center" vertical="center" wrapText="1"/>
      <protection locked="0"/>
    </xf>
    <xf numFmtId="0" fontId="108" fillId="2" borderId="1217" xfId="5" applyFont="1" applyFill="1" applyBorder="1" applyAlignment="1" applyProtection="1">
      <alignment horizontal="center" vertical="center" wrapText="1"/>
      <protection locked="0"/>
    </xf>
    <xf numFmtId="0" fontId="109" fillId="2" borderId="1213" xfId="9" applyFont="1" applyFill="1" applyBorder="1" applyAlignment="1" applyProtection="1">
      <alignment horizontal="left" vertical="center" wrapText="1"/>
      <protection locked="0"/>
    </xf>
    <xf numFmtId="0" fontId="107" fillId="2" borderId="1212" xfId="5" applyFont="1" applyFill="1" applyBorder="1" applyAlignment="1" applyProtection="1">
      <alignment horizontal="center" vertical="center" wrapText="1"/>
      <protection locked="0"/>
    </xf>
    <xf numFmtId="0" fontId="107" fillId="2" borderId="1216" xfId="5" applyFont="1" applyFill="1" applyBorder="1" applyAlignment="1" applyProtection="1">
      <alignment horizontal="center" vertical="center" wrapText="1"/>
      <protection locked="0"/>
    </xf>
    <xf numFmtId="0" fontId="26" fillId="2" borderId="1212" xfId="5" applyFont="1" applyFill="1" applyBorder="1" applyAlignment="1" applyProtection="1">
      <alignment horizontal="center" vertical="center" wrapText="1"/>
      <protection locked="0"/>
    </xf>
    <xf numFmtId="0" fontId="26" fillId="2" borderId="1216" xfId="5" applyFont="1" applyFill="1" applyBorder="1" applyAlignment="1" applyProtection="1">
      <alignment horizontal="center" vertical="center" wrapText="1"/>
      <protection locked="0"/>
    </xf>
    <xf numFmtId="0" fontId="109" fillId="2" borderId="1012" xfId="9" applyFont="1" applyFill="1" applyBorder="1" applyAlignment="1" applyProtection="1">
      <alignment horizontal="left" vertical="center" wrapText="1"/>
      <protection locked="0"/>
    </xf>
    <xf numFmtId="0" fontId="109" fillId="2" borderId="1062" xfId="22" applyFont="1" applyFill="1" applyBorder="1" applyAlignment="1" applyProtection="1">
      <alignment vertical="center" wrapText="1"/>
      <protection locked="0"/>
    </xf>
    <xf numFmtId="0" fontId="107" fillId="2" borderId="1219" xfId="22" applyFont="1" applyFill="1" applyBorder="1" applyAlignment="1" applyProtection="1">
      <alignment horizontal="center" vertical="center" wrapText="1"/>
      <protection locked="0"/>
    </xf>
    <xf numFmtId="0" fontId="24" fillId="2" borderId="1219" xfId="22" applyFont="1" applyFill="1" applyBorder="1" applyAlignment="1" applyProtection="1">
      <alignment horizontal="center" vertical="center" wrapText="1"/>
      <protection locked="0"/>
    </xf>
    <xf numFmtId="0" fontId="109" fillId="4" borderId="1213" xfId="22" quotePrefix="1" applyFont="1" applyFill="1" applyBorder="1" applyAlignment="1" applyProtection="1">
      <alignment vertical="center" wrapText="1"/>
      <protection locked="0"/>
    </xf>
    <xf numFmtId="0" fontId="114" fillId="4" borderId="1240" xfId="21" quotePrefix="1" applyFont="1" applyFill="1" applyBorder="1" applyAlignment="1" applyProtection="1">
      <alignment horizontal="left" textRotation="90" wrapText="1"/>
      <protection locked="0"/>
    </xf>
    <xf numFmtId="0" fontId="107" fillId="2" borderId="1212" xfId="9" applyFont="1" applyFill="1" applyBorder="1" applyAlignment="1" applyProtection="1">
      <alignment horizontal="center" vertical="center"/>
      <protection locked="0"/>
    </xf>
    <xf numFmtId="0" fontId="107" fillId="2" borderId="1216" xfId="9" applyFont="1" applyFill="1" applyBorder="1" applyAlignment="1" applyProtection="1">
      <alignment horizontal="center" vertical="center"/>
      <protection locked="0"/>
    </xf>
    <xf numFmtId="0" fontId="107" fillId="2" borderId="1217" xfId="22" applyFont="1" applyFill="1" applyBorder="1" applyAlignment="1" applyProtection="1">
      <alignment horizontal="center" vertical="center" wrapText="1"/>
      <protection locked="0"/>
    </xf>
    <xf numFmtId="0" fontId="107" fillId="2" borderId="1225" xfId="9" applyFont="1" applyFill="1" applyBorder="1" applyAlignment="1" applyProtection="1">
      <alignment horizontal="center" vertical="center"/>
      <protection locked="0"/>
    </xf>
    <xf numFmtId="0" fontId="107" fillId="2" borderId="1214" xfId="22" applyFont="1" applyFill="1" applyBorder="1" applyAlignment="1" applyProtection="1">
      <alignment horizontal="center" vertical="center" wrapText="1"/>
      <protection locked="0"/>
    </xf>
    <xf numFmtId="0" fontId="107" fillId="2" borderId="1220" xfId="22" applyFont="1" applyFill="1" applyBorder="1" applyAlignment="1" applyProtection="1">
      <alignment horizontal="center" vertical="center" wrapText="1"/>
      <protection locked="0"/>
    </xf>
    <xf numFmtId="0" fontId="108" fillId="2" borderId="1225" xfId="5" applyFont="1" applyFill="1" applyBorder="1" applyAlignment="1" applyProtection="1">
      <alignment horizontal="center" vertical="center" wrapText="1"/>
      <protection locked="0"/>
    </xf>
    <xf numFmtId="0" fontId="108" fillId="2" borderId="1220" xfId="5" applyFont="1" applyFill="1" applyBorder="1" applyAlignment="1" applyProtection="1">
      <alignment horizontal="center" vertical="center" wrapText="1"/>
      <protection locked="0"/>
    </xf>
    <xf numFmtId="0" fontId="121" fillId="2" borderId="1252" xfId="22" quotePrefix="1" applyFont="1" applyFill="1" applyBorder="1" applyAlignment="1" applyProtection="1">
      <alignment vertical="center" wrapText="1"/>
      <protection locked="0"/>
    </xf>
    <xf numFmtId="0" fontId="109" fillId="2" borderId="1239" xfId="22" quotePrefix="1" applyFont="1" applyFill="1" applyBorder="1" applyAlignment="1" applyProtection="1">
      <alignment vertical="center" wrapText="1"/>
      <protection locked="0"/>
    </xf>
    <xf numFmtId="0" fontId="109" fillId="2" borderId="1213" xfId="22" quotePrefix="1" applyFont="1" applyFill="1" applyBorder="1" applyAlignment="1" applyProtection="1">
      <alignment vertical="center" wrapText="1"/>
      <protection locked="0"/>
    </xf>
    <xf numFmtId="0" fontId="134" fillId="2" borderId="1213" xfId="9" applyNumberFormat="1" applyFont="1" applyFill="1" applyBorder="1" applyAlignment="1" applyProtection="1">
      <alignment horizontal="left" vertical="center" wrapText="1"/>
      <protection locked="0"/>
    </xf>
    <xf numFmtId="0" fontId="134" fillId="2" borderId="1212" xfId="9" applyFont="1" applyFill="1" applyBorder="1" applyAlignment="1" applyProtection="1">
      <alignment horizontal="center" vertical="center"/>
      <protection locked="0"/>
    </xf>
    <xf numFmtId="0" fontId="114" fillId="4" borderId="1012" xfId="21" quotePrefix="1" applyFont="1" applyFill="1" applyBorder="1" applyAlignment="1" applyProtection="1">
      <alignment horizontal="left" textRotation="90" wrapText="1"/>
      <protection locked="0"/>
    </xf>
    <xf numFmtId="0" fontId="108" fillId="2" borderId="1211" xfId="5" applyFont="1" applyFill="1" applyBorder="1" applyAlignment="1" applyProtection="1">
      <alignment horizontal="center" vertical="center" wrapText="1"/>
      <protection locked="0"/>
    </xf>
    <xf numFmtId="0" fontId="134" fillId="2" borderId="1211" xfId="9" applyFont="1" applyFill="1" applyBorder="1" applyAlignment="1" applyProtection="1">
      <alignment horizontal="center" vertical="center"/>
      <protection locked="0"/>
    </xf>
    <xf numFmtId="0" fontId="39" fillId="4" borderId="1250" xfId="15" applyFont="1" applyFill="1" applyBorder="1" applyAlignment="1">
      <alignment horizontal="center" vertical="center" wrapText="1"/>
    </xf>
    <xf numFmtId="0" fontId="39" fillId="4" borderId="1185" xfId="15" applyFont="1" applyFill="1" applyBorder="1" applyAlignment="1">
      <alignment horizontal="center" vertical="center" wrapText="1"/>
    </xf>
    <xf numFmtId="0" fontId="10" fillId="4" borderId="1240" xfId="13" applyFont="1" applyFill="1" applyBorder="1" applyAlignment="1">
      <alignment horizontal="center" vertical="center" wrapText="1"/>
    </xf>
    <xf numFmtId="0" fontId="10" fillId="4" borderId="1241" xfId="13" applyFont="1" applyFill="1" applyBorder="1" applyAlignment="1">
      <alignment horizontal="center" vertical="center" wrapText="1"/>
    </xf>
    <xf numFmtId="0" fontId="10" fillId="4" borderId="1231" xfId="13" applyFont="1" applyFill="1" applyBorder="1" applyAlignment="1">
      <alignment horizontal="center" vertical="center" wrapText="1"/>
    </xf>
    <xf numFmtId="0" fontId="135" fillId="4" borderId="1246" xfId="0" applyFont="1" applyFill="1" applyBorder="1" applyAlignment="1">
      <alignment horizontal="center" vertical="center" wrapText="1"/>
    </xf>
    <xf numFmtId="0" fontId="10" fillId="4" borderId="1012" xfId="15" applyFont="1" applyFill="1" applyBorder="1" applyAlignment="1">
      <alignment horizontal="center" vertical="center" wrapText="1"/>
    </xf>
    <xf numFmtId="0" fontId="10" fillId="2" borderId="1012" xfId="15" applyFont="1" applyFill="1" applyBorder="1" applyAlignment="1">
      <alignment horizontal="center" vertical="center" wrapText="1"/>
    </xf>
    <xf numFmtId="0" fontId="39" fillId="4" borderId="1249" xfId="15" applyFont="1" applyFill="1" applyBorder="1" applyAlignment="1">
      <alignment horizontal="center" vertical="center" wrapText="1"/>
    </xf>
    <xf numFmtId="0" fontId="39" fillId="4" borderId="1216" xfId="15" applyFont="1" applyFill="1" applyBorder="1" applyAlignment="1">
      <alignment horizontal="center" vertical="center" wrapText="1"/>
    </xf>
    <xf numFmtId="0" fontId="39" fillId="4" borderId="1217" xfId="15" applyFont="1" applyFill="1" applyBorder="1" applyAlignment="1">
      <alignment horizontal="center" vertical="center" wrapText="1"/>
    </xf>
    <xf numFmtId="0" fontId="111" fillId="4" borderId="1211" xfId="0" applyFont="1" applyFill="1" applyBorder="1" applyAlignment="1">
      <alignment horizontal="center" vertical="center"/>
    </xf>
    <xf numFmtId="0" fontId="38" fillId="4" borderId="1239" xfId="15" applyFont="1" applyFill="1" applyBorder="1" applyAlignment="1">
      <alignment vertical="center" wrapText="1"/>
    </xf>
    <xf numFmtId="0" fontId="39" fillId="2" borderId="1240" xfId="13" applyFont="1" applyFill="1" applyBorder="1" applyAlignment="1">
      <alignment horizontal="center" vertical="center" wrapText="1"/>
    </xf>
    <xf numFmtId="0" fontId="39" fillId="2" borderId="859" xfId="13" applyFont="1" applyFill="1" applyBorder="1" applyAlignment="1">
      <alignment horizontal="center" vertical="center" wrapText="1"/>
    </xf>
    <xf numFmtId="0" fontId="39" fillId="4" borderId="1015" xfId="13" applyFont="1" applyFill="1" applyBorder="1" applyAlignment="1">
      <alignment horizontal="center" vertical="center" wrapText="1"/>
    </xf>
    <xf numFmtId="0" fontId="106" fillId="4" borderId="859" xfId="0" applyFont="1" applyFill="1" applyBorder="1" applyAlignment="1">
      <alignment horizontal="center" vertical="center" wrapText="1"/>
    </xf>
    <xf numFmtId="0" fontId="107" fillId="4" borderId="1213" xfId="15" quotePrefix="1" applyFont="1" applyFill="1" applyBorder="1" applyAlignment="1">
      <alignment horizontal="left" vertical="center" wrapText="1"/>
    </xf>
    <xf numFmtId="0" fontId="41" fillId="4" borderId="1212" xfId="15" applyFont="1" applyFill="1" applyBorder="1" applyAlignment="1">
      <alignment horizontal="center" vertical="center" wrapText="1"/>
    </xf>
    <xf numFmtId="0" fontId="41" fillId="4" borderId="1216" xfId="15" applyFont="1" applyFill="1" applyBorder="1" applyAlignment="1">
      <alignment horizontal="center" vertical="center" wrapText="1"/>
    </xf>
    <xf numFmtId="0" fontId="41" fillId="4" borderId="1218" xfId="15" applyFont="1" applyFill="1" applyBorder="1" applyAlignment="1">
      <alignment horizontal="center" vertical="center" wrapText="1"/>
    </xf>
    <xf numFmtId="0" fontId="146" fillId="4" borderId="1225" xfId="0" applyFont="1" applyFill="1" applyBorder="1" applyAlignment="1">
      <alignment horizontal="center" vertical="center" wrapText="1"/>
    </xf>
    <xf numFmtId="0" fontId="146" fillId="4" borderId="1217" xfId="0" applyFont="1" applyFill="1" applyBorder="1" applyAlignment="1">
      <alignment horizontal="center" vertical="center" wrapText="1"/>
    </xf>
    <xf numFmtId="0" fontId="39" fillId="4" borderId="1028" xfId="15" applyFont="1" applyFill="1" applyBorder="1" applyAlignment="1">
      <alignment vertical="center" wrapText="1"/>
    </xf>
    <xf numFmtId="0" fontId="39" fillId="4" borderId="1254" xfId="15" applyFont="1" applyFill="1" applyBorder="1" applyAlignment="1">
      <alignment horizontal="center" vertical="center" wrapText="1"/>
    </xf>
    <xf numFmtId="0" fontId="10" fillId="4" borderId="1213" xfId="13" applyFont="1" applyFill="1" applyBorder="1" applyAlignment="1">
      <alignment horizontal="center" vertical="center" wrapText="1"/>
    </xf>
    <xf numFmtId="0" fontId="10" fillId="4" borderId="1015" xfId="13" applyFont="1" applyFill="1" applyBorder="1" applyAlignment="1">
      <alignment horizontal="center" vertical="center" wrapText="1"/>
    </xf>
    <xf numFmtId="0" fontId="55" fillId="4" borderId="1213" xfId="0" applyFont="1" applyFill="1" applyBorder="1" applyAlignment="1">
      <alignment horizontal="center" vertical="center"/>
    </xf>
    <xf numFmtId="0" fontId="36" fillId="4" borderId="1225" xfId="11" quotePrefix="1" applyFont="1" applyFill="1" applyBorder="1" applyAlignment="1">
      <alignment horizontal="center" vertical="center" wrapText="1"/>
    </xf>
    <xf numFmtId="0" fontId="106" fillId="4" borderId="859" xfId="0" applyFont="1" applyFill="1" applyBorder="1" applyAlignment="1">
      <alignment horizontal="left" vertical="center" wrapText="1"/>
    </xf>
    <xf numFmtId="0" fontId="135" fillId="4" borderId="1245" xfId="0" applyFont="1" applyFill="1" applyBorder="1" applyAlignment="1">
      <alignment horizontal="center" vertical="center" wrapText="1"/>
    </xf>
    <xf numFmtId="0" fontId="10" fillId="4" borderId="859" xfId="13" applyFont="1" applyFill="1" applyBorder="1" applyAlignment="1">
      <alignment horizontal="center" vertical="center" wrapText="1"/>
    </xf>
    <xf numFmtId="0" fontId="10" fillId="4" borderId="1214" xfId="13" applyFont="1" applyFill="1" applyBorder="1" applyAlignment="1">
      <alignment horizontal="center" vertical="center" wrapText="1"/>
    </xf>
    <xf numFmtId="0" fontId="55" fillId="4" borderId="1225" xfId="0" applyFont="1" applyFill="1" applyBorder="1" applyAlignment="1">
      <alignment horizontal="center" vertical="center"/>
    </xf>
    <xf numFmtId="0" fontId="106" fillId="4" borderId="1240" xfId="0" applyFont="1" applyFill="1" applyBorder="1" applyAlignment="1">
      <alignment horizontal="left" vertical="center" wrapText="1"/>
    </xf>
    <xf numFmtId="0" fontId="106" fillId="4" borderId="1240" xfId="0" applyFont="1" applyFill="1" applyBorder="1" applyAlignment="1">
      <alignment horizontal="center" vertical="center" wrapText="1"/>
    </xf>
    <xf numFmtId="0" fontId="146" fillId="4" borderId="1212" xfId="0" applyFont="1" applyFill="1" applyBorder="1" applyAlignment="1">
      <alignment horizontal="center" vertical="center" wrapText="1"/>
    </xf>
    <xf numFmtId="0" fontId="10" fillId="4" borderId="1212" xfId="15" applyFont="1" applyFill="1" applyBorder="1" applyAlignment="1">
      <alignment horizontal="center" vertical="center" wrapText="1"/>
    </xf>
    <xf numFmtId="0" fontId="55" fillId="4" borderId="1212" xfId="0" applyFont="1" applyFill="1" applyBorder="1" applyAlignment="1">
      <alignment horizontal="center" vertical="center"/>
    </xf>
    <xf numFmtId="0" fontId="161" fillId="2" borderId="1212" xfId="12" applyFont="1" applyFill="1" applyBorder="1" applyAlignment="1">
      <alignment horizontal="center" vertical="center" wrapText="1"/>
    </xf>
    <xf numFmtId="0" fontId="100" fillId="2" borderId="1212" xfId="11" quotePrefix="1" applyFont="1" applyFill="1" applyBorder="1" applyAlignment="1">
      <alignment horizontal="center" vertical="center" wrapText="1"/>
    </xf>
    <xf numFmtId="0" fontId="92" fillId="2" borderId="930" xfId="12" applyFont="1" applyFill="1" applyBorder="1" applyAlignment="1">
      <alignment horizontal="center" vertical="center" wrapText="1"/>
    </xf>
    <xf numFmtId="0" fontId="4" fillId="2" borderId="1212" xfId="12" applyFont="1" applyFill="1" applyBorder="1" applyAlignment="1">
      <alignment horizontal="center" vertical="center" wrapText="1"/>
    </xf>
    <xf numFmtId="0" fontId="194" fillId="2" borderId="1216" xfId="12" applyFont="1" applyFill="1" applyBorder="1" applyAlignment="1">
      <alignment horizontal="center" vertical="center" wrapText="1"/>
    </xf>
    <xf numFmtId="0" fontId="5" fillId="2" borderId="930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1213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1015" xfId="12" applyFont="1" applyFill="1" applyBorder="1" applyAlignment="1">
      <alignment horizontal="left" vertical="center" wrapText="1"/>
    </xf>
    <xf numFmtId="0" fontId="55" fillId="2" borderId="1231" xfId="12" applyFont="1" applyFill="1" applyBorder="1" applyAlignment="1">
      <alignment horizontal="center"/>
    </xf>
    <xf numFmtId="0" fontId="55" fillId="2" borderId="1235" xfId="12" applyFont="1" applyFill="1" applyBorder="1" applyAlignment="1">
      <alignment horizontal="center"/>
    </xf>
    <xf numFmtId="0" fontId="55" fillId="2" borderId="1257" xfId="12" applyFont="1" applyFill="1" applyBorder="1" applyAlignment="1">
      <alignment horizontal="center"/>
    </xf>
    <xf numFmtId="0" fontId="55" fillId="2" borderId="1236" xfId="12" applyFont="1" applyFill="1" applyBorder="1" applyAlignment="1">
      <alignment horizontal="center"/>
    </xf>
    <xf numFmtId="0" fontId="55" fillId="2" borderId="1018" xfId="12" applyFont="1" applyFill="1" applyBorder="1" applyAlignment="1">
      <alignment horizontal="center"/>
    </xf>
    <xf numFmtId="0" fontId="55" fillId="2" borderId="1212" xfId="12" applyFont="1" applyFill="1" applyBorder="1" applyAlignment="1">
      <alignment horizontal="center"/>
    </xf>
    <xf numFmtId="0" fontId="55" fillId="2" borderId="1211" xfId="12" applyFont="1" applyFill="1" applyBorder="1" applyAlignment="1">
      <alignment horizontal="center"/>
    </xf>
    <xf numFmtId="0" fontId="174" fillId="2" borderId="191" xfId="12" applyFont="1" applyFill="1" applyBorder="1" applyAlignment="1">
      <alignment horizontal="center"/>
    </xf>
    <xf numFmtId="0" fontId="111" fillId="2" borderId="10" xfId="12" applyFont="1" applyFill="1" applyBorder="1" applyAlignment="1">
      <alignment horizontal="center"/>
    </xf>
    <xf numFmtId="0" fontId="111" fillId="2" borderId="52" xfId="12" applyFont="1" applyFill="1" applyBorder="1" applyAlignment="1">
      <alignment horizontal="center"/>
    </xf>
    <xf numFmtId="0" fontId="111" fillId="2" borderId="1187" xfId="12" applyFont="1" applyFill="1" applyBorder="1" applyAlignment="1">
      <alignment horizontal="center"/>
    </xf>
    <xf numFmtId="0" fontId="111" fillId="2" borderId="1183" xfId="12" applyFont="1" applyFill="1" applyBorder="1" applyAlignment="1">
      <alignment horizontal="center"/>
    </xf>
    <xf numFmtId="0" fontId="111" fillId="2" borderId="35" xfId="12" applyFont="1" applyFill="1" applyBorder="1" applyAlignment="1">
      <alignment horizontal="center"/>
    </xf>
    <xf numFmtId="0" fontId="111" fillId="2" borderId="63" xfId="12" applyFont="1" applyFill="1" applyBorder="1" applyAlignment="1">
      <alignment horizontal="center"/>
    </xf>
    <xf numFmtId="0" fontId="111" fillId="2" borderId="11" xfId="12" applyFont="1" applyFill="1" applyBorder="1" applyAlignment="1">
      <alignment horizontal="center"/>
    </xf>
    <xf numFmtId="0" fontId="111" fillId="2" borderId="12" xfId="12" applyFont="1" applyFill="1" applyBorder="1" applyAlignment="1">
      <alignment horizontal="center"/>
    </xf>
    <xf numFmtId="0" fontId="174" fillId="2" borderId="193" xfId="12" applyFont="1" applyFill="1" applyBorder="1" applyAlignment="1">
      <alignment horizontal="center"/>
    </xf>
    <xf numFmtId="0" fontId="174" fillId="2" borderId="215" xfId="12" applyFont="1" applyFill="1" applyBorder="1" applyAlignment="1">
      <alignment horizontal="center"/>
    </xf>
    <xf numFmtId="0" fontId="174" fillId="2" borderId="213" xfId="12" applyFont="1" applyFill="1" applyBorder="1" applyAlignment="1">
      <alignment horizontal="center"/>
    </xf>
    <xf numFmtId="0" fontId="174" fillId="2" borderId="216" xfId="12" applyFont="1" applyFill="1" applyBorder="1" applyAlignment="1">
      <alignment horizontal="center"/>
    </xf>
    <xf numFmtId="0" fontId="111" fillId="2" borderId="41" xfId="12" applyFont="1" applyFill="1" applyBorder="1" applyAlignment="1">
      <alignment horizontal="center"/>
    </xf>
    <xf numFmtId="0" fontId="111" fillId="2" borderId="53" xfId="12" applyFont="1" applyFill="1" applyBorder="1" applyAlignment="1">
      <alignment horizontal="center"/>
    </xf>
    <xf numFmtId="0" fontId="111" fillId="2" borderId="54" xfId="12" applyFont="1" applyFill="1" applyBorder="1" applyAlignment="1">
      <alignment horizontal="center"/>
    </xf>
    <xf numFmtId="0" fontId="111" fillId="2" borderId="55" xfId="12" applyFont="1" applyFill="1" applyBorder="1" applyAlignment="1">
      <alignment horizontal="center"/>
    </xf>
    <xf numFmtId="0" fontId="111" fillId="2" borderId="1211" xfId="12" applyFont="1" applyFill="1" applyBorder="1" applyAlignment="1">
      <alignment horizontal="center"/>
    </xf>
    <xf numFmtId="0" fontId="18" fillId="0" borderId="1015" xfId="9" applyFont="1" applyFill="1" applyBorder="1" applyAlignment="1">
      <alignment horizontal="center"/>
    </xf>
    <xf numFmtId="0" fontId="18" fillId="0" borderId="1016" xfId="9" applyFont="1" applyFill="1" applyBorder="1" applyAlignment="1">
      <alignment horizontal="center"/>
    </xf>
    <xf numFmtId="0" fontId="18" fillId="0" borderId="1057" xfId="9" applyFont="1" applyFill="1" applyBorder="1"/>
    <xf numFmtId="0" fontId="18" fillId="0" borderId="1256" xfId="9" applyFont="1" applyFill="1" applyBorder="1"/>
    <xf numFmtId="0" fontId="16" fillId="0" borderId="1061" xfId="9" applyFont="1" applyFill="1" applyBorder="1"/>
    <xf numFmtId="0" fontId="18" fillId="0" borderId="1253" xfId="0" applyFont="1" applyFill="1" applyBorder="1" applyAlignment="1">
      <alignment horizontal="left"/>
    </xf>
    <xf numFmtId="0" fontId="18" fillId="0" borderId="1245" xfId="9" applyNumberFormat="1" applyFont="1" applyFill="1" applyBorder="1" applyAlignment="1">
      <alignment horizontal="center" vertical="center"/>
    </xf>
    <xf numFmtId="0" fontId="18" fillId="0" borderId="1256" xfId="9" applyNumberFormat="1" applyFont="1" applyFill="1" applyBorder="1" applyAlignment="1">
      <alignment horizontal="center" vertical="center"/>
    </xf>
    <xf numFmtId="0" fontId="16" fillId="0" borderId="1061" xfId="9" applyNumberFormat="1" applyFont="1" applyFill="1" applyBorder="1" applyAlignment="1">
      <alignment horizontal="center" vertical="center"/>
    </xf>
    <xf numFmtId="0" fontId="18" fillId="0" borderId="1043" xfId="0" applyFont="1" applyFill="1" applyBorder="1" applyAlignment="1">
      <alignment horizontal="left"/>
    </xf>
    <xf numFmtId="49" fontId="18" fillId="0" borderId="1253" xfId="0" applyNumberFormat="1" applyFont="1" applyFill="1" applyBorder="1" applyAlignment="1">
      <alignment horizontal="left"/>
    </xf>
    <xf numFmtId="17" fontId="18" fillId="0" borderId="1253" xfId="0" applyNumberFormat="1" applyFont="1" applyFill="1" applyBorder="1" applyAlignment="1">
      <alignment horizontal="left"/>
    </xf>
    <xf numFmtId="49" fontId="18" fillId="0" borderId="1251" xfId="0" applyNumberFormat="1" applyFont="1" applyFill="1" applyBorder="1" applyAlignment="1">
      <alignment horizontal="left"/>
    </xf>
    <xf numFmtId="0" fontId="16" fillId="0" borderId="1107" xfId="0" applyFont="1" applyFill="1" applyBorder="1" applyAlignment="1">
      <alignment horizontal="left" vertical="center"/>
    </xf>
    <xf numFmtId="0" fontId="16" fillId="0" borderId="1261" xfId="9" applyNumberFormat="1" applyFont="1" applyFill="1" applyBorder="1" applyAlignment="1">
      <alignment horizontal="center" vertical="center"/>
    </xf>
    <xf numFmtId="0" fontId="18" fillId="0" borderId="1261" xfId="9" applyNumberFormat="1" applyFont="1" applyFill="1" applyBorder="1" applyAlignment="1">
      <alignment horizontal="center" vertical="center"/>
    </xf>
    <xf numFmtId="0" fontId="18" fillId="0" borderId="1214" xfId="9" applyNumberFormat="1" applyFont="1" applyFill="1" applyBorder="1" applyAlignment="1">
      <alignment horizontal="center" vertical="center"/>
    </xf>
    <xf numFmtId="0" fontId="16" fillId="0" borderId="898" xfId="9" applyNumberFormat="1" applyFont="1" applyFill="1" applyBorder="1" applyAlignment="1">
      <alignment horizontal="center" vertical="center"/>
    </xf>
    <xf numFmtId="49" fontId="16" fillId="0" borderId="1043" xfId="0" applyNumberFormat="1" applyFont="1" applyFill="1" applyBorder="1" applyAlignment="1">
      <alignment horizontal="left"/>
    </xf>
    <xf numFmtId="0" fontId="18" fillId="0" borderId="1260" xfId="9" applyNumberFormat="1" applyFont="1" applyFill="1" applyBorder="1" applyAlignment="1">
      <alignment horizontal="center" vertical="center"/>
    </xf>
    <xf numFmtId="0" fontId="16" fillId="0" borderId="685" xfId="9" applyNumberFormat="1" applyFont="1" applyFill="1" applyBorder="1" applyAlignment="1">
      <alignment horizontal="center" vertical="center"/>
    </xf>
    <xf numFmtId="0" fontId="18" fillId="0" borderId="1247" xfId="9" applyNumberFormat="1" applyFont="1" applyFill="1" applyBorder="1" applyAlignment="1">
      <alignment horizontal="center" vertical="center"/>
    </xf>
    <xf numFmtId="0" fontId="18" fillId="0" borderId="1185" xfId="9" applyNumberFormat="1" applyFont="1" applyFill="1" applyBorder="1" applyAlignment="1">
      <alignment horizontal="center" vertical="center"/>
    </xf>
    <xf numFmtId="49" fontId="16" fillId="0" borderId="1107" xfId="0" applyNumberFormat="1" applyFont="1" applyFill="1" applyBorder="1" applyAlignment="1">
      <alignment horizontal="left"/>
    </xf>
    <xf numFmtId="0" fontId="16" fillId="0" borderId="1216" xfId="9" applyNumberFormat="1" applyFont="1" applyFill="1" applyBorder="1" applyAlignment="1">
      <alignment horizontal="center" vertical="center"/>
    </xf>
    <xf numFmtId="0" fontId="16" fillId="0" borderId="1217" xfId="9" applyNumberFormat="1" applyFont="1" applyFill="1" applyBorder="1" applyAlignment="1">
      <alignment horizontal="center" vertical="center"/>
    </xf>
    <xf numFmtId="49" fontId="18" fillId="0" borderId="0" xfId="9" applyNumberFormat="1" applyFont="1" applyFill="1"/>
    <xf numFmtId="49" fontId="16" fillId="0" borderId="915" xfId="0" applyNumberFormat="1" applyFont="1" applyFill="1" applyBorder="1" applyAlignment="1">
      <alignment horizontal="left"/>
    </xf>
    <xf numFmtId="0" fontId="18" fillId="0" borderId="1077" xfId="9" applyNumberFormat="1" applyFont="1" applyFill="1" applyBorder="1" applyAlignment="1">
      <alignment horizontal="center" vertical="center"/>
    </xf>
    <xf numFmtId="0" fontId="18" fillId="0" borderId="1216" xfId="9" applyNumberFormat="1" applyFont="1" applyFill="1" applyBorder="1" applyAlignment="1">
      <alignment horizontal="center" vertical="center"/>
    </xf>
    <xf numFmtId="0" fontId="16" fillId="0" borderId="1216" xfId="9" applyNumberFormat="1" applyFont="1" applyFill="1" applyBorder="1" applyAlignment="1">
      <alignment horizontal="center" vertical="center" wrapText="1"/>
    </xf>
    <xf numFmtId="0" fontId="16" fillId="0" borderId="133" xfId="9" applyNumberFormat="1" applyFont="1" applyFill="1" applyBorder="1" applyAlignment="1">
      <alignment horizontal="center" vertical="center" wrapText="1"/>
    </xf>
    <xf numFmtId="0" fontId="74" fillId="0" borderId="1107" xfId="9" applyFont="1" applyFill="1" applyBorder="1" applyAlignment="1">
      <alignment horizontal="left" vertical="center" wrapText="1"/>
    </xf>
    <xf numFmtId="0" fontId="1" fillId="0" borderId="1216" xfId="9" applyNumberFormat="1" applyFont="1" applyFill="1" applyBorder="1" applyAlignment="1">
      <alignment horizontal="center" vertical="center"/>
    </xf>
    <xf numFmtId="0" fontId="1" fillId="0" borderId="1217" xfId="9" applyNumberFormat="1" applyFont="1" applyFill="1" applyBorder="1" applyAlignment="1">
      <alignment horizontal="center" vertical="center"/>
    </xf>
    <xf numFmtId="0" fontId="16" fillId="0" borderId="150" xfId="9" applyNumberFormat="1" applyFont="1" applyFill="1" applyBorder="1" applyAlignment="1">
      <alignment horizontal="center" vertical="center"/>
    </xf>
    <xf numFmtId="0" fontId="18" fillId="0" borderId="1239" xfId="9" applyFont="1" applyFill="1" applyBorder="1" applyAlignment="1">
      <alignment horizontal="center"/>
    </xf>
    <xf numFmtId="0" fontId="18" fillId="0" borderId="1056" xfId="9" applyFont="1" applyFill="1" applyBorder="1"/>
    <xf numFmtId="0" fontId="18" fillId="0" borderId="1056" xfId="9" applyNumberFormat="1" applyFont="1" applyFill="1" applyBorder="1" applyAlignment="1">
      <alignment horizontal="center" vertical="center"/>
    </xf>
    <xf numFmtId="0" fontId="18" fillId="0" borderId="1058" xfId="9" applyNumberFormat="1" applyFont="1" applyFill="1" applyBorder="1" applyAlignment="1">
      <alignment horizontal="center" vertical="center"/>
    </xf>
    <xf numFmtId="0" fontId="18" fillId="0" borderId="1246" xfId="9" applyNumberFormat="1" applyFont="1" applyFill="1" applyBorder="1" applyAlignment="1">
      <alignment horizontal="center" vertical="center"/>
    </xf>
    <xf numFmtId="0" fontId="16" fillId="0" borderId="1248" xfId="9" applyNumberFormat="1" applyFont="1" applyFill="1" applyBorder="1" applyAlignment="1">
      <alignment horizontal="center" vertical="center"/>
    </xf>
    <xf numFmtId="0" fontId="18" fillId="0" borderId="1250" xfId="9" applyNumberFormat="1" applyFont="1" applyFill="1" applyBorder="1" applyAlignment="1">
      <alignment horizontal="center" vertical="center"/>
    </xf>
    <xf numFmtId="0" fontId="16" fillId="0" borderId="1186" xfId="9" applyNumberFormat="1" applyFont="1" applyFill="1" applyBorder="1" applyAlignment="1">
      <alignment horizontal="center" vertical="center"/>
    </xf>
    <xf numFmtId="0" fontId="16" fillId="0" borderId="1105" xfId="9" applyNumberFormat="1" applyFont="1" applyFill="1" applyBorder="1" applyAlignment="1">
      <alignment horizontal="center" vertical="center"/>
    </xf>
    <xf numFmtId="0" fontId="18" fillId="0" borderId="910" xfId="9" applyNumberFormat="1" applyFont="1" applyFill="1" applyBorder="1" applyAlignment="1">
      <alignment horizontal="center" vertical="center"/>
    </xf>
    <xf numFmtId="0" fontId="18" fillId="0" borderId="1105" xfId="9" applyNumberFormat="1" applyFont="1" applyFill="1" applyBorder="1" applyAlignment="1">
      <alignment horizontal="center" vertical="center"/>
    </xf>
    <xf numFmtId="0" fontId="16" fillId="0" borderId="1105" xfId="9" applyNumberFormat="1" applyFont="1" applyFill="1" applyBorder="1" applyAlignment="1">
      <alignment horizontal="center" vertical="center" wrapText="1"/>
    </xf>
    <xf numFmtId="0" fontId="16" fillId="0" borderId="1249" xfId="9" applyNumberFormat="1" applyFont="1" applyFill="1" applyBorder="1" applyAlignment="1">
      <alignment horizontal="center" vertical="center"/>
    </xf>
    <xf numFmtId="0" fontId="1" fillId="0" borderId="1218" xfId="9" applyNumberFormat="1" applyFont="1" applyFill="1" applyBorder="1" applyAlignment="1">
      <alignment horizontal="center" vertical="center"/>
    </xf>
    <xf numFmtId="0" fontId="1" fillId="0" borderId="1105" xfId="9" applyNumberFormat="1" applyFont="1" applyFill="1" applyBorder="1" applyAlignment="1">
      <alignment horizontal="center" vertical="center"/>
    </xf>
    <xf numFmtId="0" fontId="72" fillId="0" borderId="1214" xfId="9" applyFont="1" applyFill="1" applyBorder="1" applyAlignment="1">
      <alignment horizontal="center"/>
    </xf>
    <xf numFmtId="0" fontId="72" fillId="0" borderId="1220" xfId="9" applyFont="1" applyFill="1" applyBorder="1" applyAlignment="1">
      <alignment horizontal="center"/>
    </xf>
    <xf numFmtId="0" fontId="72" fillId="0" borderId="1056" xfId="9" applyFont="1" applyFill="1" applyBorder="1" applyAlignment="1">
      <alignment horizontal="center" vertical="center" wrapText="1"/>
    </xf>
    <xf numFmtId="0" fontId="72" fillId="0" borderId="1057" xfId="9" applyFont="1" applyFill="1" applyBorder="1" applyAlignment="1">
      <alignment horizontal="center" wrapText="1"/>
    </xf>
    <xf numFmtId="0" fontId="72" fillId="0" borderId="1245" xfId="9" applyFont="1" applyFill="1" applyBorder="1" applyAlignment="1">
      <alignment horizontal="center" vertical="center"/>
    </xf>
    <xf numFmtId="0" fontId="72" fillId="0" borderId="1244" xfId="9" applyFont="1" applyFill="1" applyBorder="1" applyAlignment="1">
      <alignment horizontal="center" vertical="center"/>
    </xf>
    <xf numFmtId="0" fontId="16" fillId="0" borderId="921" xfId="9" applyFont="1" applyFill="1" applyBorder="1" applyAlignment="1">
      <alignment horizontal="center" vertical="center" wrapText="1"/>
    </xf>
    <xf numFmtId="0" fontId="18" fillId="0" borderId="906" xfId="9" applyFont="1" applyFill="1" applyBorder="1"/>
    <xf numFmtId="0" fontId="18" fillId="0" borderId="1039" xfId="9" applyFont="1" applyFill="1" applyBorder="1"/>
    <xf numFmtId="0" fontId="18" fillId="0" borderId="1186" xfId="9" applyFont="1" applyFill="1" applyBorder="1"/>
    <xf numFmtId="0" fontId="16" fillId="0" borderId="908" xfId="9" applyFont="1" applyFill="1" applyBorder="1"/>
    <xf numFmtId="0" fontId="18" fillId="0" borderId="1242" xfId="0" applyFont="1" applyFill="1" applyBorder="1" applyAlignment="1">
      <alignment horizontal="left"/>
    </xf>
    <xf numFmtId="0" fontId="18" fillId="0" borderId="1177" xfId="9" applyNumberFormat="1" applyFont="1" applyFill="1" applyBorder="1" applyAlignment="1">
      <alignment horizontal="center" vertical="center"/>
    </xf>
    <xf numFmtId="0" fontId="18" fillId="0" borderId="1178" xfId="9" applyNumberFormat="1" applyFont="1" applyFill="1" applyBorder="1" applyAlignment="1">
      <alignment horizontal="center" vertical="center"/>
    </xf>
    <xf numFmtId="0" fontId="18" fillId="0" borderId="1037" xfId="9" applyNumberFormat="1" applyFont="1" applyFill="1" applyBorder="1" applyAlignment="1">
      <alignment horizontal="center" vertical="center"/>
    </xf>
    <xf numFmtId="0" fontId="16" fillId="0" borderId="1179" xfId="9" applyNumberFormat="1" applyFont="1" applyFill="1" applyBorder="1" applyAlignment="1">
      <alignment horizontal="center" vertical="center"/>
    </xf>
    <xf numFmtId="0" fontId="18" fillId="0" borderId="915" xfId="0" applyFont="1" applyFill="1" applyBorder="1" applyAlignment="1">
      <alignment horizontal="left"/>
    </xf>
    <xf numFmtId="49" fontId="18" fillId="0" borderId="1242" xfId="0" applyNumberFormat="1" applyFont="1" applyFill="1" applyBorder="1" applyAlignment="1">
      <alignment horizontal="left"/>
    </xf>
    <xf numFmtId="17" fontId="18" fillId="0" borderId="1242" xfId="0" applyNumberFormat="1" applyFont="1" applyFill="1" applyBorder="1" applyAlignment="1">
      <alignment horizontal="left"/>
    </xf>
    <xf numFmtId="49" fontId="18" fillId="0" borderId="1243" xfId="0" applyNumberFormat="1" applyFont="1" applyFill="1" applyBorder="1" applyAlignment="1">
      <alignment horizontal="left"/>
    </xf>
    <xf numFmtId="0" fontId="18" fillId="0" borderId="1243" xfId="0" applyFont="1" applyFill="1" applyBorder="1" applyAlignment="1">
      <alignment horizontal="left"/>
    </xf>
    <xf numFmtId="0" fontId="18" fillId="0" borderId="1221" xfId="9" applyNumberFormat="1" applyFont="1" applyFill="1" applyBorder="1" applyAlignment="1">
      <alignment horizontal="center" vertical="center"/>
    </xf>
    <xf numFmtId="0" fontId="18" fillId="0" borderId="1222" xfId="9" applyNumberFormat="1" applyFont="1" applyFill="1" applyBorder="1" applyAlignment="1">
      <alignment horizontal="center" vertical="center"/>
    </xf>
    <xf numFmtId="0" fontId="18" fillId="0" borderId="1232" xfId="9" applyNumberFormat="1" applyFont="1" applyFill="1" applyBorder="1" applyAlignment="1">
      <alignment horizontal="center" vertical="center"/>
    </xf>
    <xf numFmtId="0" fontId="16" fillId="0" borderId="1223" xfId="9" applyNumberFormat="1" applyFont="1" applyFill="1" applyBorder="1" applyAlignment="1">
      <alignment horizontal="center" vertical="center"/>
    </xf>
    <xf numFmtId="0" fontId="16" fillId="0" borderId="921" xfId="0" applyNumberFormat="1" applyFont="1" applyFill="1" applyBorder="1" applyAlignment="1">
      <alignment horizontal="center"/>
    </xf>
    <xf numFmtId="0" fontId="16" fillId="0" borderId="1107" xfId="9" applyFont="1" applyFill="1" applyBorder="1" applyAlignment="1">
      <alignment horizontal="left" vertical="center" wrapText="1"/>
    </xf>
    <xf numFmtId="49" fontId="16" fillId="0" borderId="1255" xfId="0" applyNumberFormat="1" applyFont="1" applyFill="1" applyBorder="1" applyAlignment="1">
      <alignment horizontal="left"/>
    </xf>
    <xf numFmtId="0" fontId="1" fillId="0" borderId="1261" xfId="9" applyNumberFormat="1" applyFont="1" applyFill="1" applyBorder="1" applyAlignment="1">
      <alignment horizontal="center" vertical="center"/>
    </xf>
    <xf numFmtId="0" fontId="1" fillId="0" borderId="1214" xfId="9" applyNumberFormat="1" applyFont="1" applyFill="1" applyBorder="1" applyAlignment="1">
      <alignment horizontal="center" vertical="center"/>
    </xf>
    <xf numFmtId="0" fontId="1" fillId="0" borderId="1058" xfId="9" applyNumberFormat="1" applyFont="1" applyFill="1" applyBorder="1" applyAlignment="1">
      <alignment horizontal="center" vertical="center"/>
    </xf>
    <xf numFmtId="0" fontId="1" fillId="0" borderId="897" xfId="9" applyNumberFormat="1" applyFont="1" applyFill="1" applyBorder="1" applyAlignment="1">
      <alignment horizontal="center" vertical="center"/>
    </xf>
    <xf numFmtId="0" fontId="1" fillId="0" borderId="898" xfId="9" applyNumberFormat="1" applyFont="1" applyFill="1" applyBorder="1" applyAlignment="1">
      <alignment horizontal="center" vertical="center"/>
    </xf>
    <xf numFmtId="0" fontId="1" fillId="0" borderId="1065" xfId="9" applyNumberFormat="1" applyFont="1" applyFill="1" applyBorder="1" applyAlignment="1">
      <alignment horizontal="center" vertical="center"/>
    </xf>
    <xf numFmtId="0" fontId="16" fillId="0" borderId="1255" xfId="9" applyFont="1" applyFill="1" applyBorder="1" applyAlignment="1">
      <alignment horizontal="center" vertical="center" wrapText="1"/>
    </xf>
    <xf numFmtId="0" fontId="18" fillId="0" borderId="1062" xfId="0" applyFont="1" applyFill="1" applyBorder="1" applyAlignment="1">
      <alignment horizontal="left"/>
    </xf>
    <xf numFmtId="0" fontId="18" fillId="0" borderId="1251" xfId="0" applyFont="1" applyFill="1" applyBorder="1" applyAlignment="1">
      <alignment horizontal="left"/>
    </xf>
    <xf numFmtId="49" fontId="16" fillId="0" borderId="1241" xfId="0" applyNumberFormat="1" applyFont="1" applyFill="1" applyBorder="1" applyAlignment="1">
      <alignment horizontal="left"/>
    </xf>
    <xf numFmtId="0" fontId="55" fillId="2" borderId="35" xfId="12" applyFont="1" applyFill="1" applyBorder="1" applyAlignment="1">
      <alignment horizontal="left" wrapText="1"/>
    </xf>
    <xf numFmtId="0" fontId="32" fillId="13" borderId="1263" xfId="0" applyFont="1" applyFill="1" applyBorder="1" applyAlignment="1">
      <alignment horizontal="center" vertical="center" wrapText="1"/>
    </xf>
    <xf numFmtId="0" fontId="32" fillId="2" borderId="571" xfId="0" applyFont="1" applyFill="1" applyBorder="1" applyAlignment="1">
      <alignment horizontal="center" vertical="center" wrapText="1"/>
    </xf>
    <xf numFmtId="0" fontId="32" fillId="2" borderId="572" xfId="0" applyFont="1" applyFill="1" applyBorder="1" applyAlignment="1">
      <alignment horizontal="center" vertical="center" wrapText="1"/>
    </xf>
    <xf numFmtId="0" fontId="32" fillId="2" borderId="624" xfId="0" applyFont="1" applyFill="1" applyBorder="1" applyAlignment="1">
      <alignment horizontal="center" vertical="center" wrapText="1"/>
    </xf>
    <xf numFmtId="0" fontId="46" fillId="2" borderId="574" xfId="0" applyFont="1" applyFill="1" applyBorder="1" applyAlignment="1">
      <alignment horizontal="center" vertical="center" wrapText="1"/>
    </xf>
    <xf numFmtId="0" fontId="46" fillId="2" borderId="575" xfId="0" applyFont="1" applyFill="1" applyBorder="1" applyAlignment="1">
      <alignment horizontal="center" vertical="center" wrapText="1"/>
    </xf>
    <xf numFmtId="0" fontId="3" fillId="2" borderId="561" xfId="0" applyFont="1" applyFill="1" applyBorder="1" applyAlignment="1">
      <alignment horizontal="center" vertical="center" wrapText="1"/>
    </xf>
    <xf numFmtId="0" fontId="32" fillId="2" borderId="578" xfId="0" applyFont="1" applyFill="1" applyBorder="1" applyAlignment="1">
      <alignment vertical="center" wrapText="1"/>
    </xf>
    <xf numFmtId="0" fontId="32" fillId="2" borderId="579" xfId="0" applyFont="1" applyFill="1" applyBorder="1" applyAlignment="1">
      <alignment vertical="center" wrapText="1"/>
    </xf>
    <xf numFmtId="0" fontId="32" fillId="2" borderId="580" xfId="0" applyFont="1" applyFill="1" applyBorder="1" applyAlignment="1">
      <alignment vertical="center" wrapText="1"/>
    </xf>
    <xf numFmtId="0" fontId="3" fillId="2" borderId="601" xfId="0" applyFont="1" applyFill="1" applyBorder="1" applyAlignment="1">
      <alignment horizontal="center" vertical="center" textRotation="255" wrapText="1"/>
    </xf>
    <xf numFmtId="0" fontId="3" fillId="2" borderId="1264" xfId="0" applyFont="1" applyFill="1" applyBorder="1" applyAlignment="1">
      <alignment horizontal="center" vertical="center" textRotation="255" wrapText="1"/>
    </xf>
    <xf numFmtId="0" fontId="32" fillId="2" borderId="566" xfId="0" applyFont="1" applyFill="1" applyBorder="1" applyAlignment="1">
      <alignment vertical="center" wrapText="1"/>
    </xf>
    <xf numFmtId="0" fontId="32" fillId="2" borderId="564" xfId="0" applyFont="1" applyFill="1" applyBorder="1" applyAlignment="1">
      <alignment vertical="center" wrapText="1"/>
    </xf>
    <xf numFmtId="0" fontId="3" fillId="2" borderId="567" xfId="0" applyFont="1" applyFill="1" applyBorder="1" applyAlignment="1">
      <alignment vertical="center" wrapText="1"/>
    </xf>
    <xf numFmtId="0" fontId="32" fillId="2" borderId="620" xfId="0" applyFont="1" applyFill="1" applyBorder="1" applyAlignment="1">
      <alignment horizontal="center" vertical="center" wrapText="1"/>
    </xf>
    <xf numFmtId="0" fontId="32" fillId="2" borderId="1265" xfId="0" applyFont="1" applyFill="1" applyBorder="1" applyAlignment="1">
      <alignment horizontal="center" vertical="center" wrapText="1"/>
    </xf>
    <xf numFmtId="0" fontId="32" fillId="2" borderId="621" xfId="0" applyFont="1" applyFill="1" applyBorder="1" applyAlignment="1">
      <alignment horizontal="center" vertical="center" wrapText="1"/>
    </xf>
    <xf numFmtId="0" fontId="46" fillId="2" borderId="1265" xfId="0" applyFont="1" applyFill="1" applyBorder="1" applyAlignment="1">
      <alignment horizontal="center" vertical="center" wrapText="1"/>
    </xf>
    <xf numFmtId="0" fontId="32" fillId="13" borderId="1171" xfId="0" applyFont="1" applyFill="1" applyBorder="1" applyAlignment="1">
      <alignment horizontal="left" vertical="center" wrapText="1"/>
    </xf>
    <xf numFmtId="0" fontId="32" fillId="2" borderId="1171" xfId="0" applyFont="1" applyFill="1" applyBorder="1" applyAlignment="1">
      <alignment horizontal="left" vertical="center" wrapText="1"/>
    </xf>
    <xf numFmtId="0" fontId="153" fillId="11" borderId="592" xfId="0" applyFont="1" applyFill="1" applyBorder="1" applyAlignment="1">
      <alignment horizontal="center" vertical="center" wrapText="1"/>
    </xf>
    <xf numFmtId="0" fontId="153" fillId="11" borderId="593" xfId="0" applyFont="1" applyFill="1" applyBorder="1" applyAlignment="1">
      <alignment horizontal="center" vertical="center" wrapText="1"/>
    </xf>
    <xf numFmtId="0" fontId="153" fillId="11" borderId="594" xfId="0" applyFont="1" applyFill="1" applyBorder="1" applyAlignment="1">
      <alignment horizontal="center" vertical="center" wrapText="1"/>
    </xf>
    <xf numFmtId="0" fontId="32" fillId="13" borderId="1266" xfId="0" applyFont="1" applyFill="1" applyBorder="1" applyAlignment="1">
      <alignment horizontal="center" vertical="center" wrapText="1"/>
    </xf>
    <xf numFmtId="0" fontId="32" fillId="13" borderId="1267" xfId="0" applyFont="1" applyFill="1" applyBorder="1" applyAlignment="1">
      <alignment horizontal="center" vertical="center" wrapText="1"/>
    </xf>
    <xf numFmtId="0" fontId="32" fillId="13" borderId="1268" xfId="0" applyFont="1" applyFill="1" applyBorder="1" applyAlignment="1">
      <alignment horizontal="center" vertical="center" wrapText="1"/>
    </xf>
    <xf numFmtId="0" fontId="32" fillId="13" borderId="1269" xfId="0" applyFont="1" applyFill="1" applyBorder="1" applyAlignment="1">
      <alignment horizontal="center" vertical="center" wrapText="1"/>
    </xf>
    <xf numFmtId="0" fontId="3" fillId="12" borderId="613" xfId="0" applyFont="1" applyFill="1" applyBorder="1" applyAlignment="1">
      <alignment horizontal="center" textRotation="90" wrapText="1"/>
    </xf>
    <xf numFmtId="0" fontId="3" fillId="13" borderId="127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vertical="center" wrapText="1"/>
    </xf>
    <xf numFmtId="0" fontId="153" fillId="11" borderId="578" xfId="0" applyFont="1" applyFill="1" applyBorder="1" applyAlignment="1">
      <alignment horizontal="left" vertical="center" wrapText="1"/>
    </xf>
    <xf numFmtId="0" fontId="153" fillId="11" borderId="579" xfId="0" applyFont="1" applyFill="1" applyBorder="1" applyAlignment="1">
      <alignment horizontal="left" vertical="center" wrapText="1"/>
    </xf>
    <xf numFmtId="0" fontId="153" fillId="11" borderId="582" xfId="0" applyFont="1" applyFill="1" applyBorder="1" applyAlignment="1">
      <alignment horizontal="left" vertical="center" wrapText="1"/>
    </xf>
    <xf numFmtId="0" fontId="3" fillId="11" borderId="1271" xfId="0" applyFont="1" applyFill="1" applyBorder="1" applyAlignment="1">
      <alignment horizontal="center" vertical="center" wrapText="1"/>
    </xf>
    <xf numFmtId="0" fontId="196" fillId="11" borderId="591" xfId="0" applyFont="1" applyFill="1" applyBorder="1" applyAlignment="1">
      <alignment horizontal="left" vertical="center" wrapText="1"/>
    </xf>
    <xf numFmtId="0" fontId="3" fillId="11" borderId="560" xfId="0" applyFont="1" applyFill="1" applyBorder="1" applyAlignment="1">
      <alignment horizontal="center" vertical="center" wrapText="1"/>
    </xf>
    <xf numFmtId="0" fontId="32" fillId="11" borderId="591" xfId="0" applyFont="1" applyFill="1" applyBorder="1" applyAlignment="1">
      <alignment horizontal="center" vertical="center" wrapText="1"/>
    </xf>
    <xf numFmtId="0" fontId="32" fillId="11" borderId="559" xfId="0" applyFont="1" applyFill="1" applyBorder="1" applyAlignment="1">
      <alignment horizontal="center" vertical="center" wrapText="1"/>
    </xf>
    <xf numFmtId="0" fontId="32" fillId="11" borderId="562" xfId="0" applyFont="1" applyFill="1" applyBorder="1" applyAlignment="1">
      <alignment horizontal="center" vertical="center" wrapText="1"/>
    </xf>
    <xf numFmtId="0" fontId="153" fillId="11" borderId="613" xfId="0" applyFont="1" applyFill="1" applyBorder="1" applyAlignment="1">
      <alignment horizontal="left" vertical="center" wrapText="1"/>
    </xf>
    <xf numFmtId="0" fontId="32" fillId="11" borderId="584" xfId="0" applyFont="1" applyFill="1" applyBorder="1" applyAlignment="1">
      <alignment vertical="center" wrapText="1"/>
    </xf>
    <xf numFmtId="0" fontId="32" fillId="11" borderId="579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vertical="center" wrapText="1"/>
    </xf>
    <xf numFmtId="0" fontId="32" fillId="11" borderId="1271" xfId="0" applyFont="1" applyFill="1" applyBorder="1" applyAlignment="1">
      <alignment horizontal="center" vertical="center" wrapText="1"/>
    </xf>
    <xf numFmtId="0" fontId="153" fillId="11" borderId="0" xfId="0" applyFont="1" applyFill="1" applyBorder="1" applyAlignment="1">
      <alignment horizontal="left" vertical="center" wrapText="1"/>
    </xf>
    <xf numFmtId="0" fontId="3" fillId="11" borderId="1275" xfId="0" applyFont="1" applyFill="1" applyBorder="1" applyAlignment="1">
      <alignment horizontal="center" vertical="center" wrapText="1"/>
    </xf>
    <xf numFmtId="0" fontId="32" fillId="11" borderId="1275" xfId="0" applyFont="1" applyFill="1" applyBorder="1" applyAlignment="1">
      <alignment horizontal="center" vertical="center" wrapText="1"/>
    </xf>
    <xf numFmtId="0" fontId="197" fillId="11" borderId="1276" xfId="0" applyFont="1" applyFill="1" applyBorder="1" applyAlignment="1">
      <alignment vertical="center" wrapText="1"/>
    </xf>
    <xf numFmtId="0" fontId="32" fillId="11" borderId="578" xfId="0" applyFont="1" applyFill="1" applyBorder="1" applyAlignment="1">
      <alignment horizontal="center" vertical="center" wrapText="1"/>
    </xf>
    <xf numFmtId="0" fontId="32" fillId="11" borderId="611" xfId="0" applyFont="1" applyFill="1" applyBorder="1" applyAlignment="1">
      <alignment horizontal="center" vertical="center" wrapText="1"/>
    </xf>
    <xf numFmtId="0" fontId="32" fillId="11" borderId="585" xfId="0" applyFont="1" applyFill="1" applyBorder="1" applyAlignment="1">
      <alignment horizontal="center" vertical="center" wrapText="1"/>
    </xf>
    <xf numFmtId="0" fontId="32" fillId="11" borderId="579" xfId="0" applyFont="1" applyFill="1" applyBorder="1" applyAlignment="1">
      <alignment horizontal="center" vertical="center" wrapText="1"/>
    </xf>
    <xf numFmtId="0" fontId="153" fillId="11" borderId="0" xfId="0" applyFont="1" applyFill="1" applyBorder="1" applyAlignment="1"/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2" fillId="12" borderId="583" xfId="0" applyFont="1" applyFill="1" applyBorder="1" applyAlignment="1">
      <alignment horizontal="center" textRotation="90" wrapText="1"/>
    </xf>
    <xf numFmtId="0" fontId="153" fillId="12" borderId="584" xfId="0" applyFont="1" applyFill="1" applyBorder="1" applyAlignment="1">
      <alignment vertical="center" wrapText="1"/>
    </xf>
    <xf numFmtId="0" fontId="32" fillId="13" borderId="1271" xfId="0" applyFont="1" applyFill="1" applyBorder="1" applyAlignment="1">
      <alignment horizontal="center" vertical="center" wrapText="1"/>
    </xf>
    <xf numFmtId="0" fontId="153" fillId="12" borderId="1274" xfId="0" applyFont="1" applyFill="1" applyBorder="1" applyAlignment="1">
      <alignment vertical="center" wrapText="1"/>
    </xf>
    <xf numFmtId="0" fontId="153" fillId="12" borderId="1278" xfId="0" applyFont="1" applyFill="1" applyBorder="1" applyAlignment="1">
      <alignment vertical="center" wrapText="1"/>
    </xf>
    <xf numFmtId="0" fontId="198" fillId="2" borderId="1215" xfId="15" applyFont="1" applyFill="1" applyBorder="1" applyAlignment="1" applyProtection="1">
      <alignment horizontal="center" vertical="center" wrapText="1"/>
    </xf>
    <xf numFmtId="0" fontId="199" fillId="2" borderId="1212" xfId="13" applyFont="1" applyFill="1" applyBorder="1" applyAlignment="1" applyProtection="1">
      <alignment horizontal="center" vertical="center" wrapText="1"/>
    </xf>
    <xf numFmtId="0" fontId="199" fillId="2" borderId="1240" xfId="13" applyFont="1" applyFill="1" applyBorder="1" applyAlignment="1" applyProtection="1">
      <alignment horizontal="center" vertical="center" wrapText="1"/>
      <protection locked="0"/>
    </xf>
    <xf numFmtId="0" fontId="199" fillId="2" borderId="1286" xfId="13" applyFont="1" applyFill="1" applyBorder="1" applyAlignment="1" applyProtection="1">
      <alignment horizontal="center" vertical="center" wrapText="1"/>
      <protection locked="0"/>
    </xf>
    <xf numFmtId="0" fontId="199" fillId="2" borderId="1287" xfId="13" applyFont="1" applyFill="1" applyBorder="1" applyAlignment="1" applyProtection="1">
      <alignment horizontal="center" vertical="center" wrapText="1"/>
      <protection locked="0"/>
    </xf>
    <xf numFmtId="0" fontId="198" fillId="2" borderId="1212" xfId="13" applyFont="1" applyFill="1" applyBorder="1" applyAlignment="1" applyProtection="1">
      <alignment horizontal="center" vertical="center" wrapText="1"/>
      <protection locked="0"/>
    </xf>
    <xf numFmtId="0" fontId="198" fillId="2" borderId="1216" xfId="13" applyFont="1" applyFill="1" applyBorder="1" applyAlignment="1" applyProtection="1">
      <alignment horizontal="center" vertical="center" wrapText="1"/>
      <protection locked="0"/>
    </xf>
    <xf numFmtId="0" fontId="199" fillId="2" borderId="1217" xfId="13" applyFont="1" applyFill="1" applyBorder="1" applyAlignment="1" applyProtection="1">
      <alignment horizontal="center" vertical="center" wrapText="1"/>
      <protection locked="0"/>
    </xf>
    <xf numFmtId="0" fontId="199" fillId="2" borderId="1212" xfId="13" applyFont="1" applyFill="1" applyBorder="1" applyAlignment="1" applyProtection="1">
      <alignment horizontal="center" vertical="center" wrapText="1"/>
      <protection locked="0"/>
    </xf>
    <xf numFmtId="0" fontId="199" fillId="2" borderId="1216" xfId="13" applyFont="1" applyFill="1" applyBorder="1" applyAlignment="1" applyProtection="1">
      <alignment horizontal="center" vertical="center" wrapText="1"/>
      <protection locked="0"/>
    </xf>
    <xf numFmtId="0" fontId="198" fillId="2" borderId="1217" xfId="13" applyFont="1" applyFill="1" applyBorder="1" applyAlignment="1" applyProtection="1">
      <alignment horizontal="center" vertical="center" wrapText="1"/>
      <protection locked="0"/>
    </xf>
    <xf numFmtId="0" fontId="198" fillId="2" borderId="1281" xfId="0" applyFont="1" applyFill="1" applyBorder="1" applyAlignment="1" applyProtection="1">
      <alignment horizontal="center" vertical="center"/>
      <protection locked="0"/>
    </xf>
    <xf numFmtId="0" fontId="198" fillId="2" borderId="1283" xfId="0" applyFont="1" applyFill="1" applyBorder="1" applyAlignment="1" applyProtection="1">
      <alignment horizontal="center" vertical="center"/>
      <protection locked="0"/>
    </xf>
    <xf numFmtId="0" fontId="198" fillId="2" borderId="1284" xfId="0" applyFont="1" applyFill="1" applyBorder="1" applyAlignment="1" applyProtection="1">
      <alignment horizontal="center" vertical="center"/>
      <protection locked="0"/>
    </xf>
    <xf numFmtId="0" fontId="198" fillId="2" borderId="1245" xfId="0" applyFont="1" applyFill="1" applyBorder="1" applyAlignment="1" applyProtection="1">
      <alignment horizontal="center" vertical="center"/>
      <protection locked="0"/>
    </xf>
    <xf numFmtId="0" fontId="199" fillId="2" borderId="1241" xfId="13" applyFont="1" applyFill="1" applyBorder="1" applyAlignment="1" applyProtection="1">
      <alignment horizontal="center" vertical="center" wrapText="1"/>
    </xf>
    <xf numFmtId="0" fontId="127" fillId="4" borderId="1212" xfId="11" quotePrefix="1" applyNumberFormat="1" applyFont="1" applyFill="1" applyBorder="1" applyAlignment="1" applyProtection="1">
      <alignment horizontal="center" wrapText="1"/>
      <protection locked="0"/>
    </xf>
    <xf numFmtId="0" fontId="109" fillId="2" borderId="1211" xfId="15" quotePrefix="1" applyFont="1" applyFill="1" applyBorder="1" applyAlignment="1" applyProtection="1">
      <alignment vertical="center" wrapText="1"/>
      <protection locked="0"/>
    </xf>
    <xf numFmtId="0" fontId="108" fillId="2" borderId="1282" xfId="15" applyFont="1" applyFill="1" applyBorder="1" applyAlignment="1" applyProtection="1">
      <alignment vertical="center" wrapText="1"/>
      <protection locked="0"/>
    </xf>
    <xf numFmtId="0" fontId="109" fillId="2" borderId="1289" xfId="0" applyFont="1" applyFill="1" applyBorder="1" applyAlignment="1" applyProtection="1">
      <alignment horizontal="left" vertical="center" wrapText="1"/>
      <protection locked="0"/>
    </xf>
    <xf numFmtId="0" fontId="109" fillId="2" borderId="1239" xfId="0" applyFont="1" applyFill="1" applyBorder="1" applyAlignment="1" applyProtection="1">
      <alignment horizontal="left" vertical="center" wrapText="1"/>
      <protection locked="0"/>
    </xf>
    <xf numFmtId="0" fontId="109" fillId="2" borderId="1211" xfId="0" applyFont="1" applyFill="1" applyBorder="1" applyAlignment="1" applyProtection="1">
      <alignment horizontal="left" vertical="center" wrapText="1"/>
      <protection locked="0"/>
    </xf>
    <xf numFmtId="0" fontId="109" fillId="2" borderId="1213" xfId="15" quotePrefix="1" applyFont="1" applyFill="1" applyBorder="1" applyAlignment="1" applyProtection="1">
      <alignment vertical="center" wrapText="1"/>
      <protection locked="0"/>
    </xf>
    <xf numFmtId="0" fontId="109" fillId="2" borderId="1288" xfId="15" applyFont="1" applyFill="1" applyBorder="1" applyAlignment="1" applyProtection="1">
      <alignment vertical="center" wrapText="1"/>
      <protection locked="0"/>
    </xf>
    <xf numFmtId="0" fontId="107" fillId="2" borderId="1291" xfId="15" quotePrefix="1" applyFont="1" applyFill="1" applyBorder="1" applyAlignment="1">
      <alignment horizontal="left" vertical="center" wrapText="1"/>
    </xf>
    <xf numFmtId="0" fontId="108" fillId="2" borderId="1213" xfId="15" applyFont="1" applyFill="1" applyBorder="1" applyAlignment="1" applyProtection="1">
      <alignment horizontal="center" vertical="center" wrapText="1"/>
    </xf>
    <xf numFmtId="0" fontId="109" fillId="2" borderId="1213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1212" xfId="13" applyFont="1" applyFill="1" applyBorder="1" applyAlignment="1" applyProtection="1">
      <alignment horizontal="center" vertical="center" wrapText="1"/>
      <protection locked="0"/>
    </xf>
    <xf numFmtId="0" fontId="108" fillId="2" borderId="1240" xfId="13" applyFont="1" applyFill="1" applyBorder="1" applyAlignment="1" applyProtection="1">
      <alignment vertical="center" wrapText="1"/>
      <protection locked="0"/>
    </xf>
    <xf numFmtId="0" fontId="108" fillId="2" borderId="1286" xfId="13" applyFont="1" applyFill="1" applyBorder="1" applyAlignment="1" applyProtection="1">
      <alignment vertical="center" wrapText="1"/>
      <protection locked="0"/>
    </xf>
    <xf numFmtId="0" fontId="108" fillId="2" borderId="1290" xfId="13" applyFont="1" applyFill="1" applyBorder="1" applyAlignment="1" applyProtection="1">
      <alignment vertical="center" wrapText="1"/>
      <protection locked="0"/>
    </xf>
    <xf numFmtId="0" fontId="107" fillId="2" borderId="948" xfId="13" applyFont="1" applyFill="1" applyBorder="1" applyAlignment="1" applyProtection="1">
      <alignment vertical="center" wrapText="1"/>
      <protection locked="0"/>
    </xf>
    <xf numFmtId="0" fontId="109" fillId="2" borderId="1240" xfId="0" applyFont="1" applyFill="1" applyBorder="1" applyAlignment="1" applyProtection="1">
      <alignment horizontal="center" vertical="center" wrapText="1"/>
      <protection locked="0"/>
    </xf>
    <xf numFmtId="0" fontId="109" fillId="2" borderId="1286" xfId="0" applyFont="1" applyFill="1" applyBorder="1" applyAlignment="1" applyProtection="1">
      <alignment horizontal="center" vertical="center" wrapText="1"/>
      <protection locked="0"/>
    </xf>
    <xf numFmtId="0" fontId="109" fillId="2" borderId="1287" xfId="0" applyFont="1" applyFill="1" applyBorder="1" applyAlignment="1" applyProtection="1">
      <alignment horizontal="center" vertical="center" wrapText="1"/>
      <protection locked="0"/>
    </xf>
    <xf numFmtId="0" fontId="24" fillId="2" borderId="1212" xfId="15" applyFont="1" applyFill="1" applyBorder="1" applyAlignment="1" applyProtection="1">
      <alignment horizontal="center" vertical="center" wrapText="1"/>
    </xf>
    <xf numFmtId="0" fontId="24" fillId="2" borderId="1211" xfId="15" applyFont="1" applyFill="1" applyBorder="1" applyAlignment="1" applyProtection="1">
      <alignment horizontal="center" vertical="center" wrapText="1"/>
    </xf>
    <xf numFmtId="0" fontId="108" fillId="2" borderId="1231" xfId="13" applyFont="1" applyFill="1" applyBorder="1" applyAlignment="1" applyProtection="1">
      <alignment horizontal="center" vertical="center" wrapText="1"/>
      <protection locked="0"/>
    </xf>
    <xf numFmtId="0" fontId="108" fillId="2" borderId="1241" xfId="13" applyFont="1" applyFill="1" applyBorder="1" applyAlignment="1" applyProtection="1">
      <alignment horizontal="center" vertical="center" wrapText="1"/>
      <protection locked="0"/>
    </xf>
    <xf numFmtId="0" fontId="108" fillId="2" borderId="1225" xfId="13" applyFont="1" applyFill="1" applyBorder="1" applyAlignment="1" applyProtection="1">
      <alignment horizontal="center" vertical="center" wrapText="1"/>
      <protection locked="0"/>
    </xf>
    <xf numFmtId="0" fontId="108" fillId="2" borderId="1214" xfId="13" applyFont="1" applyFill="1" applyBorder="1" applyAlignment="1" applyProtection="1">
      <alignment horizontal="center" vertical="center" wrapText="1"/>
      <protection locked="0"/>
    </xf>
    <xf numFmtId="0" fontId="108" fillId="2" borderId="1213" xfId="13" applyFont="1" applyFill="1" applyBorder="1" applyAlignment="1" applyProtection="1">
      <alignment horizontal="center" vertical="center" wrapText="1"/>
      <protection locked="0"/>
    </xf>
    <xf numFmtId="0" fontId="108" fillId="2" borderId="1220" xfId="13" applyFont="1" applyFill="1" applyBorder="1" applyAlignment="1" applyProtection="1">
      <alignment horizontal="center" vertical="center" wrapText="1"/>
      <protection locked="0"/>
    </xf>
    <xf numFmtId="0" fontId="108" fillId="2" borderId="1239" xfId="13" applyFont="1" applyFill="1" applyBorder="1" applyAlignment="1" applyProtection="1">
      <alignment vertical="center" wrapText="1"/>
      <protection locked="0"/>
    </xf>
    <xf numFmtId="0" fontId="107" fillId="2" borderId="1286" xfId="13" applyFont="1" applyFill="1" applyBorder="1" applyAlignment="1" applyProtection="1">
      <alignment vertical="center" wrapText="1"/>
      <protection locked="0"/>
    </xf>
    <xf numFmtId="0" fontId="24" fillId="2" borderId="1177" xfId="15" applyFont="1" applyFill="1" applyBorder="1" applyAlignment="1" applyProtection="1">
      <alignment horizontal="center" vertical="center" wrapText="1"/>
      <protection locked="0"/>
    </xf>
    <xf numFmtId="0" fontId="24" fillId="2" borderId="1178" xfId="15" applyFont="1" applyFill="1" applyBorder="1" applyAlignment="1" applyProtection="1">
      <alignment horizontal="center" vertical="center" wrapText="1"/>
      <protection locked="0"/>
    </xf>
    <xf numFmtId="0" fontId="24" fillId="2" borderId="1179" xfId="15" applyFont="1" applyFill="1" applyBorder="1" applyAlignment="1" applyProtection="1">
      <alignment horizontal="center" vertical="center" wrapText="1"/>
      <protection locked="0"/>
    </xf>
    <xf numFmtId="0" fontId="24" fillId="2" borderId="1036" xfId="15" applyFont="1" applyFill="1" applyBorder="1" applyAlignment="1" applyProtection="1">
      <alignment horizontal="center" vertical="center" wrapText="1"/>
      <protection locked="0"/>
    </xf>
    <xf numFmtId="0" fontId="27" fillId="2" borderId="1177" xfId="0" applyFont="1" applyFill="1" applyBorder="1" applyAlignment="1" applyProtection="1">
      <alignment horizontal="center" vertical="center" wrapText="1"/>
      <protection locked="0"/>
    </xf>
    <xf numFmtId="0" fontId="109" fillId="2" borderId="1177" xfId="0" applyFont="1" applyFill="1" applyBorder="1" applyAlignment="1" applyProtection="1">
      <alignment horizontal="center" vertical="center" wrapText="1"/>
      <protection locked="0"/>
    </xf>
    <xf numFmtId="0" fontId="109" fillId="2" borderId="1179" xfId="0" applyFont="1" applyFill="1" applyBorder="1" applyAlignment="1" applyProtection="1">
      <alignment horizontal="center" vertical="center" wrapText="1"/>
      <protection locked="0"/>
    </xf>
    <xf numFmtId="0" fontId="108" fillId="2" borderId="1231" xfId="15" applyFont="1" applyFill="1" applyBorder="1" applyAlignment="1" applyProtection="1">
      <alignment horizontal="center" vertical="center" wrapText="1"/>
      <protection locked="0"/>
    </xf>
    <xf numFmtId="0" fontId="108" fillId="2" borderId="1241" xfId="15" applyFont="1" applyFill="1" applyBorder="1" applyAlignment="1" applyProtection="1">
      <alignment horizontal="center" vertical="center" wrapText="1"/>
      <protection locked="0"/>
    </xf>
    <xf numFmtId="0" fontId="107" fillId="2" borderId="1240" xfId="13" applyFont="1" applyFill="1" applyBorder="1" applyAlignment="1" applyProtection="1">
      <alignment horizontal="center" vertical="center" wrapText="1"/>
      <protection locked="0"/>
    </xf>
    <xf numFmtId="0" fontId="107" fillId="2" borderId="859" xfId="13" applyFont="1" applyFill="1" applyBorder="1" applyAlignment="1" applyProtection="1">
      <alignment horizontal="center" vertical="center" wrapText="1"/>
      <protection locked="0"/>
    </xf>
    <xf numFmtId="0" fontId="107" fillId="2" borderId="1015" xfId="13" applyFont="1" applyFill="1" applyBorder="1" applyAlignment="1" applyProtection="1">
      <alignment horizontal="center" vertical="center" wrapText="1"/>
      <protection locked="0"/>
    </xf>
    <xf numFmtId="0" fontId="107" fillId="2" borderId="1286" xfId="13" applyFont="1" applyFill="1" applyBorder="1" applyAlignment="1" applyProtection="1">
      <alignment horizontal="center" vertical="center" wrapText="1"/>
      <protection locked="0"/>
    </xf>
    <xf numFmtId="0" fontId="107" fillId="2" borderId="1287" xfId="13" applyFont="1" applyFill="1" applyBorder="1" applyAlignment="1" applyProtection="1">
      <alignment horizontal="center" vertical="center" wrapText="1"/>
      <protection locked="0"/>
    </xf>
    <xf numFmtId="0" fontId="108" fillId="2" borderId="1234" xfId="15" applyFont="1" applyFill="1" applyBorder="1" applyAlignment="1" applyProtection="1">
      <alignment horizontal="center" vertical="center" wrapText="1"/>
      <protection locked="0"/>
    </xf>
    <xf numFmtId="0" fontId="127" fillId="2" borderId="1211" xfId="11" quotePrefix="1" applyNumberFormat="1" applyFont="1" applyFill="1" applyBorder="1" applyAlignment="1" applyProtection="1">
      <alignment horizontal="center" wrapText="1"/>
      <protection locked="0"/>
    </xf>
    <xf numFmtId="0" fontId="102" fillId="0" borderId="0" xfId="9" applyFont="1" applyFill="1" applyBorder="1" applyAlignment="1">
      <alignment horizontal="center"/>
    </xf>
    <xf numFmtId="0" fontId="75" fillId="0" borderId="1056" xfId="9" applyFont="1" applyFill="1" applyBorder="1" applyAlignment="1">
      <alignment horizontal="center" vertical="center" wrapText="1"/>
    </xf>
    <xf numFmtId="0" fontId="75" fillId="0" borderId="1057" xfId="9" applyFont="1" applyFill="1" applyBorder="1" applyAlignment="1">
      <alignment horizontal="center" wrapText="1"/>
    </xf>
    <xf numFmtId="0" fontId="75" fillId="0" borderId="1256" xfId="9" applyFont="1" applyFill="1" applyBorder="1" applyAlignment="1">
      <alignment horizontal="center" vertical="center"/>
    </xf>
    <xf numFmtId="0" fontId="75" fillId="0" borderId="1244" xfId="9" applyFont="1" applyFill="1" applyBorder="1" applyAlignment="1">
      <alignment horizontal="center" vertical="center"/>
    </xf>
    <xf numFmtId="0" fontId="18" fillId="0" borderId="1289" xfId="9" applyFont="1" applyFill="1" applyBorder="1"/>
    <xf numFmtId="0" fontId="18" fillId="0" borderId="0" xfId="9" applyFont="1" applyFill="1" applyBorder="1"/>
    <xf numFmtId="0" fontId="11" fillId="2" borderId="1234" xfId="8" applyFont="1" applyFill="1" applyBorder="1" applyAlignment="1">
      <alignment horizontal="center" vertical="center" wrapText="1"/>
    </xf>
    <xf numFmtId="0" fontId="11" fillId="2" borderId="1189" xfId="8" applyFont="1" applyFill="1" applyBorder="1" applyAlignment="1">
      <alignment horizontal="center" vertical="center" wrapText="1"/>
    </xf>
    <xf numFmtId="0" fontId="11" fillId="2" borderId="1209" xfId="8" applyFont="1" applyFill="1" applyBorder="1" applyAlignment="1">
      <alignment horizontal="center" vertical="center" wrapText="1"/>
    </xf>
    <xf numFmtId="0" fontId="39" fillId="4" borderId="1312" xfId="13" applyFont="1" applyFill="1" applyBorder="1" applyAlignment="1">
      <alignment horizontal="center" vertical="center" wrapText="1"/>
    </xf>
    <xf numFmtId="0" fontId="10" fillId="4" borderId="1314" xfId="13" applyFont="1" applyFill="1" applyBorder="1" applyAlignment="1">
      <alignment horizontal="center" vertical="center" wrapText="1"/>
    </xf>
    <xf numFmtId="0" fontId="39" fillId="4" borderId="1283" xfId="15" applyFont="1" applyFill="1" applyBorder="1" applyAlignment="1">
      <alignment horizontal="center" vertical="center" wrapText="1"/>
    </xf>
    <xf numFmtId="0" fontId="39" fillId="4" borderId="1281" xfId="15" applyFont="1" applyFill="1" applyBorder="1" applyAlignment="1">
      <alignment horizontal="center" vertical="center" wrapText="1"/>
    </xf>
    <xf numFmtId="0" fontId="26" fillId="2" borderId="1321" xfId="22" applyFont="1" applyFill="1" applyBorder="1" applyAlignment="1" applyProtection="1">
      <alignment horizontal="center" vertical="center" wrapText="1"/>
      <protection locked="0"/>
    </xf>
    <xf numFmtId="0" fontId="26" fillId="2" borderId="1322" xfId="22" applyFont="1" applyFill="1" applyBorder="1" applyAlignment="1" applyProtection="1">
      <alignment horizontal="center" vertical="center" wrapText="1"/>
      <protection locked="0"/>
    </xf>
    <xf numFmtId="0" fontId="108" fillId="2" borderId="1310" xfId="5" applyFont="1" applyFill="1" applyBorder="1" applyAlignment="1" applyProtection="1">
      <alignment horizontal="center" vertical="center" wrapText="1"/>
      <protection locked="0"/>
    </xf>
    <xf numFmtId="0" fontId="108" fillId="2" borderId="1314" xfId="5" applyFont="1" applyFill="1" applyBorder="1" applyAlignment="1" applyProtection="1">
      <alignment horizontal="center" vertical="center" wrapText="1"/>
      <protection locked="0"/>
    </xf>
    <xf numFmtId="0" fontId="108" fillId="2" borderId="1319" xfId="5" applyFont="1" applyFill="1" applyBorder="1" applyAlignment="1" applyProtection="1">
      <alignment horizontal="center" vertical="center" wrapText="1"/>
      <protection locked="0"/>
    </xf>
    <xf numFmtId="0" fontId="108" fillId="2" borderId="1323" xfId="5" applyFont="1" applyFill="1" applyBorder="1" applyAlignment="1" applyProtection="1">
      <alignment horizontal="center" vertical="center" wrapText="1"/>
      <protection locked="0"/>
    </xf>
    <xf numFmtId="0" fontId="107" fillId="2" borderId="1324" xfId="5" applyFont="1" applyFill="1" applyBorder="1" applyAlignment="1" applyProtection="1">
      <alignment horizontal="center" vertical="center" wrapText="1"/>
      <protection locked="0"/>
    </xf>
    <xf numFmtId="0" fontId="107" fillId="2" borderId="1325" xfId="5" applyFont="1" applyFill="1" applyBorder="1" applyAlignment="1" applyProtection="1">
      <alignment horizontal="center" vertical="center" wrapText="1"/>
      <protection locked="0"/>
    </xf>
    <xf numFmtId="0" fontId="108" fillId="2" borderId="1326" xfId="5" applyFont="1" applyFill="1" applyBorder="1" applyAlignment="1" applyProtection="1">
      <alignment horizontal="center" vertical="center" wrapText="1"/>
      <protection locked="0"/>
    </xf>
    <xf numFmtId="0" fontId="107" fillId="2" borderId="1327" xfId="5" applyFont="1" applyFill="1" applyBorder="1" applyAlignment="1" applyProtection="1">
      <alignment horizontal="center" vertical="center" wrapText="1"/>
      <protection locked="0"/>
    </xf>
    <xf numFmtId="0" fontId="108" fillId="2" borderId="1303" xfId="5" applyFont="1" applyFill="1" applyBorder="1" applyAlignment="1" applyProtection="1">
      <alignment horizontal="center" vertical="center" wrapText="1"/>
      <protection locked="0"/>
    </xf>
    <xf numFmtId="0" fontId="108" fillId="2" borderId="1324" xfId="5" applyFont="1" applyFill="1" applyBorder="1" applyAlignment="1" applyProtection="1">
      <alignment horizontal="center" vertical="center" wrapText="1"/>
      <protection locked="0"/>
    </xf>
    <xf numFmtId="0" fontId="108" fillId="2" borderId="1328" xfId="5" applyFont="1" applyFill="1" applyBorder="1" applyAlignment="1" applyProtection="1">
      <alignment horizontal="center" vertical="center" wrapText="1"/>
      <protection locked="0"/>
    </xf>
    <xf numFmtId="0" fontId="24" fillId="2" borderId="1323" xfId="5" applyFont="1" applyFill="1" applyBorder="1" applyAlignment="1" applyProtection="1">
      <alignment horizontal="center" vertical="center" wrapText="1"/>
      <protection locked="0"/>
    </xf>
    <xf numFmtId="0" fontId="24" fillId="2" borderId="1326" xfId="5" applyFont="1" applyFill="1" applyBorder="1" applyAlignment="1" applyProtection="1">
      <alignment horizontal="center" vertical="center" wrapText="1"/>
      <protection locked="0"/>
    </xf>
    <xf numFmtId="0" fontId="107" fillId="2" borderId="1329" xfId="5" applyFont="1" applyFill="1" applyBorder="1" applyAlignment="1" applyProtection="1">
      <alignment horizontal="center" vertical="center" wrapText="1"/>
      <protection locked="0"/>
    </xf>
    <xf numFmtId="0" fontId="107" fillId="2" borderId="1316" xfId="5" applyFont="1" applyFill="1" applyBorder="1" applyAlignment="1" applyProtection="1">
      <alignment horizontal="center" vertical="center" wrapText="1"/>
      <protection locked="0"/>
    </xf>
    <xf numFmtId="0" fontId="107" fillId="2" borderId="1330" xfId="5" applyFont="1" applyFill="1" applyBorder="1" applyAlignment="1" applyProtection="1">
      <alignment horizontal="center" vertical="center" wrapText="1"/>
      <protection locked="0"/>
    </xf>
    <xf numFmtId="0" fontId="107" fillId="2" borderId="1331" xfId="5" applyFont="1" applyFill="1" applyBorder="1" applyAlignment="1" applyProtection="1">
      <alignment horizontal="center" vertical="center" wrapText="1"/>
      <protection locked="0"/>
    </xf>
    <xf numFmtId="0" fontId="107" fillId="2" borderId="1262" xfId="5" applyFont="1" applyFill="1" applyBorder="1" applyAlignment="1" applyProtection="1">
      <alignment horizontal="center" vertical="center" wrapText="1"/>
      <protection locked="0"/>
    </xf>
    <xf numFmtId="0" fontId="108" fillId="2" borderId="1282" xfId="5" applyFont="1" applyFill="1" applyBorder="1" applyAlignment="1" applyProtection="1">
      <alignment horizontal="center" vertical="center" wrapText="1"/>
      <protection locked="0"/>
    </xf>
    <xf numFmtId="0" fontId="106" fillId="4" borderId="1245" xfId="0" applyFont="1" applyFill="1" applyBorder="1" applyAlignment="1">
      <alignment horizontal="center" vertical="center" wrapText="1"/>
    </xf>
    <xf numFmtId="0" fontId="106" fillId="4" borderId="1283" xfId="0" applyFont="1" applyFill="1" applyBorder="1" applyAlignment="1">
      <alignment horizontal="center" vertical="center" wrapText="1"/>
    </xf>
    <xf numFmtId="0" fontId="106" fillId="4" borderId="1284" xfId="0" applyFont="1" applyFill="1" applyBorder="1" applyAlignment="1">
      <alignment horizontal="center" vertical="center" wrapText="1"/>
    </xf>
    <xf numFmtId="0" fontId="106" fillId="4" borderId="1038" xfId="0" applyFont="1" applyFill="1" applyBorder="1" applyAlignment="1">
      <alignment horizontal="center" vertical="center" wrapText="1"/>
    </xf>
    <xf numFmtId="0" fontId="106" fillId="4" borderId="1185" xfId="0" applyFont="1" applyFill="1" applyBorder="1" applyAlignment="1">
      <alignment horizontal="center" vertical="center" wrapText="1"/>
    </xf>
    <xf numFmtId="0" fontId="106" fillId="4" borderId="1186" xfId="0" applyFont="1" applyFill="1" applyBorder="1" applyAlignment="1">
      <alignment horizontal="center" vertical="center" wrapText="1"/>
    </xf>
    <xf numFmtId="0" fontId="106" fillId="4" borderId="1211" xfId="0" applyFont="1" applyFill="1" applyBorder="1" applyAlignment="1">
      <alignment horizontal="center" vertical="center" wrapText="1"/>
    </xf>
    <xf numFmtId="0" fontId="10" fillId="4" borderId="1310" xfId="13" applyFont="1" applyFill="1" applyBorder="1" applyAlignment="1">
      <alignment horizontal="center" vertical="center" wrapText="1"/>
    </xf>
    <xf numFmtId="0" fontId="10" fillId="2" borderId="1312" xfId="13" applyFont="1" applyFill="1" applyBorder="1" applyAlignment="1">
      <alignment horizontal="center" vertical="center" wrapText="1"/>
    </xf>
    <xf numFmtId="0" fontId="10" fillId="4" borderId="1332" xfId="13" applyFont="1" applyFill="1" applyBorder="1" applyAlignment="1">
      <alignment horizontal="center" vertical="center" wrapText="1"/>
    </xf>
    <xf numFmtId="0" fontId="10" fillId="4" borderId="1311" xfId="13" applyFont="1" applyFill="1" applyBorder="1" applyAlignment="1">
      <alignment horizontal="center" vertical="center" wrapText="1"/>
    </xf>
    <xf numFmtId="0" fontId="10" fillId="4" borderId="1333" xfId="13" applyFont="1" applyFill="1" applyBorder="1" applyAlignment="1">
      <alignment horizontal="center" vertical="center" wrapText="1"/>
    </xf>
    <xf numFmtId="0" fontId="39" fillId="4" borderId="1333" xfId="13" applyFont="1" applyFill="1" applyBorder="1" applyAlignment="1">
      <alignment horizontal="center" vertical="center" wrapText="1"/>
    </xf>
    <xf numFmtId="0" fontId="135" fillId="4" borderId="1283" xfId="0" applyFont="1" applyFill="1" applyBorder="1" applyAlignment="1">
      <alignment horizontal="center" vertical="center" wrapText="1"/>
    </xf>
    <xf numFmtId="0" fontId="135" fillId="4" borderId="1284" xfId="0" applyFont="1" applyFill="1" applyBorder="1" applyAlignment="1">
      <alignment horizontal="center" vertical="center" wrapText="1"/>
    </xf>
    <xf numFmtId="0" fontId="38" fillId="4" borderId="1305" xfId="15" quotePrefix="1" applyFont="1" applyFill="1" applyBorder="1" applyAlignment="1">
      <alignment vertical="center" wrapText="1"/>
    </xf>
    <xf numFmtId="0" fontId="10" fillId="4" borderId="1328" xfId="13" applyFont="1" applyFill="1" applyBorder="1" applyAlignment="1">
      <alignment horizontal="center" vertical="center" wrapText="1"/>
    </xf>
    <xf numFmtId="0" fontId="106" fillId="4" borderId="1324" xfId="0" applyFont="1" applyFill="1" applyBorder="1" applyAlignment="1">
      <alignment horizontal="center" vertical="center" wrapText="1"/>
    </xf>
    <xf numFmtId="0" fontId="106" fillId="4" borderId="1325" xfId="0" applyFont="1" applyFill="1" applyBorder="1" applyAlignment="1">
      <alignment horizontal="center" vertical="center" wrapText="1"/>
    </xf>
    <xf numFmtId="0" fontId="106" fillId="4" borderId="1326" xfId="0" applyFont="1" applyFill="1" applyBorder="1" applyAlignment="1">
      <alignment horizontal="center" vertical="center" wrapText="1"/>
    </xf>
    <xf numFmtId="0" fontId="42" fillId="4" borderId="1334" xfId="0" applyFont="1" applyFill="1" applyBorder="1" applyAlignment="1">
      <alignment horizontal="left" vertical="center" wrapText="1"/>
    </xf>
    <xf numFmtId="0" fontId="39" fillId="4" borderId="1329" xfId="15" applyFont="1" applyFill="1" applyBorder="1" applyAlignment="1">
      <alignment horizontal="center" vertical="center" wrapText="1"/>
    </xf>
    <xf numFmtId="0" fontId="39" fillId="4" borderId="1317" xfId="15" applyFont="1" applyFill="1" applyBorder="1" applyAlignment="1">
      <alignment horizontal="center" vertical="center" wrapText="1"/>
    </xf>
    <xf numFmtId="0" fontId="107" fillId="4" borderId="1335" xfId="15" quotePrefix="1" applyFont="1" applyFill="1" applyBorder="1" applyAlignment="1">
      <alignment horizontal="left" vertical="center" wrapText="1"/>
    </xf>
    <xf numFmtId="0" fontId="39" fillId="4" borderId="1053" xfId="15" applyFont="1" applyFill="1" applyBorder="1" applyAlignment="1">
      <alignment horizontal="center" vertical="center" wrapText="1"/>
    </xf>
    <xf numFmtId="0" fontId="39" fillId="4" borderId="1193" xfId="15" applyFont="1" applyFill="1" applyBorder="1" applyAlignment="1">
      <alignment horizontal="center" vertical="center" wrapText="1"/>
    </xf>
    <xf numFmtId="0" fontId="135" fillId="4" borderId="1194" xfId="0" applyFont="1" applyFill="1" applyBorder="1" applyAlignment="1">
      <alignment horizontal="center" vertical="center" wrapText="1"/>
    </xf>
    <xf numFmtId="0" fontId="135" fillId="4" borderId="1193" xfId="0" applyFont="1" applyFill="1" applyBorder="1" applyAlignment="1">
      <alignment horizontal="center" vertical="center" wrapText="1"/>
    </xf>
    <xf numFmtId="0" fontId="135" fillId="4" borderId="1292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1" fontId="200" fillId="2" borderId="0" xfId="12" applyNumberFormat="1" applyFont="1" applyFill="1"/>
    <xf numFmtId="0" fontId="24" fillId="2" borderId="1212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321" xfId="15" quotePrefix="1" applyFont="1" applyFill="1" applyBorder="1" applyAlignment="1">
      <alignment horizontal="left" vertical="center" wrapText="1"/>
    </xf>
    <xf numFmtId="0" fontId="26" fillId="2" borderId="1335" xfId="15" quotePrefix="1" applyFont="1" applyFill="1" applyBorder="1" applyAlignment="1">
      <alignment horizontal="left" vertical="center" wrapText="1"/>
    </xf>
    <xf numFmtId="0" fontId="104" fillId="4" borderId="0" xfId="0" applyFont="1" applyFill="1" applyBorder="1" applyAlignment="1">
      <alignment horizontal="center" wrapText="1"/>
    </xf>
    <xf numFmtId="0" fontId="39" fillId="0" borderId="1291" xfId="15" quotePrefix="1" applyFont="1" applyFill="1" applyBorder="1" applyAlignment="1">
      <alignment horizontal="center" vertical="center" wrapText="1"/>
    </xf>
    <xf numFmtId="0" fontId="39" fillId="0" borderId="1283" xfId="15" quotePrefix="1" applyFont="1" applyFill="1" applyBorder="1" applyAlignment="1">
      <alignment horizontal="center" vertical="center" wrapText="1"/>
    </xf>
    <xf numFmtId="0" fontId="39" fillId="0" borderId="1245" xfId="15" quotePrefix="1" applyFont="1" applyFill="1" applyBorder="1" applyAlignment="1">
      <alignment horizontal="center" vertical="center" wrapText="1"/>
    </xf>
    <xf numFmtId="0" fontId="10" fillId="0" borderId="1212" xfId="13" quotePrefix="1" applyFont="1" applyFill="1" applyBorder="1" applyAlignment="1">
      <alignment horizontal="center" vertical="center" wrapText="1"/>
    </xf>
    <xf numFmtId="0" fontId="39" fillId="0" borderId="1311" xfId="13" quotePrefix="1" applyFont="1" applyFill="1" applyBorder="1" applyAlignment="1">
      <alignment vertical="center" wrapText="1"/>
    </xf>
    <xf numFmtId="0" fontId="39" fillId="0" borderId="1312" xfId="13" quotePrefix="1" applyFont="1" applyFill="1" applyBorder="1" applyAlignment="1">
      <alignment vertical="center" wrapText="1"/>
    </xf>
    <xf numFmtId="0" fontId="10" fillId="0" borderId="1313" xfId="13" quotePrefix="1" applyFont="1" applyFill="1" applyBorder="1" applyAlignment="1">
      <alignment vertical="center" wrapText="1"/>
    </xf>
    <xf numFmtId="0" fontId="10" fillId="0" borderId="1314" xfId="13" quotePrefix="1" applyFont="1" applyFill="1" applyBorder="1" applyAlignment="1">
      <alignment vertical="center" wrapText="1"/>
    </xf>
    <xf numFmtId="0" fontId="39" fillId="0" borderId="1245" xfId="15" quotePrefix="1" applyFont="1" applyFill="1" applyBorder="1" applyAlignment="1">
      <alignment vertical="center" wrapText="1"/>
    </xf>
    <xf numFmtId="0" fontId="39" fillId="0" borderId="1283" xfId="15" quotePrefix="1" applyFont="1" applyFill="1" applyBorder="1" applyAlignment="1">
      <alignment vertical="center" wrapText="1"/>
    </xf>
    <xf numFmtId="0" fontId="39" fillId="0" borderId="1285" xfId="15" quotePrefix="1" applyFont="1" applyFill="1" applyBorder="1" applyAlignment="1">
      <alignment vertical="center" wrapText="1"/>
    </xf>
    <xf numFmtId="0" fontId="39" fillId="0" borderId="1281" xfId="15" quotePrefix="1" applyFont="1" applyFill="1" applyBorder="1" applyAlignment="1">
      <alignment vertical="center" wrapText="1"/>
    </xf>
    <xf numFmtId="0" fontId="52" fillId="0" borderId="1281" xfId="15" quotePrefix="1" applyFont="1" applyFill="1" applyBorder="1" applyAlignment="1">
      <alignment vertical="center" wrapText="1"/>
    </xf>
    <xf numFmtId="0" fontId="10" fillId="0" borderId="1320" xfId="15" quotePrefix="1" applyFont="1" applyFill="1" applyBorder="1" applyAlignment="1">
      <alignment vertical="center" wrapText="1"/>
    </xf>
    <xf numFmtId="0" fontId="10" fillId="0" borderId="1212" xfId="15" quotePrefix="1" applyFont="1" applyFill="1" applyBorder="1" applyAlignment="1">
      <alignment vertical="center" wrapText="1"/>
    </xf>
    <xf numFmtId="0" fontId="10" fillId="0" borderId="1211" xfId="15" quotePrefix="1" applyFont="1" applyFill="1" applyBorder="1" applyAlignment="1">
      <alignment vertical="center" wrapText="1"/>
    </xf>
    <xf numFmtId="0" fontId="10" fillId="0" borderId="1310" xfId="15" quotePrefix="1" applyFont="1" applyFill="1" applyBorder="1" applyAlignment="1">
      <alignment vertical="center" wrapText="1"/>
    </xf>
    <xf numFmtId="0" fontId="10" fillId="0" borderId="1334" xfId="15" quotePrefix="1" applyFont="1" applyFill="1" applyBorder="1" applyAlignment="1">
      <alignment vertical="center" wrapText="1"/>
    </xf>
    <xf numFmtId="0" fontId="39" fillId="0" borderId="1259" xfId="13" quotePrefix="1" applyFont="1" applyFill="1" applyBorder="1" applyAlignment="1">
      <alignment vertical="center" wrapText="1"/>
    </xf>
    <xf numFmtId="0" fontId="39" fillId="0" borderId="545" xfId="13" quotePrefix="1" applyFont="1" applyFill="1" applyBorder="1" applyAlignment="1">
      <alignment vertical="center" wrapText="1"/>
    </xf>
    <xf numFmtId="0" fontId="39" fillId="0" borderId="1224" xfId="13" quotePrefix="1" applyFont="1" applyFill="1" applyBorder="1" applyAlignment="1">
      <alignment vertical="center" wrapText="1"/>
    </xf>
    <xf numFmtId="0" fontId="39" fillId="0" borderId="1329" xfId="13" quotePrefix="1" applyFont="1" applyFill="1" applyBorder="1" applyAlignment="1">
      <alignment vertical="center" wrapText="1"/>
    </xf>
    <xf numFmtId="0" fontId="39" fillId="0" borderId="1317" xfId="13" quotePrefix="1" applyFont="1" applyFill="1" applyBorder="1" applyAlignment="1">
      <alignment vertical="center" wrapText="1"/>
    </xf>
    <xf numFmtId="0" fontId="39" fillId="0" borderId="1318" xfId="13" quotePrefix="1" applyFont="1" applyFill="1" applyBorder="1" applyAlignment="1">
      <alignment vertical="center" wrapText="1"/>
    </xf>
    <xf numFmtId="0" fontId="10" fillId="4" borderId="1319" xfId="15" quotePrefix="1" applyFont="1" applyFill="1" applyBorder="1" applyAlignment="1">
      <alignment horizontal="center" vertical="center" wrapText="1"/>
    </xf>
    <xf numFmtId="0" fontId="10" fillId="4" borderId="1213" xfId="15" quotePrefix="1" applyFont="1" applyFill="1" applyBorder="1" applyAlignment="1">
      <alignment horizontal="center" vertical="center" wrapText="1"/>
    </xf>
    <xf numFmtId="0" fontId="10" fillId="4" borderId="1211" xfId="15" quotePrefix="1" applyFont="1" applyFill="1" applyBorder="1" applyAlignment="1">
      <alignment horizontal="center" vertical="center" wrapText="1"/>
    </xf>
    <xf numFmtId="0" fontId="10" fillId="4" borderId="1320" xfId="13" quotePrefix="1" applyFont="1" applyFill="1" applyBorder="1" applyAlignment="1">
      <alignment horizontal="center" vertical="center" wrapText="1"/>
    </xf>
    <xf numFmtId="0" fontId="10" fillId="4" borderId="1212" xfId="13" quotePrefix="1" applyFont="1" applyFill="1" applyBorder="1" applyAlignment="1">
      <alignment horizontal="center" vertical="center" wrapText="1"/>
    </xf>
    <xf numFmtId="0" fontId="39" fillId="0" borderId="1244" xfId="15" quotePrefix="1" applyFont="1" applyFill="1" applyBorder="1" applyAlignment="1">
      <alignment horizontal="center" vertical="center" wrapText="1"/>
    </xf>
    <xf numFmtId="0" fontId="39" fillId="0" borderId="1335" xfId="15" quotePrefix="1" applyFont="1" applyFill="1" applyBorder="1" applyAlignment="1">
      <alignment horizontal="center" vertical="center" wrapText="1"/>
    </xf>
    <xf numFmtId="0" fontId="39" fillId="0" borderId="1193" xfId="15" quotePrefix="1" applyFont="1" applyFill="1" applyBorder="1" applyAlignment="1">
      <alignment horizontal="center" vertical="center" wrapText="1"/>
    </xf>
    <xf numFmtId="0" fontId="39" fillId="0" borderId="1176" xfId="15" quotePrefix="1" applyFont="1" applyFill="1" applyBorder="1" applyAlignment="1">
      <alignment horizontal="center" vertical="center" wrapText="1"/>
    </xf>
    <xf numFmtId="0" fontId="10" fillId="0" borderId="1282" xfId="11" quotePrefix="1" applyFont="1" applyFill="1" applyBorder="1" applyAlignment="1">
      <alignment horizontal="center" vertical="center" textRotation="255" wrapText="1"/>
    </xf>
    <xf numFmtId="0" fontId="39" fillId="0" borderId="1310" xfId="13" quotePrefix="1" applyFont="1" applyFill="1" applyBorder="1" applyAlignment="1">
      <alignment vertical="center" wrapText="1"/>
    </xf>
    <xf numFmtId="0" fontId="10" fillId="0" borderId="1329" xfId="13" quotePrefix="1" applyFont="1" applyFill="1" applyBorder="1" applyAlignment="1">
      <alignment vertical="center" wrapText="1"/>
    </xf>
    <xf numFmtId="0" fontId="10" fillId="0" borderId="1317" xfId="13" quotePrefix="1" applyFont="1" applyFill="1" applyBorder="1" applyAlignment="1">
      <alignment vertical="center" wrapText="1"/>
    </xf>
    <xf numFmtId="0" fontId="10" fillId="0" borderId="1315" xfId="13" quotePrefix="1" applyFont="1" applyFill="1" applyBorder="1" applyAlignment="1">
      <alignment vertical="center" wrapText="1"/>
    </xf>
    <xf numFmtId="0" fontId="52" fillId="0" borderId="1283" xfId="15" quotePrefix="1" applyFont="1" applyFill="1" applyBorder="1" applyAlignment="1">
      <alignment vertical="center" wrapText="1"/>
    </xf>
    <xf numFmtId="0" fontId="39" fillId="0" borderId="1215" xfId="15" quotePrefix="1" applyFont="1" applyFill="1" applyBorder="1" applyAlignment="1">
      <alignment vertical="center" wrapText="1"/>
    </xf>
    <xf numFmtId="0" fontId="52" fillId="0" borderId="545" xfId="15" quotePrefix="1" applyFont="1" applyFill="1" applyBorder="1" applyAlignment="1">
      <alignment vertical="center" wrapText="1"/>
    </xf>
    <xf numFmtId="0" fontId="39" fillId="0" borderId="546" xfId="15" quotePrefix="1" applyFont="1" applyFill="1" applyBorder="1" applyAlignment="1">
      <alignment vertical="center" wrapText="1"/>
    </xf>
    <xf numFmtId="0" fontId="39" fillId="0" borderId="1284" xfId="15" quotePrefix="1" applyFont="1" applyFill="1" applyBorder="1" applyAlignment="1">
      <alignment vertical="center" wrapText="1"/>
    </xf>
    <xf numFmtId="0" fontId="39" fillId="0" borderId="1250" xfId="15" quotePrefix="1" applyFont="1" applyFill="1" applyBorder="1" applyAlignment="1">
      <alignment vertical="center" wrapText="1"/>
    </xf>
    <xf numFmtId="0" fontId="39" fillId="0" borderId="1185" xfId="15" quotePrefix="1" applyFont="1" applyFill="1" applyBorder="1" applyAlignment="1">
      <alignment vertical="center" wrapText="1"/>
    </xf>
    <xf numFmtId="0" fontId="39" fillId="0" borderId="1186" xfId="15" quotePrefix="1" applyFont="1" applyFill="1" applyBorder="1" applyAlignment="1">
      <alignment vertical="center" wrapText="1"/>
    </xf>
    <xf numFmtId="0" fontId="39" fillId="0" borderId="1315" xfId="13" quotePrefix="1" applyFont="1" applyFill="1" applyBorder="1" applyAlignment="1">
      <alignment vertical="center" wrapText="1"/>
    </xf>
    <xf numFmtId="0" fontId="39" fillId="0" borderId="1053" xfId="15" quotePrefix="1" applyFont="1" applyFill="1" applyBorder="1" applyAlignment="1">
      <alignment vertical="center" wrapText="1"/>
    </xf>
    <xf numFmtId="0" fontId="39" fillId="0" borderId="1193" xfId="15" quotePrefix="1" applyFont="1" applyFill="1" applyBorder="1" applyAlignment="1">
      <alignment vertical="center" wrapText="1"/>
    </xf>
    <xf numFmtId="0" fontId="39" fillId="16" borderId="1337" xfId="0" applyFont="1" applyFill="1" applyBorder="1" applyAlignment="1">
      <alignment horizontal="center" vertical="center" wrapText="1"/>
    </xf>
    <xf numFmtId="0" fontId="10" fillId="16" borderId="1337" xfId="0" applyFont="1" applyFill="1" applyBorder="1" applyAlignment="1">
      <alignment horizontal="center" vertical="center" wrapText="1"/>
    </xf>
    <xf numFmtId="0" fontId="39" fillId="16" borderId="1338" xfId="0" applyFont="1" applyFill="1" applyBorder="1" applyAlignment="1">
      <alignment horizontal="center" vertical="center" wrapText="1"/>
    </xf>
    <xf numFmtId="0" fontId="10" fillId="16" borderId="1338" xfId="0" applyFont="1" applyFill="1" applyBorder="1" applyAlignment="1">
      <alignment horizontal="center" vertical="center" wrapText="1"/>
    </xf>
    <xf numFmtId="0" fontId="39" fillId="16" borderId="1339" xfId="0" applyFont="1" applyFill="1" applyBorder="1" applyAlignment="1">
      <alignment horizontal="center" vertical="center" wrapText="1"/>
    </xf>
    <xf numFmtId="0" fontId="10" fillId="16" borderId="1340" xfId="0" applyFont="1" applyFill="1" applyBorder="1" applyAlignment="1">
      <alignment horizontal="center" vertical="center" wrapText="1"/>
    </xf>
    <xf numFmtId="0" fontId="10" fillId="16" borderId="1341" xfId="0" applyFont="1" applyFill="1" applyBorder="1" applyAlignment="1">
      <alignment horizontal="center" vertical="center" wrapText="1"/>
    </xf>
    <xf numFmtId="0" fontId="10" fillId="16" borderId="1342" xfId="0" applyFont="1" applyFill="1" applyBorder="1" applyAlignment="1">
      <alignment horizontal="center" vertical="center" wrapText="1"/>
    </xf>
    <xf numFmtId="0" fontId="10" fillId="16" borderId="1343" xfId="0" applyFont="1" applyFill="1" applyBorder="1" applyAlignment="1">
      <alignment horizontal="center" vertical="center" wrapText="1"/>
    </xf>
    <xf numFmtId="0" fontId="10" fillId="16" borderId="1344" xfId="0" applyFont="1" applyFill="1" applyBorder="1" applyAlignment="1">
      <alignment horizontal="center" vertical="center" wrapText="1"/>
    </xf>
    <xf numFmtId="0" fontId="10" fillId="16" borderId="1345" xfId="0" applyFont="1" applyFill="1" applyBorder="1" applyAlignment="1">
      <alignment horizontal="center" vertical="center" wrapText="1"/>
    </xf>
    <xf numFmtId="0" fontId="10" fillId="16" borderId="1346" xfId="0" applyFont="1" applyFill="1" applyBorder="1" applyAlignment="1">
      <alignment horizontal="center" vertical="center" wrapText="1"/>
    </xf>
    <xf numFmtId="0" fontId="10" fillId="16" borderId="1347" xfId="0" applyFont="1" applyFill="1" applyBorder="1" applyAlignment="1">
      <alignment horizontal="center" vertical="center" wrapText="1"/>
    </xf>
    <xf numFmtId="0" fontId="10" fillId="16" borderId="1348" xfId="0" applyFont="1" applyFill="1" applyBorder="1" applyAlignment="1">
      <alignment horizontal="center" vertical="center" wrapText="1"/>
    </xf>
    <xf numFmtId="0" fontId="39" fillId="16" borderId="1343" xfId="0" applyFont="1" applyFill="1" applyBorder="1" applyAlignment="1">
      <alignment horizontal="center" vertical="center" wrapText="1"/>
    </xf>
    <xf numFmtId="0" fontId="39" fillId="16" borderId="1341" xfId="0" applyFont="1" applyFill="1" applyBorder="1" applyAlignment="1">
      <alignment horizontal="center" vertical="center" wrapText="1"/>
    </xf>
    <xf numFmtId="0" fontId="39" fillId="16" borderId="1349" xfId="0" applyFont="1" applyFill="1" applyBorder="1" applyAlignment="1">
      <alignment horizontal="center" vertical="center"/>
    </xf>
    <xf numFmtId="0" fontId="39" fillId="16" borderId="1350" xfId="0" applyFont="1" applyFill="1" applyBorder="1" applyAlignment="1">
      <alignment horizontal="center" vertical="center"/>
    </xf>
    <xf numFmtId="0" fontId="39" fillId="16" borderId="1351" xfId="0" applyFont="1" applyFill="1" applyBorder="1" applyAlignment="1">
      <alignment horizontal="center" vertical="center"/>
    </xf>
    <xf numFmtId="0" fontId="39" fillId="16" borderId="1352" xfId="0" applyFont="1" applyFill="1" applyBorder="1" applyAlignment="1">
      <alignment horizontal="center" vertical="center" wrapText="1"/>
    </xf>
    <xf numFmtId="0" fontId="39" fillId="16" borderId="1353" xfId="0" applyFont="1" applyFill="1" applyBorder="1" applyAlignment="1">
      <alignment horizontal="center" vertical="center" wrapText="1"/>
    </xf>
    <xf numFmtId="0" fontId="39" fillId="16" borderId="1354" xfId="0" applyFont="1" applyFill="1" applyBorder="1" applyAlignment="1">
      <alignment horizontal="center" vertical="center" wrapText="1"/>
    </xf>
    <xf numFmtId="0" fontId="39" fillId="16" borderId="1355" xfId="0" applyFont="1" applyFill="1" applyBorder="1" applyAlignment="1">
      <alignment horizontal="center" vertical="center" wrapText="1"/>
    </xf>
    <xf numFmtId="0" fontId="39" fillId="16" borderId="1356" xfId="0" applyFont="1" applyFill="1" applyBorder="1" applyAlignment="1">
      <alignment horizontal="center" vertical="center" wrapText="1"/>
    </xf>
    <xf numFmtId="0" fontId="39" fillId="16" borderId="1357" xfId="0" applyFont="1" applyFill="1" applyBorder="1" applyAlignment="1">
      <alignment horizontal="center" vertical="center" wrapText="1"/>
    </xf>
    <xf numFmtId="0" fontId="113" fillId="16" borderId="1172" xfId="0" applyFont="1" applyFill="1" applyBorder="1" applyAlignment="1">
      <alignment horizontal="center" vertical="center"/>
    </xf>
    <xf numFmtId="0" fontId="113" fillId="16" borderId="1358" xfId="0" applyFont="1" applyFill="1" applyBorder="1" applyAlignment="1">
      <alignment horizontal="center" vertical="center"/>
    </xf>
    <xf numFmtId="0" fontId="113" fillId="16" borderId="1351" xfId="0" applyFont="1" applyFill="1" applyBorder="1" applyAlignment="1">
      <alignment horizontal="center" vertical="center"/>
    </xf>
    <xf numFmtId="0" fontId="10" fillId="16" borderId="1359" xfId="0" applyFont="1" applyFill="1" applyBorder="1" applyAlignment="1">
      <alignment horizontal="center" vertical="center" wrapText="1"/>
    </xf>
    <xf numFmtId="0" fontId="145" fillId="16" borderId="1172" xfId="0" applyFont="1" applyFill="1" applyBorder="1" applyAlignment="1">
      <alignment horizontal="center" vertical="center" wrapText="1"/>
    </xf>
    <xf numFmtId="0" fontId="145" fillId="16" borderId="1151" xfId="0" applyFont="1" applyFill="1" applyBorder="1" applyAlignment="1">
      <alignment horizontal="center" vertical="center" wrapText="1"/>
    </xf>
    <xf numFmtId="0" fontId="145" fillId="16" borderId="1358" xfId="0" applyFont="1" applyFill="1" applyBorder="1" applyAlignment="1">
      <alignment horizontal="center" vertical="center" wrapText="1"/>
    </xf>
    <xf numFmtId="0" fontId="145" fillId="16" borderId="1351" xfId="0" applyFont="1" applyFill="1" applyBorder="1" applyAlignment="1">
      <alignment horizontal="center" vertical="center" wrapText="1"/>
    </xf>
    <xf numFmtId="0" fontId="145" fillId="16" borderId="1352" xfId="0" applyFont="1" applyFill="1" applyBorder="1" applyAlignment="1">
      <alignment horizontal="center" vertical="center" wrapText="1"/>
    </xf>
    <xf numFmtId="0" fontId="145" fillId="16" borderId="1350" xfId="0" applyFont="1" applyFill="1" applyBorder="1" applyAlignment="1">
      <alignment horizontal="center" vertical="center" wrapText="1"/>
    </xf>
    <xf numFmtId="0" fontId="145" fillId="16" borderId="1357" xfId="0" applyFont="1" applyFill="1" applyBorder="1" applyAlignment="1">
      <alignment horizontal="center" vertical="center" wrapText="1"/>
    </xf>
    <xf numFmtId="0" fontId="39" fillId="16" borderId="1348" xfId="0" applyFont="1" applyFill="1" applyBorder="1" applyAlignment="1">
      <alignment horizontal="center" vertical="center" wrapText="1"/>
    </xf>
    <xf numFmtId="0" fontId="39" fillId="16" borderId="1345" xfId="0" applyFont="1" applyFill="1" applyBorder="1" applyAlignment="1">
      <alignment horizontal="center" vertical="center" wrapText="1"/>
    </xf>
    <xf numFmtId="0" fontId="39" fillId="16" borderId="1360" xfId="0" applyFont="1" applyFill="1" applyBorder="1" applyAlignment="1">
      <alignment horizontal="center" vertical="center" wrapText="1"/>
    </xf>
    <xf numFmtId="0" fontId="39" fillId="16" borderId="1343" xfId="0" applyFont="1" applyFill="1" applyBorder="1" applyAlignment="1">
      <alignment horizontal="center" vertical="center"/>
    </xf>
    <xf numFmtId="0" fontId="39" fillId="16" borderId="1341" xfId="0" applyFont="1" applyFill="1" applyBorder="1" applyAlignment="1">
      <alignment horizontal="center" vertical="center"/>
    </xf>
    <xf numFmtId="0" fontId="39" fillId="16" borderId="1342" xfId="0" applyFont="1" applyFill="1" applyBorder="1" applyAlignment="1">
      <alignment horizontal="center" vertical="center" wrapText="1"/>
    </xf>
    <xf numFmtId="0" fontId="145" fillId="16" borderId="1343" xfId="0" applyFont="1" applyFill="1" applyBorder="1" applyAlignment="1">
      <alignment horizontal="center" vertical="center" wrapText="1"/>
    </xf>
    <xf numFmtId="0" fontId="145" fillId="16" borderId="1341" xfId="0" applyFont="1" applyFill="1" applyBorder="1" applyAlignment="1">
      <alignment horizontal="center" vertical="center" wrapText="1"/>
    </xf>
    <xf numFmtId="0" fontId="145" fillId="16" borderId="1344" xfId="0" applyFont="1" applyFill="1" applyBorder="1" applyAlignment="1">
      <alignment horizontal="center" vertical="center" wrapText="1"/>
    </xf>
    <xf numFmtId="0" fontId="39" fillId="16" borderId="1361" xfId="0" applyFont="1" applyFill="1" applyBorder="1" applyAlignment="1">
      <alignment horizontal="center" vertical="center"/>
    </xf>
    <xf numFmtId="0" fontId="39" fillId="16" borderId="1362" xfId="0" applyFont="1" applyFill="1" applyBorder="1" applyAlignment="1">
      <alignment horizontal="center" vertical="center"/>
    </xf>
    <xf numFmtId="0" fontId="39" fillId="16" borderId="1363" xfId="0" applyFont="1" applyFill="1" applyBorder="1" applyAlignment="1">
      <alignment horizontal="center" vertical="center" wrapText="1"/>
    </xf>
    <xf numFmtId="0" fontId="39" fillId="16" borderId="1350" xfId="0" applyFont="1" applyFill="1" applyBorder="1" applyAlignment="1">
      <alignment horizontal="center" vertical="center" wrapText="1"/>
    </xf>
    <xf numFmtId="0" fontId="39" fillId="16" borderId="1351" xfId="0" applyFont="1" applyFill="1" applyBorder="1" applyAlignment="1">
      <alignment horizontal="center" vertical="center" wrapText="1"/>
    </xf>
    <xf numFmtId="0" fontId="10" fillId="16" borderId="1357" xfId="0" applyFont="1" applyFill="1" applyBorder="1" applyAlignment="1">
      <alignment horizontal="center" vertical="center" wrapText="1"/>
    </xf>
    <xf numFmtId="0" fontId="39" fillId="16" borderId="1364" xfId="0" applyFont="1" applyFill="1" applyBorder="1" applyAlignment="1">
      <alignment horizontal="center" vertical="center" wrapText="1"/>
    </xf>
    <xf numFmtId="0" fontId="39" fillId="16" borderId="1365" xfId="0" applyFont="1" applyFill="1" applyBorder="1" applyAlignment="1">
      <alignment horizontal="center" vertical="center" wrapText="1"/>
    </xf>
    <xf numFmtId="0" fontId="10" fillId="16" borderId="1366" xfId="0" applyFont="1" applyFill="1" applyBorder="1" applyAlignment="1">
      <alignment horizontal="center" vertical="center" wrapText="1"/>
    </xf>
    <xf numFmtId="0" fontId="39" fillId="10" borderId="1349" xfId="0" applyFont="1" applyFill="1" applyBorder="1" applyAlignment="1">
      <alignment horizontal="center" vertical="center"/>
    </xf>
    <xf numFmtId="0" fontId="39" fillId="16" borderId="1367" xfId="0" applyFont="1" applyFill="1" applyBorder="1" applyAlignment="1">
      <alignment horizontal="center" vertical="center" wrapText="1"/>
    </xf>
    <xf numFmtId="0" fontId="39" fillId="16" borderId="1368" xfId="0" applyFont="1" applyFill="1" applyBorder="1" applyAlignment="1">
      <alignment horizontal="center" vertical="center" wrapText="1"/>
    </xf>
    <xf numFmtId="0" fontId="10" fillId="16" borderId="1369" xfId="0" applyFont="1" applyFill="1" applyBorder="1" applyAlignment="1">
      <alignment horizontal="center" vertical="center" wrapText="1"/>
    </xf>
    <xf numFmtId="0" fontId="52" fillId="10" borderId="1370" xfId="0" applyFont="1" applyFill="1" applyBorder="1" applyAlignment="1">
      <alignment horizontal="center" vertical="center" wrapText="1"/>
    </xf>
    <xf numFmtId="0" fontId="52" fillId="10" borderId="1337" xfId="0" applyFont="1" applyFill="1" applyBorder="1" applyAlignment="1">
      <alignment horizontal="center" vertical="center" wrapText="1"/>
    </xf>
    <xf numFmtId="0" fontId="10" fillId="10" borderId="1343" xfId="0" applyFont="1" applyFill="1" applyBorder="1" applyAlignment="1">
      <alignment horizontal="center" vertical="center" wrapText="1"/>
    </xf>
    <xf numFmtId="0" fontId="10" fillId="10" borderId="1348" xfId="0" applyFont="1" applyFill="1" applyBorder="1" applyAlignment="1">
      <alignment horizontal="center" vertical="center" wrapText="1"/>
    </xf>
    <xf numFmtId="0" fontId="39" fillId="10" borderId="1343" xfId="0" applyFont="1" applyFill="1" applyBorder="1" applyAlignment="1">
      <alignment horizontal="center" vertical="center" wrapText="1"/>
    </xf>
    <xf numFmtId="0" fontId="39" fillId="10" borderId="1168" xfId="0" applyFont="1" applyFill="1" applyBorder="1" applyAlignment="1">
      <alignment horizontal="center" vertical="center"/>
    </xf>
    <xf numFmtId="0" fontId="39" fillId="10" borderId="1350" xfId="0" applyFont="1" applyFill="1" applyBorder="1" applyAlignment="1">
      <alignment horizontal="center" vertical="center"/>
    </xf>
    <xf numFmtId="0" fontId="39" fillId="10" borderId="1371" xfId="0" applyFont="1" applyFill="1" applyBorder="1" applyAlignment="1">
      <alignment horizontal="center" vertical="center" wrapText="1"/>
    </xf>
    <xf numFmtId="0" fontId="39" fillId="16" borderId="1372" xfId="0" applyFont="1" applyFill="1" applyBorder="1" applyAlignment="1">
      <alignment horizontal="center" vertical="center"/>
    </xf>
    <xf numFmtId="0" fontId="39" fillId="16" borderId="1373" xfId="0" applyFont="1" applyFill="1" applyBorder="1" applyAlignment="1">
      <alignment horizontal="center" vertical="center"/>
    </xf>
    <xf numFmtId="0" fontId="39" fillId="16" borderId="1374" xfId="0" applyFont="1" applyFill="1" applyBorder="1" applyAlignment="1">
      <alignment horizontal="center" vertical="center" wrapText="1"/>
    </xf>
    <xf numFmtId="0" fontId="39" fillId="10" borderId="1375" xfId="0" applyFont="1" applyFill="1" applyBorder="1" applyAlignment="1">
      <alignment horizontal="center" vertical="center"/>
    </xf>
    <xf numFmtId="0" fontId="38" fillId="4" borderId="1289" xfId="15" quotePrefix="1" applyFont="1" applyFill="1" applyBorder="1" applyAlignment="1">
      <alignment vertical="center" wrapText="1"/>
    </xf>
    <xf numFmtId="0" fontId="10" fillId="4" borderId="1310" xfId="15" quotePrefix="1" applyFont="1" applyFill="1" applyBorder="1" applyAlignment="1">
      <alignment vertical="center" wrapText="1"/>
    </xf>
    <xf numFmtId="0" fontId="10" fillId="4" borderId="1312" xfId="15" quotePrefix="1" applyFont="1" applyFill="1" applyBorder="1" applyAlignment="1">
      <alignment vertical="center" wrapText="1"/>
    </xf>
    <xf numFmtId="0" fontId="39" fillId="4" borderId="1313" xfId="15" quotePrefix="1" applyFont="1" applyFill="1" applyBorder="1" applyAlignment="1">
      <alignment vertical="center" wrapText="1"/>
    </xf>
    <xf numFmtId="0" fontId="106" fillId="4" borderId="1310" xfId="0" applyFont="1" applyFill="1" applyBorder="1" applyAlignment="1">
      <alignment horizontal="left" vertical="center" wrapText="1"/>
    </xf>
    <xf numFmtId="0" fontId="106" fillId="4" borderId="1312" xfId="0" applyFont="1" applyFill="1" applyBorder="1" applyAlignment="1">
      <alignment horizontal="left" vertical="center" wrapText="1"/>
    </xf>
    <xf numFmtId="0" fontId="106" fillId="4" borderId="1313" xfId="0" applyFont="1" applyFill="1" applyBorder="1" applyAlignment="1">
      <alignment horizontal="left" vertical="center" wrapText="1"/>
    </xf>
    <xf numFmtId="0" fontId="10" fillId="0" borderId="886" xfId="15" quotePrefix="1" applyFont="1" applyFill="1" applyBorder="1" applyAlignment="1">
      <alignment horizontal="center" vertical="center" wrapText="1"/>
    </xf>
    <xf numFmtId="0" fontId="10" fillId="0" borderId="882" xfId="15" quotePrefix="1" applyFont="1" applyFill="1" applyBorder="1" applyAlignment="1">
      <alignment horizontal="center" vertical="center" wrapText="1"/>
    </xf>
    <xf numFmtId="0" fontId="10" fillId="0" borderId="887" xfId="15" quotePrefix="1" applyFont="1" applyFill="1" applyBorder="1" applyAlignment="1">
      <alignment horizontal="center" vertical="center" wrapText="1"/>
    </xf>
    <xf numFmtId="0" fontId="10" fillId="0" borderId="873" xfId="15" quotePrefix="1" applyFont="1" applyFill="1" applyBorder="1" applyAlignment="1">
      <alignment horizontal="center" vertical="center" wrapText="1"/>
    </xf>
    <xf numFmtId="0" fontId="10" fillId="0" borderId="870" xfId="15" quotePrefix="1" applyFont="1" applyFill="1" applyBorder="1" applyAlignment="1">
      <alignment horizontal="center" vertical="center" wrapText="1"/>
    </xf>
    <xf numFmtId="0" fontId="10" fillId="0" borderId="858" xfId="15" quotePrefix="1" applyFont="1" applyFill="1" applyBorder="1" applyAlignment="1">
      <alignment horizontal="center" vertical="center" wrapText="1"/>
    </xf>
    <xf numFmtId="0" fontId="10" fillId="0" borderId="862" xfId="15" quotePrefix="1" applyFont="1" applyFill="1" applyBorder="1" applyAlignment="1">
      <alignment horizontal="center" vertical="center" wrapText="1"/>
    </xf>
    <xf numFmtId="0" fontId="10" fillId="0" borderId="760" xfId="15" quotePrefix="1" applyFont="1" applyFill="1" applyBorder="1" applyAlignment="1">
      <alignment horizontal="center" vertical="center" wrapText="1"/>
    </xf>
    <xf numFmtId="0" fontId="10" fillId="0" borderId="861" xfId="15" quotePrefix="1" applyFont="1" applyFill="1" applyBorder="1" applyAlignment="1">
      <alignment horizontal="center" vertical="center" wrapText="1"/>
    </xf>
    <xf numFmtId="0" fontId="10" fillId="0" borderId="872" xfId="15" quotePrefix="1" applyFont="1" applyFill="1" applyBorder="1" applyAlignment="1">
      <alignment horizontal="center" vertical="center" wrapText="1"/>
    </xf>
    <xf numFmtId="0" fontId="106" fillId="4" borderId="1334" xfId="0" applyFont="1" applyFill="1" applyBorder="1" applyAlignment="1">
      <alignment horizontal="left" vertical="center" wrapText="1"/>
    </xf>
    <xf numFmtId="0" fontId="10" fillId="0" borderId="1216" xfId="13" quotePrefix="1" applyFont="1" applyFill="1" applyBorder="1" applyAlignment="1">
      <alignment horizontal="center" vertical="center" wrapText="1"/>
    </xf>
    <xf numFmtId="0" fontId="10" fillId="0" borderId="1217" xfId="13" quotePrefix="1" applyFont="1" applyFill="1" applyBorder="1" applyAlignment="1">
      <alignment horizontal="center" vertical="center" wrapText="1"/>
    </xf>
    <xf numFmtId="0" fontId="10" fillId="0" borderId="1282" xfId="13" quotePrefix="1" applyFont="1" applyFill="1" applyBorder="1" applyAlignment="1">
      <alignment horizontal="center" vertical="center" wrapText="1"/>
    </xf>
    <xf numFmtId="0" fontId="10" fillId="0" borderId="1289" xfId="13" quotePrefix="1" applyFont="1" applyFill="1" applyBorder="1" applyAlignment="1">
      <alignment horizontal="center" vertical="center" wrapText="1"/>
    </xf>
    <xf numFmtId="0" fontId="10" fillId="0" borderId="1310" xfId="13" quotePrefix="1" applyFont="1" applyFill="1" applyBorder="1" applyAlignment="1">
      <alignment vertical="center" wrapText="1"/>
    </xf>
    <xf numFmtId="0" fontId="10" fillId="0" borderId="1312" xfId="13" quotePrefix="1" applyFont="1" applyFill="1" applyBorder="1" applyAlignment="1">
      <alignment vertical="center" wrapText="1"/>
    </xf>
    <xf numFmtId="0" fontId="10" fillId="0" borderId="1334" xfId="13" quotePrefix="1" applyFont="1" applyFill="1" applyBorder="1" applyAlignment="1">
      <alignment horizontal="center" vertical="center" wrapText="1"/>
    </xf>
    <xf numFmtId="0" fontId="39" fillId="0" borderId="1312" xfId="13" quotePrefix="1" applyFont="1" applyFill="1" applyBorder="1" applyAlignment="1">
      <alignment horizontal="center" vertical="center" wrapText="1"/>
    </xf>
    <xf numFmtId="0" fontId="39" fillId="0" borderId="1333" xfId="13" quotePrefix="1" applyFont="1" applyFill="1" applyBorder="1" applyAlignment="1">
      <alignment horizontal="center" vertical="center" wrapText="1"/>
    </xf>
    <xf numFmtId="0" fontId="39" fillId="0" borderId="1329" xfId="15" quotePrefix="1" applyFont="1" applyFill="1" applyBorder="1" applyAlignment="1">
      <alignment horizontal="center" vertical="center" wrapText="1"/>
    </xf>
    <xf numFmtId="0" fontId="39" fillId="0" borderId="1315" xfId="15" quotePrefix="1" applyFont="1" applyFill="1" applyBorder="1" applyAlignment="1">
      <alignment horizontal="center" vertical="center" wrapText="1"/>
    </xf>
    <xf numFmtId="0" fontId="52" fillId="0" borderId="1329" xfId="15" quotePrefix="1" applyFont="1" applyFill="1" applyBorder="1" applyAlignment="1">
      <alignment horizontal="center" vertical="center" wrapText="1"/>
    </xf>
    <xf numFmtId="0" fontId="106" fillId="0" borderId="1329" xfId="0" applyFont="1" applyFill="1" applyBorder="1" applyAlignment="1">
      <alignment horizontal="center" vertical="center" wrapText="1"/>
    </xf>
    <xf numFmtId="0" fontId="106" fillId="0" borderId="1315" xfId="0" applyFont="1" applyFill="1" applyBorder="1" applyAlignment="1">
      <alignment horizontal="center" vertical="center" wrapText="1"/>
    </xf>
    <xf numFmtId="0" fontId="39" fillId="0" borderId="886" xfId="15" quotePrefix="1" applyFont="1" applyFill="1" applyBorder="1" applyAlignment="1">
      <alignment horizontal="center" vertical="center" wrapText="1"/>
    </xf>
    <xf numFmtId="0" fontId="39" fillId="0" borderId="870" xfId="15" quotePrefix="1" applyFont="1" applyFill="1" applyBorder="1" applyAlignment="1">
      <alignment horizontal="center" vertical="center" wrapText="1"/>
    </xf>
    <xf numFmtId="0" fontId="52" fillId="0" borderId="886" xfId="15" quotePrefix="1" applyFont="1" applyFill="1" applyBorder="1" applyAlignment="1">
      <alignment horizontal="center" vertical="center" wrapText="1"/>
    </xf>
    <xf numFmtId="0" fontId="106" fillId="0" borderId="858" xfId="0" applyFont="1" applyFill="1" applyBorder="1" applyAlignment="1">
      <alignment horizontal="center" vertical="center" wrapText="1"/>
    </xf>
    <xf numFmtId="0" fontId="106" fillId="0" borderId="760" xfId="0" applyFont="1" applyFill="1" applyBorder="1" applyAlignment="1">
      <alignment horizontal="center" vertical="center" wrapText="1"/>
    </xf>
    <xf numFmtId="0" fontId="39" fillId="4" borderId="1237" xfId="15" applyFont="1" applyFill="1" applyBorder="1" applyAlignment="1">
      <alignment vertical="center" wrapText="1"/>
    </xf>
    <xf numFmtId="0" fontId="39" fillId="0" borderId="858" xfId="15" quotePrefix="1" applyFont="1" applyFill="1" applyBorder="1" applyAlignment="1">
      <alignment horizontal="center" vertical="center" wrapText="1"/>
    </xf>
    <xf numFmtId="0" fontId="10" fillId="0" borderId="1212" xfId="15" quotePrefix="1" applyFont="1" applyFill="1" applyBorder="1" applyAlignment="1">
      <alignment horizontal="center" vertical="center" wrapText="1"/>
    </xf>
    <xf numFmtId="0" fontId="10" fillId="0" borderId="1211" xfId="15" quotePrefix="1" applyFont="1" applyFill="1" applyBorder="1" applyAlignment="1">
      <alignment horizontal="center" vertical="center" wrapText="1"/>
    </xf>
    <xf numFmtId="0" fontId="39" fillId="0" borderId="1212" xfId="13" quotePrefix="1" applyFont="1" applyFill="1" applyBorder="1" applyAlignment="1">
      <alignment horizontal="center" vertical="center" wrapText="1"/>
    </xf>
    <xf numFmtId="0" fontId="39" fillId="0" borderId="1320" xfId="13" quotePrefix="1" applyFont="1" applyFill="1" applyBorder="1" applyAlignment="1">
      <alignment horizontal="center" vertical="center" wrapText="1"/>
    </xf>
    <xf numFmtId="0" fontId="39" fillId="0" borderId="1319" xfId="13" quotePrefix="1" applyFont="1" applyFill="1" applyBorder="1" applyAlignment="1">
      <alignment horizontal="center" vertical="center" wrapText="1"/>
    </xf>
    <xf numFmtId="0" fontId="39" fillId="0" borderId="1220" xfId="13" quotePrefix="1" applyFont="1" applyFill="1" applyBorder="1" applyAlignment="1">
      <alignment horizontal="center" vertical="center" wrapText="1"/>
    </xf>
    <xf numFmtId="0" fontId="106" fillId="0" borderId="1310" xfId="0" applyFont="1" applyFill="1" applyBorder="1" applyAlignment="1">
      <alignment horizontal="center" vertical="center" wrapText="1"/>
    </xf>
    <xf numFmtId="0" fontId="106" fillId="0" borderId="1312" xfId="0" applyFont="1" applyFill="1" applyBorder="1" applyAlignment="1">
      <alignment horizontal="center" vertical="center" wrapText="1"/>
    </xf>
    <xf numFmtId="0" fontId="106" fillId="0" borderId="1313" xfId="0" applyFont="1" applyFill="1" applyBorder="1" applyAlignment="1">
      <alignment horizontal="center" vertical="center" wrapText="1"/>
    </xf>
    <xf numFmtId="0" fontId="39" fillId="0" borderId="545" xfId="15" quotePrefix="1" applyFont="1" applyFill="1" applyBorder="1" applyAlignment="1">
      <alignment horizontal="center" vertical="center" wrapText="1"/>
    </xf>
    <xf numFmtId="0" fontId="39" fillId="0" borderId="1224" xfId="15" quotePrefix="1" applyFont="1" applyFill="1" applyBorder="1" applyAlignment="1">
      <alignment horizontal="center" vertical="center" wrapText="1"/>
    </xf>
    <xf numFmtId="0" fontId="39" fillId="0" borderId="1259" xfId="15" quotePrefix="1" applyFont="1" applyFill="1" applyBorder="1" applyAlignment="1">
      <alignment horizontal="center" vertical="center" wrapText="1"/>
    </xf>
    <xf numFmtId="0" fontId="106" fillId="0" borderId="1317" xfId="0" applyFont="1" applyFill="1" applyBorder="1" applyAlignment="1">
      <alignment horizontal="center" vertical="center" wrapText="1"/>
    </xf>
    <xf numFmtId="0" fontId="39" fillId="0" borderId="881" xfId="15" quotePrefix="1" applyFont="1" applyFill="1" applyBorder="1" applyAlignment="1">
      <alignment horizontal="center" vertical="center" wrapText="1"/>
    </xf>
    <xf numFmtId="0" fontId="39" fillId="0" borderId="882" xfId="15" quotePrefix="1" applyFont="1" applyFill="1" applyBorder="1" applyAlignment="1">
      <alignment horizontal="center" vertical="center" wrapText="1"/>
    </xf>
    <xf numFmtId="0" fontId="39" fillId="0" borderId="873" xfId="15" quotePrefix="1" applyFont="1" applyFill="1" applyBorder="1" applyAlignment="1">
      <alignment horizontal="center" vertical="center" wrapText="1"/>
    </xf>
    <xf numFmtId="0" fontId="106" fillId="0" borderId="886" xfId="0" applyFont="1" applyFill="1" applyBorder="1" applyAlignment="1">
      <alignment horizontal="center" vertical="center" wrapText="1"/>
    </xf>
    <xf numFmtId="0" fontId="106" fillId="0" borderId="882" xfId="0" applyFont="1" applyFill="1" applyBorder="1" applyAlignment="1">
      <alignment horizontal="center" vertical="center" wrapText="1"/>
    </xf>
    <xf numFmtId="0" fontId="106" fillId="0" borderId="887" xfId="0" applyFont="1" applyFill="1" applyBorder="1" applyAlignment="1">
      <alignment horizontal="center" vertical="center" wrapText="1"/>
    </xf>
    <xf numFmtId="0" fontId="106" fillId="0" borderId="1221" xfId="0" applyFont="1" applyFill="1" applyBorder="1" applyAlignment="1">
      <alignment horizontal="center" vertical="center" wrapText="1"/>
    </xf>
    <xf numFmtId="0" fontId="106" fillId="0" borderId="1222" xfId="0" applyFont="1" applyFill="1" applyBorder="1" applyAlignment="1">
      <alignment horizontal="center" vertical="center" wrapText="1"/>
    </xf>
    <xf numFmtId="0" fontId="106" fillId="0" borderId="1292" xfId="0" applyFont="1" applyFill="1" applyBorder="1" applyAlignment="1">
      <alignment horizontal="center" vertical="center" wrapText="1"/>
    </xf>
    <xf numFmtId="0" fontId="10" fillId="0" borderId="1213" xfId="15" quotePrefix="1" applyFont="1" applyFill="1" applyBorder="1" applyAlignment="1">
      <alignment horizontal="center" vertical="center" wrapText="1"/>
    </xf>
    <xf numFmtId="0" fontId="9" fillId="4" borderId="1213" xfId="0" applyFont="1" applyFill="1" applyBorder="1" applyAlignment="1">
      <alignment horizontal="left" vertical="center" wrapText="1"/>
    </xf>
    <xf numFmtId="0" fontId="10" fillId="0" borderId="1213" xfId="13" quotePrefix="1" applyFont="1" applyFill="1" applyBorder="1" applyAlignment="1">
      <alignment horizontal="center" vertical="center" wrapText="1"/>
    </xf>
    <xf numFmtId="0" fontId="10" fillId="0" borderId="1211" xfId="13" quotePrefix="1" applyFont="1" applyFill="1" applyBorder="1" applyAlignment="1">
      <alignment horizontal="center" vertical="center" wrapText="1"/>
    </xf>
    <xf numFmtId="0" fontId="93" fillId="4" borderId="1289" xfId="15" applyFont="1" applyFill="1" applyBorder="1" applyAlignment="1">
      <alignment vertical="center" wrapText="1"/>
    </xf>
    <xf numFmtId="0" fontId="93" fillId="4" borderId="1336" xfId="15" applyFont="1" applyFill="1" applyBorder="1" applyAlignment="1">
      <alignment vertical="center" wrapText="1"/>
    </xf>
    <xf numFmtId="0" fontId="93" fillId="4" borderId="871" xfId="15" applyFont="1" applyFill="1" applyBorder="1" applyAlignment="1">
      <alignment vertical="center" wrapText="1"/>
    </xf>
    <xf numFmtId="0" fontId="38" fillId="4" borderId="1211" xfId="15" quotePrefix="1" applyFont="1" applyFill="1" applyBorder="1" applyAlignment="1">
      <alignment vertical="center" wrapText="1"/>
    </xf>
    <xf numFmtId="0" fontId="38" fillId="4" borderId="1211" xfId="15" applyFont="1" applyFill="1" applyBorder="1" applyAlignment="1">
      <alignment vertical="center" wrapText="1"/>
    </xf>
    <xf numFmtId="0" fontId="132" fillId="0" borderId="1212" xfId="0" applyFont="1" applyFill="1" applyBorder="1" applyAlignment="1">
      <alignment horizontal="center" vertical="center"/>
    </xf>
    <xf numFmtId="0" fontId="132" fillId="0" borderId="1213" xfId="0" applyFont="1" applyFill="1" applyBorder="1" applyAlignment="1">
      <alignment horizontal="center" vertical="center"/>
    </xf>
    <xf numFmtId="0" fontId="132" fillId="0" borderId="1211" xfId="0" applyFont="1" applyFill="1" applyBorder="1" applyAlignment="1">
      <alignment horizontal="center" vertical="center"/>
    </xf>
    <xf numFmtId="0" fontId="144" fillId="0" borderId="1187" xfId="0" applyFont="1" applyFill="1" applyBorder="1" applyAlignment="1">
      <alignment horizontal="center" vertical="center"/>
    </xf>
    <xf numFmtId="0" fontId="144" fillId="0" borderId="1199" xfId="0" applyFont="1" applyFill="1" applyBorder="1" applyAlignment="1">
      <alignment horizontal="center" vertical="center"/>
    </xf>
    <xf numFmtId="0" fontId="144" fillId="0" borderId="1183" xfId="0" applyFont="1" applyFill="1" applyBorder="1" applyAlignment="1">
      <alignment horizontal="center" vertical="center"/>
    </xf>
    <xf numFmtId="0" fontId="93" fillId="4" borderId="1322" xfId="15" applyFont="1" applyFill="1" applyBorder="1" applyAlignment="1">
      <alignment vertical="center" wrapText="1"/>
    </xf>
    <xf numFmtId="0" fontId="39" fillId="4" borderId="881" xfId="15" quotePrefix="1" applyFont="1" applyFill="1" applyBorder="1" applyAlignment="1">
      <alignment horizontal="center" vertical="center" wrapText="1"/>
    </xf>
    <xf numFmtId="0" fontId="39" fillId="4" borderId="882" xfId="15" quotePrefix="1" applyFont="1" applyFill="1" applyBorder="1" applyAlignment="1">
      <alignment horizontal="center" vertical="center" wrapText="1"/>
    </xf>
    <xf numFmtId="0" fontId="39" fillId="4" borderId="887" xfId="15" quotePrefix="1" applyFont="1" applyFill="1" applyBorder="1" applyAlignment="1">
      <alignment horizontal="center" vertical="center" wrapText="1"/>
    </xf>
    <xf numFmtId="0" fontId="39" fillId="4" borderId="870" xfId="15" quotePrefix="1" applyFont="1" applyFill="1" applyBorder="1" applyAlignment="1">
      <alignment horizontal="center" vertical="center" wrapText="1"/>
    </xf>
    <xf numFmtId="0" fontId="10" fillId="4" borderId="1314" xfId="13" quotePrefix="1" applyFont="1" applyFill="1" applyBorder="1" applyAlignment="1">
      <alignment horizontal="center" vertical="center" wrapText="1"/>
    </xf>
    <xf numFmtId="0" fontId="38" fillId="4" borderId="1289" xfId="15" applyFont="1" applyFill="1" applyBorder="1" applyAlignment="1">
      <alignment vertical="center" wrapText="1"/>
    </xf>
    <xf numFmtId="0" fontId="39" fillId="4" borderId="545" xfId="13" quotePrefix="1" applyFont="1" applyFill="1" applyBorder="1" applyAlignment="1">
      <alignment horizontal="center" vertical="center" wrapText="1"/>
    </xf>
    <xf numFmtId="0" fontId="39" fillId="4" borderId="886" xfId="15" quotePrefix="1" applyFont="1" applyFill="1" applyBorder="1" applyAlignment="1">
      <alignment horizontal="center" vertical="center" wrapText="1"/>
    </xf>
    <xf numFmtId="0" fontId="39" fillId="2" borderId="1326" xfId="15" quotePrefix="1" applyFont="1" applyFill="1" applyBorder="1" applyAlignment="1">
      <alignment horizontal="center" vertical="center" wrapText="1"/>
    </xf>
    <xf numFmtId="0" fontId="39" fillId="2" borderId="1305" xfId="15" quotePrefix="1" applyFont="1" applyFill="1" applyBorder="1" applyAlignment="1">
      <alignment horizontal="center" vertical="center" wrapText="1"/>
    </xf>
    <xf numFmtId="0" fontId="39" fillId="2" borderId="1325" xfId="15" quotePrefix="1" applyFont="1" applyFill="1" applyBorder="1" applyAlignment="1">
      <alignment horizontal="center" vertical="center" wrapText="1"/>
    </xf>
    <xf numFmtId="0" fontId="10" fillId="2" borderId="1312" xfId="13" quotePrefix="1" applyFont="1" applyFill="1" applyBorder="1" applyAlignment="1">
      <alignment horizontal="center" vertical="center" wrapText="1"/>
    </xf>
    <xf numFmtId="0" fontId="39" fillId="2" borderId="1212" xfId="13" quotePrefix="1" applyFont="1" applyFill="1" applyBorder="1" applyAlignment="1">
      <alignment horizontal="center" vertical="center" wrapText="1"/>
    </xf>
    <xf numFmtId="0" fontId="39" fillId="2" borderId="1320" xfId="13" quotePrefix="1" applyFont="1" applyFill="1" applyBorder="1" applyAlignment="1">
      <alignment horizontal="center" vertical="center" wrapText="1"/>
    </xf>
    <xf numFmtId="0" fontId="39" fillId="2" borderId="1224" xfId="15" quotePrefix="1" applyFont="1" applyFill="1" applyBorder="1" applyAlignment="1">
      <alignment horizontal="center" vertical="center" wrapText="1"/>
    </xf>
    <xf numFmtId="0" fontId="9" fillId="2" borderId="1305" xfId="0" applyFont="1" applyFill="1" applyBorder="1" applyAlignment="1">
      <alignment horizontal="left" vertical="center" wrapText="1"/>
    </xf>
    <xf numFmtId="0" fontId="144" fillId="2" borderId="1063" xfId="0" applyFont="1" applyFill="1" applyBorder="1" applyAlignment="1">
      <alignment horizontal="center" vertical="center"/>
    </xf>
    <xf numFmtId="0" fontId="10" fillId="4" borderId="1310" xfId="13" quotePrefix="1" applyFont="1" applyFill="1" applyBorder="1" applyAlignment="1">
      <alignment horizontal="center" vertical="center" wrapText="1"/>
    </xf>
    <xf numFmtId="0" fontId="10" fillId="4" borderId="1311" xfId="13" quotePrefix="1" applyFont="1" applyFill="1" applyBorder="1" applyAlignment="1">
      <alignment horizontal="center" vertical="center" wrapText="1"/>
    </xf>
    <xf numFmtId="0" fontId="10" fillId="4" borderId="886" xfId="15" quotePrefix="1" applyFont="1" applyFill="1" applyBorder="1" applyAlignment="1">
      <alignment horizontal="center" vertical="center" wrapText="1"/>
    </xf>
    <xf numFmtId="0" fontId="10" fillId="4" borderId="1212" xfId="15" quotePrefix="1" applyFont="1" applyFill="1" applyBorder="1" applyAlignment="1">
      <alignment horizontal="center" vertical="center" wrapText="1"/>
    </xf>
    <xf numFmtId="0" fontId="39" fillId="4" borderId="1220" xfId="13" quotePrefix="1" applyFont="1" applyFill="1" applyBorder="1" applyAlignment="1">
      <alignment horizontal="center" vertical="center" wrapText="1"/>
    </xf>
    <xf numFmtId="0" fontId="39" fillId="4" borderId="1259" xfId="15" quotePrefix="1" applyFont="1" applyFill="1" applyBorder="1" applyAlignment="1">
      <alignment horizontal="center" vertical="center" wrapText="1"/>
    </xf>
    <xf numFmtId="0" fontId="10" fillId="4" borderId="1213" xfId="13" quotePrefix="1" applyFont="1" applyFill="1" applyBorder="1" applyAlignment="1">
      <alignment horizontal="center" vertical="center" wrapText="1"/>
    </xf>
    <xf numFmtId="0" fontId="94" fillId="4" borderId="1281" xfId="15" quotePrefix="1" applyFont="1" applyFill="1" applyBorder="1" applyAlignment="1">
      <alignment horizontal="center" vertical="center" wrapText="1"/>
    </xf>
    <xf numFmtId="0" fontId="94" fillId="4" borderId="1283" xfId="15" quotePrefix="1" applyFont="1" applyFill="1" applyBorder="1" applyAlignment="1">
      <alignment horizontal="center" vertical="center" wrapText="1"/>
    </xf>
    <xf numFmtId="0" fontId="65" fillId="4" borderId="1284" xfId="15" quotePrefix="1" applyFont="1" applyFill="1" applyBorder="1" applyAlignment="1">
      <alignment horizontal="center" vertical="center" wrapText="1"/>
    </xf>
    <xf numFmtId="0" fontId="94" fillId="4" borderId="1250" xfId="13" quotePrefix="1" applyFont="1" applyFill="1" applyBorder="1" applyAlignment="1">
      <alignment horizontal="center" vertical="center" wrapText="1"/>
    </xf>
    <xf numFmtId="0" fontId="94" fillId="4" borderId="1377" xfId="13" quotePrefix="1" applyFont="1" applyFill="1" applyBorder="1" applyAlignment="1">
      <alignment horizontal="center" vertical="center" wrapText="1"/>
    </xf>
    <xf numFmtId="0" fontId="21" fillId="4" borderId="545" xfId="13" quotePrefix="1" applyFont="1" applyFill="1" applyBorder="1" applyAlignment="1">
      <alignment horizontal="center" vertical="center" wrapText="1"/>
    </xf>
    <xf numFmtId="0" fontId="65" fillId="4" borderId="546" xfId="13" quotePrefix="1" applyFont="1" applyFill="1" applyBorder="1" applyAlignment="1">
      <alignment horizontal="center" vertical="center" wrapText="1"/>
    </xf>
    <xf numFmtId="0" fontId="65" fillId="4" borderId="1212" xfId="13" quotePrefix="1" applyFont="1" applyFill="1" applyBorder="1" applyAlignment="1">
      <alignment horizontal="center" vertical="center" wrapText="1"/>
    </xf>
    <xf numFmtId="0" fontId="65" fillId="4" borderId="1216" xfId="13" quotePrefix="1" applyFont="1" applyFill="1" applyBorder="1" applyAlignment="1">
      <alignment horizontal="center" vertical="center" wrapText="1"/>
    </xf>
    <xf numFmtId="0" fontId="65" fillId="4" borderId="1217" xfId="13" quotePrefix="1" applyFont="1" applyFill="1" applyBorder="1" applyAlignment="1">
      <alignment horizontal="center" vertical="center" wrapText="1"/>
    </xf>
    <xf numFmtId="0" fontId="94" fillId="4" borderId="1329" xfId="15" quotePrefix="1" applyFont="1" applyFill="1" applyBorder="1" applyAlignment="1">
      <alignment horizontal="center" vertical="center" wrapText="1"/>
    </xf>
    <xf numFmtId="0" fontId="94" fillId="4" borderId="1317" xfId="15" quotePrefix="1" applyFont="1" applyFill="1" applyBorder="1" applyAlignment="1">
      <alignment horizontal="center" vertical="center" wrapText="1"/>
    </xf>
    <xf numFmtId="0" fontId="65" fillId="4" borderId="1318" xfId="15" quotePrefix="1" applyFont="1" applyFill="1" applyBorder="1" applyAlignment="1">
      <alignment horizontal="center" vertical="center" wrapText="1"/>
    </xf>
    <xf numFmtId="0" fontId="65" fillId="4" borderId="1315" xfId="15" quotePrefix="1" applyFont="1" applyFill="1" applyBorder="1" applyAlignment="1">
      <alignment horizontal="center" vertical="center" wrapText="1"/>
    </xf>
    <xf numFmtId="0" fontId="65" fillId="4" borderId="1285" xfId="15" quotePrefix="1" applyFont="1" applyFill="1" applyBorder="1" applyAlignment="1">
      <alignment horizontal="center" vertical="center" wrapText="1"/>
    </xf>
    <xf numFmtId="0" fontId="94" fillId="4" borderId="1250" xfId="15" quotePrefix="1" applyFont="1" applyFill="1" applyBorder="1" applyAlignment="1">
      <alignment horizontal="center" vertical="center" wrapText="1"/>
    </xf>
    <xf numFmtId="0" fontId="94" fillId="4" borderId="1377" xfId="15" quotePrefix="1" applyFont="1" applyFill="1" applyBorder="1" applyAlignment="1">
      <alignment horizontal="center" vertical="center" wrapText="1"/>
    </xf>
    <xf numFmtId="0" fontId="94" fillId="4" borderId="1222" xfId="15" quotePrefix="1" applyFont="1" applyFill="1" applyBorder="1" applyAlignment="1">
      <alignment horizontal="center" vertical="center" wrapText="1"/>
    </xf>
    <xf numFmtId="0" fontId="39" fillId="4" borderId="1281" xfId="15" quotePrefix="1" applyFont="1" applyFill="1" applyBorder="1" applyAlignment="1">
      <alignment horizontal="center" vertical="center" wrapText="1"/>
    </xf>
    <xf numFmtId="0" fontId="39" fillId="4" borderId="1283" xfId="15" quotePrefix="1" applyFont="1" applyFill="1" applyBorder="1" applyAlignment="1">
      <alignment horizontal="center" vertical="center" wrapText="1"/>
    </xf>
    <xf numFmtId="0" fontId="38" fillId="4" borderId="1284" xfId="15" quotePrefix="1" applyFont="1" applyFill="1" applyBorder="1" applyAlignment="1">
      <alignment horizontal="center" vertical="center" wrapText="1"/>
    </xf>
    <xf numFmtId="0" fontId="39" fillId="4" borderId="1250" xfId="13" quotePrefix="1" applyFont="1" applyFill="1" applyBorder="1" applyAlignment="1">
      <alignment horizontal="center" vertical="center" wrapText="1"/>
    </xf>
    <xf numFmtId="0" fontId="39" fillId="4" borderId="1377" xfId="13" quotePrefix="1" applyFont="1" applyFill="1" applyBorder="1" applyAlignment="1">
      <alignment horizontal="center" vertical="center" wrapText="1"/>
    </xf>
    <xf numFmtId="0" fontId="38" fillId="4" borderId="1378" xfId="13" quotePrefix="1" applyFont="1" applyFill="1" applyBorder="1" applyAlignment="1">
      <alignment horizontal="center" vertical="center" wrapText="1"/>
    </xf>
    <xf numFmtId="0" fontId="38" fillId="4" borderId="1211" xfId="13" quotePrefix="1" applyFont="1" applyFill="1" applyBorder="1" applyAlignment="1">
      <alignment horizontal="center" vertical="center" wrapText="1"/>
    </xf>
    <xf numFmtId="0" fontId="10" fillId="4" borderId="545" xfId="13" quotePrefix="1" applyFont="1" applyFill="1" applyBorder="1" applyAlignment="1">
      <alignment horizontal="center" vertical="center" wrapText="1"/>
    </xf>
    <xf numFmtId="0" fontId="38" fillId="4" borderId="546" xfId="13" quotePrefix="1" applyFont="1" applyFill="1" applyBorder="1" applyAlignment="1">
      <alignment horizontal="center" vertical="center" wrapText="1"/>
    </xf>
    <xf numFmtId="0" fontId="38" fillId="4" borderId="1212" xfId="13" quotePrefix="1" applyFont="1" applyFill="1" applyBorder="1" applyAlignment="1">
      <alignment horizontal="center" vertical="center" wrapText="1"/>
    </xf>
    <xf numFmtId="0" fontId="38" fillId="4" borderId="1216" xfId="13" quotePrefix="1" applyFont="1" applyFill="1" applyBorder="1" applyAlignment="1">
      <alignment horizontal="center" vertical="center" wrapText="1"/>
    </xf>
    <xf numFmtId="0" fontId="38" fillId="4" borderId="1217" xfId="13" quotePrefix="1" applyFont="1" applyFill="1" applyBorder="1" applyAlignment="1">
      <alignment horizontal="center" vertical="center" wrapText="1"/>
    </xf>
    <xf numFmtId="0" fontId="39" fillId="4" borderId="1329" xfId="15" quotePrefix="1" applyFont="1" applyFill="1" applyBorder="1" applyAlignment="1">
      <alignment horizontal="center" vertical="center" wrapText="1"/>
    </xf>
    <xf numFmtId="0" fontId="39" fillId="4" borderId="1317" xfId="15" quotePrefix="1" applyFont="1" applyFill="1" applyBorder="1" applyAlignment="1">
      <alignment horizontal="center" vertical="center" wrapText="1"/>
    </xf>
    <xf numFmtId="0" fontId="38" fillId="4" borderId="1318" xfId="15" quotePrefix="1" applyFont="1" applyFill="1" applyBorder="1" applyAlignment="1">
      <alignment horizontal="center" vertical="center" wrapText="1"/>
    </xf>
    <xf numFmtId="0" fontId="38" fillId="4" borderId="1315" xfId="15" quotePrefix="1" applyFont="1" applyFill="1" applyBorder="1" applyAlignment="1">
      <alignment horizontal="center" vertical="center" wrapText="1"/>
    </xf>
    <xf numFmtId="0" fontId="38" fillId="4" borderId="1285" xfId="15" quotePrefix="1" applyFont="1" applyFill="1" applyBorder="1" applyAlignment="1">
      <alignment horizontal="center" vertical="center" wrapText="1"/>
    </xf>
    <xf numFmtId="0" fontId="39" fillId="4" borderId="1250" xfId="15" quotePrefix="1" applyFont="1" applyFill="1" applyBorder="1" applyAlignment="1">
      <alignment horizontal="center" vertical="center" wrapText="1"/>
    </xf>
    <xf numFmtId="0" fontId="39" fillId="4" borderId="1377" xfId="15" quotePrefix="1" applyFont="1" applyFill="1" applyBorder="1" applyAlignment="1">
      <alignment horizontal="center" vertical="center" wrapText="1"/>
    </xf>
    <xf numFmtId="0" fontId="38" fillId="4" borderId="1379" xfId="15" quotePrefix="1" applyFont="1" applyFill="1" applyBorder="1" applyAlignment="1">
      <alignment horizontal="center" vertical="center" wrapText="1"/>
    </xf>
    <xf numFmtId="0" fontId="39" fillId="4" borderId="1221" xfId="15" quotePrefix="1" applyFont="1" applyFill="1" applyBorder="1" applyAlignment="1">
      <alignment horizontal="center" vertical="center" wrapText="1"/>
    </xf>
    <xf numFmtId="0" fontId="39" fillId="4" borderId="1222" xfId="15" quotePrefix="1" applyFont="1" applyFill="1" applyBorder="1" applyAlignment="1">
      <alignment horizontal="center" vertical="center" wrapText="1"/>
    </xf>
    <xf numFmtId="0" fontId="38" fillId="4" borderId="1292" xfId="15" quotePrefix="1" applyFont="1" applyFill="1" applyBorder="1" applyAlignment="1">
      <alignment horizontal="center" vertical="center" wrapText="1"/>
    </xf>
    <xf numFmtId="0" fontId="42" fillId="4" borderId="1211" xfId="0" applyFont="1" applyFill="1" applyBorder="1" applyAlignment="1">
      <alignment horizontal="center" vertical="center"/>
    </xf>
    <xf numFmtId="0" fontId="94" fillId="4" borderId="1245" xfId="15" quotePrefix="1" applyFont="1" applyFill="1" applyBorder="1" applyAlignment="1">
      <alignment horizontal="center" vertical="center" wrapText="1"/>
    </xf>
    <xf numFmtId="0" fontId="94" fillId="4" borderId="1050" xfId="15" quotePrefix="1" applyFont="1" applyFill="1" applyBorder="1" applyAlignment="1">
      <alignment horizontal="center" vertical="center" wrapText="1"/>
    </xf>
    <xf numFmtId="0" fontId="94" fillId="4" borderId="1069" xfId="15" quotePrefix="1" applyFont="1" applyFill="1" applyBorder="1" applyAlignment="1">
      <alignment horizontal="center" vertical="center" wrapText="1"/>
    </xf>
    <xf numFmtId="0" fontId="94" fillId="4" borderId="1376" xfId="15" quotePrefix="1" applyFont="1" applyFill="1" applyBorder="1" applyAlignment="1">
      <alignment horizontal="center" vertical="center" wrapText="1"/>
    </xf>
    <xf numFmtId="0" fontId="65" fillId="4" borderId="1378" xfId="15" quotePrefix="1" applyFont="1" applyFill="1" applyBorder="1" applyAlignment="1">
      <alignment horizontal="center" vertical="center" wrapText="1"/>
    </xf>
    <xf numFmtId="0" fontId="65" fillId="4" borderId="1073" xfId="15" quotePrefix="1" applyFont="1" applyFill="1" applyBorder="1" applyAlignment="1">
      <alignment horizontal="center" vertical="center" wrapText="1"/>
    </xf>
    <xf numFmtId="0" fontId="65" fillId="4" borderId="1074" xfId="15" quotePrefix="1" applyFont="1" applyFill="1" applyBorder="1" applyAlignment="1">
      <alignment horizontal="center" vertical="center" wrapText="1"/>
    </xf>
    <xf numFmtId="0" fontId="65" fillId="4" borderId="1075" xfId="15" quotePrefix="1" applyFont="1" applyFill="1" applyBorder="1" applyAlignment="1">
      <alignment horizontal="center" vertical="center" wrapText="1"/>
    </xf>
    <xf numFmtId="0" fontId="65" fillId="4" borderId="1320" xfId="15" quotePrefix="1" applyFont="1" applyFill="1" applyBorder="1" applyAlignment="1">
      <alignment horizontal="center" vertical="center" wrapText="1"/>
    </xf>
    <xf numFmtId="0" fontId="65" fillId="4" borderId="1216" xfId="15" quotePrefix="1" applyFont="1" applyFill="1" applyBorder="1" applyAlignment="1">
      <alignment horizontal="center" vertical="center" wrapText="1"/>
    </xf>
    <xf numFmtId="0" fontId="65" fillId="4" borderId="1073" xfId="13" applyFont="1" applyFill="1" applyBorder="1" applyAlignment="1">
      <alignment horizontal="center" vertical="center" wrapText="1"/>
    </xf>
    <xf numFmtId="0" fontId="65" fillId="4" borderId="1074" xfId="13" applyFont="1" applyFill="1" applyBorder="1" applyAlignment="1">
      <alignment horizontal="center" vertical="center" wrapText="1"/>
    </xf>
    <xf numFmtId="0" fontId="21" fillId="4" borderId="1259" xfId="13" quotePrefix="1" applyFont="1" applyFill="1" applyBorder="1" applyAlignment="1">
      <alignment horizontal="center" vertical="center" wrapText="1"/>
    </xf>
    <xf numFmtId="0" fontId="21" fillId="4" borderId="1281" xfId="15" quotePrefix="1" applyFont="1" applyFill="1" applyBorder="1" applyAlignment="1">
      <alignment horizontal="center" vertical="center" wrapText="1"/>
    </xf>
    <xf numFmtId="0" fontId="21" fillId="4" borderId="1283" xfId="15" quotePrefix="1" applyFont="1" applyFill="1" applyBorder="1" applyAlignment="1">
      <alignment horizontal="center" vertical="center" wrapText="1"/>
    </xf>
    <xf numFmtId="0" fontId="65" fillId="4" borderId="1320" xfId="13" quotePrefix="1" applyFont="1" applyFill="1" applyBorder="1" applyAlignment="1">
      <alignment horizontal="center" vertical="center" wrapText="1"/>
    </xf>
    <xf numFmtId="0" fontId="94" fillId="4" borderId="1316" xfId="15" quotePrefix="1" applyFont="1" applyFill="1" applyBorder="1" applyAlignment="1">
      <alignment horizontal="center" vertical="center" wrapText="1"/>
    </xf>
    <xf numFmtId="0" fontId="62" fillId="4" borderId="1079" xfId="0" applyFont="1" applyFill="1" applyBorder="1" applyAlignment="1">
      <alignment horizontal="center" vertical="center" wrapText="1"/>
    </xf>
    <xf numFmtId="0" fontId="62" fillId="4" borderId="1077" xfId="0" applyFont="1" applyFill="1" applyBorder="1" applyAlignment="1">
      <alignment horizontal="center" vertical="center" wrapText="1"/>
    </xf>
    <xf numFmtId="0" fontId="62" fillId="4" borderId="912" xfId="0" applyFont="1" applyFill="1" applyBorder="1" applyAlignment="1">
      <alignment horizontal="center" vertical="center" wrapText="1"/>
    </xf>
    <xf numFmtId="0" fontId="94" fillId="4" borderId="1284" xfId="15" quotePrefix="1" applyFont="1" applyFill="1" applyBorder="1" applyAlignment="1">
      <alignment horizontal="center" vertical="center" wrapText="1"/>
    </xf>
    <xf numFmtId="0" fontId="62" fillId="4" borderId="1048" xfId="0" applyFont="1" applyFill="1" applyBorder="1" applyAlignment="1">
      <alignment horizontal="center" vertical="center" wrapText="1"/>
    </xf>
    <xf numFmtId="0" fontId="94" fillId="4" borderId="1245" xfId="13" quotePrefix="1" applyFont="1" applyFill="1" applyBorder="1" applyAlignment="1">
      <alignment horizontal="center" vertical="center" wrapText="1"/>
    </xf>
    <xf numFmtId="0" fontId="94" fillId="4" borderId="1283" xfId="13" quotePrefix="1" applyFont="1" applyFill="1" applyBorder="1" applyAlignment="1">
      <alignment horizontal="center" vertical="center" wrapText="1"/>
    </xf>
    <xf numFmtId="0" fontId="94" fillId="4" borderId="1053" xfId="15" quotePrefix="1" applyFont="1" applyFill="1" applyBorder="1" applyAlignment="1">
      <alignment horizontal="center" vertical="center" wrapText="1"/>
    </xf>
    <xf numFmtId="0" fontId="94" fillId="4" borderId="1054" xfId="15" quotePrefix="1" applyFont="1" applyFill="1" applyBorder="1" applyAlignment="1">
      <alignment horizontal="center" vertical="center" wrapText="1"/>
    </xf>
    <xf numFmtId="0" fontId="94" fillId="4" borderId="1055" xfId="15" quotePrefix="1" applyFont="1" applyFill="1" applyBorder="1" applyAlignment="1">
      <alignment horizontal="center" vertical="center" wrapText="1"/>
    </xf>
    <xf numFmtId="0" fontId="94" fillId="4" borderId="1232" xfId="15" quotePrefix="1" applyFont="1" applyFill="1" applyBorder="1" applyAlignment="1">
      <alignment horizontal="center" vertical="center" wrapText="1"/>
    </xf>
    <xf numFmtId="0" fontId="94" fillId="4" borderId="1292" xfId="15" quotePrefix="1" applyFont="1" applyFill="1" applyBorder="1" applyAlignment="1">
      <alignment horizontal="center" vertical="center" wrapText="1"/>
    </xf>
    <xf numFmtId="0" fontId="94" fillId="4" borderId="1376" xfId="13" quotePrefix="1" applyFont="1" applyFill="1" applyBorder="1" applyAlignment="1">
      <alignment horizontal="center" vertical="center" wrapText="1"/>
    </xf>
    <xf numFmtId="0" fontId="62" fillId="4" borderId="1038" xfId="0" applyFont="1" applyFill="1" applyBorder="1" applyAlignment="1">
      <alignment horizontal="center" vertical="center" wrapText="1"/>
    </xf>
    <xf numFmtId="0" fontId="94" fillId="4" borderId="1073" xfId="15" quotePrefix="1" applyFont="1" applyFill="1" applyBorder="1" applyAlignment="1">
      <alignment horizontal="center" vertical="center" wrapText="1"/>
    </xf>
    <xf numFmtId="0" fontId="94" fillId="4" borderId="1074" xfId="15" quotePrefix="1" applyFont="1" applyFill="1" applyBorder="1" applyAlignment="1">
      <alignment horizontal="center" vertical="center" wrapText="1"/>
    </xf>
    <xf numFmtId="0" fontId="94" fillId="4" borderId="1075" xfId="15" quotePrefix="1" applyFont="1" applyFill="1" applyBorder="1" applyAlignment="1">
      <alignment horizontal="center" vertical="center" wrapText="1"/>
    </xf>
    <xf numFmtId="0" fontId="94" fillId="4" borderId="1216" xfId="13" quotePrefix="1" applyFont="1" applyFill="1" applyBorder="1" applyAlignment="1">
      <alignment horizontal="center" vertical="center" wrapText="1"/>
    </xf>
    <xf numFmtId="0" fontId="65" fillId="4" borderId="1218" xfId="13" quotePrefix="1" applyFont="1" applyFill="1" applyBorder="1" applyAlignment="1">
      <alignment horizontal="center" vertical="center" wrapText="1"/>
    </xf>
    <xf numFmtId="0" fontId="65" fillId="4" borderId="1220" xfId="13" quotePrefix="1" applyFont="1" applyFill="1" applyBorder="1" applyAlignment="1">
      <alignment horizontal="center" vertical="center" wrapText="1"/>
    </xf>
    <xf numFmtId="0" fontId="62" fillId="4" borderId="1084" xfId="0" applyFont="1" applyFill="1" applyBorder="1" applyAlignment="1">
      <alignment horizontal="center" vertical="center" wrapText="1"/>
    </xf>
    <xf numFmtId="0" fontId="65" fillId="4" borderId="1084" xfId="15" quotePrefix="1" applyFont="1" applyFill="1" applyBorder="1" applyAlignment="1">
      <alignment horizontal="center" vertical="center" wrapText="1"/>
    </xf>
    <xf numFmtId="0" fontId="62" fillId="4" borderId="1320" xfId="0" applyFont="1" applyFill="1" applyBorder="1" applyAlignment="1">
      <alignment horizontal="center" vertical="center"/>
    </xf>
    <xf numFmtId="0" fontId="62" fillId="4" borderId="1216" xfId="0" applyFont="1" applyFill="1" applyBorder="1" applyAlignment="1">
      <alignment horizontal="center" vertical="center"/>
    </xf>
    <xf numFmtId="0" fontId="62" fillId="4" borderId="1217" xfId="0" applyFont="1" applyFill="1" applyBorder="1" applyAlignment="1">
      <alignment horizontal="center" vertical="center"/>
    </xf>
    <xf numFmtId="0" fontId="62" fillId="4" borderId="1212" xfId="0" applyFont="1" applyFill="1" applyBorder="1" applyAlignment="1">
      <alignment horizontal="center" vertical="center"/>
    </xf>
    <xf numFmtId="0" fontId="132" fillId="4" borderId="770" xfId="0" applyFont="1" applyFill="1" applyBorder="1" applyAlignment="1">
      <alignment horizontal="center" vertical="center"/>
    </xf>
    <xf numFmtId="0" fontId="13" fillId="0" borderId="1381" xfId="0" applyNumberFormat="1" applyFont="1" applyFill="1" applyBorder="1" applyAlignment="1">
      <alignment horizontal="center" vertical="center" wrapText="1"/>
    </xf>
    <xf numFmtId="0" fontId="13" fillId="0" borderId="1349" xfId="0" applyNumberFormat="1" applyFont="1" applyFill="1" applyBorder="1" applyAlignment="1">
      <alignment horizontal="center" vertical="center" wrapText="1"/>
    </xf>
    <xf numFmtId="0" fontId="13" fillId="0" borderId="1383" xfId="0" applyNumberFormat="1" applyFont="1" applyFill="1" applyBorder="1" applyAlignment="1">
      <alignment horizontal="center" vertical="center" wrapText="1"/>
    </xf>
    <xf numFmtId="0" fontId="13" fillId="0" borderId="1384" xfId="0" applyNumberFormat="1" applyFont="1" applyFill="1" applyBorder="1" applyAlignment="1">
      <alignment horizontal="center" vertical="center" wrapText="1"/>
    </xf>
    <xf numFmtId="0" fontId="189" fillId="9" borderId="1386" xfId="34" applyFont="1" applyFill="1" applyBorder="1" applyAlignment="1" applyProtection="1">
      <alignment horizontal="left" vertical="top" wrapText="1" readingOrder="1"/>
    </xf>
    <xf numFmtId="0" fontId="93" fillId="0" borderId="1387" xfId="0" applyFont="1" applyFill="1" applyBorder="1" applyAlignment="1">
      <alignment horizontal="left"/>
    </xf>
    <xf numFmtId="0" fontId="13" fillId="0" borderId="1388" xfId="0" applyFont="1" applyFill="1" applyBorder="1" applyAlignment="1">
      <alignment horizontal="center" vertical="center" wrapText="1"/>
    </xf>
    <xf numFmtId="0" fontId="13" fillId="0" borderId="1387" xfId="0" applyFont="1" applyFill="1" applyBorder="1" applyAlignment="1">
      <alignment horizontal="center" vertical="center" wrapText="1"/>
    </xf>
    <xf numFmtId="0" fontId="13" fillId="0" borderId="1385" xfId="0" applyFont="1" applyFill="1" applyBorder="1" applyAlignment="1">
      <alignment horizontal="center" vertical="center" wrapText="1"/>
    </xf>
    <xf numFmtId="0" fontId="13" fillId="0" borderId="1389" xfId="0" applyFont="1" applyFill="1" applyBorder="1" applyAlignment="1">
      <alignment horizontal="center" vertical="center" wrapText="1"/>
    </xf>
    <xf numFmtId="0" fontId="13" fillId="0" borderId="1390" xfId="0" applyFont="1" applyFill="1" applyBorder="1" applyAlignment="1">
      <alignment horizontal="center" vertical="center" wrapText="1"/>
    </xf>
    <xf numFmtId="0" fontId="13" fillId="0" borderId="1391" xfId="0" applyNumberFormat="1" applyFont="1" applyFill="1" applyBorder="1" applyAlignment="1">
      <alignment horizontal="center" vertical="center" wrapText="1"/>
    </xf>
    <xf numFmtId="0" fontId="21" fillId="0" borderId="1148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26" fillId="2" borderId="1401" xfId="15" quotePrefix="1" applyFont="1" applyFill="1" applyBorder="1" applyAlignment="1">
      <alignment horizontal="left" vertical="center" wrapText="1"/>
    </xf>
    <xf numFmtId="0" fontId="151" fillId="2" borderId="1216" xfId="15" quotePrefix="1" applyNumberFormat="1" applyFont="1" applyFill="1" applyBorder="1" applyAlignment="1" applyProtection="1">
      <alignment horizontal="center" vertical="center" wrapText="1"/>
      <protection locked="0"/>
    </xf>
    <xf numFmtId="0" fontId="151" fillId="2" borderId="1218" xfId="15" quotePrefix="1" applyNumberFormat="1" applyFont="1" applyFill="1" applyBorder="1" applyAlignment="1" applyProtection="1">
      <alignment horizontal="center" vertical="center" wrapText="1"/>
      <protection locked="0"/>
    </xf>
    <xf numFmtId="0" fontId="151" fillId="2" borderId="1211" xfId="15" quotePrefix="1" applyNumberFormat="1" applyFont="1" applyFill="1" applyBorder="1" applyAlignment="1" applyProtection="1">
      <alignment horizontal="center" vertical="center" wrapText="1"/>
      <protection locked="0"/>
    </xf>
    <xf numFmtId="0" fontId="151" fillId="2" borderId="132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02" xfId="15" quotePrefix="1" applyFont="1" applyFill="1" applyBorder="1" applyAlignment="1" applyProtection="1">
      <alignment vertical="center" wrapText="1"/>
      <protection locked="0"/>
    </xf>
    <xf numFmtId="0" fontId="30" fillId="2" borderId="1396" xfId="13" quotePrefix="1" applyFont="1" applyFill="1" applyBorder="1" applyAlignment="1" applyProtection="1">
      <alignment horizontal="center" vertical="center" wrapText="1"/>
      <protection locked="0"/>
    </xf>
    <xf numFmtId="0" fontId="30" fillId="2" borderId="1398" xfId="13" quotePrefix="1" applyFont="1" applyFill="1" applyBorder="1" applyAlignment="1" applyProtection="1">
      <alignment horizontal="center" vertical="center" wrapText="1"/>
      <protection locked="0"/>
    </xf>
    <xf numFmtId="0" fontId="30" fillId="2" borderId="1399" xfId="13" quotePrefix="1" applyFont="1" applyFill="1" applyBorder="1" applyAlignment="1" applyProtection="1">
      <alignment horizontal="center" vertical="center" wrapText="1"/>
      <protection locked="0"/>
    </xf>
    <xf numFmtId="0" fontId="24" fillId="2" borderId="1396" xfId="0" applyNumberFormat="1" applyFont="1" applyFill="1" applyBorder="1" applyAlignment="1" applyProtection="1">
      <alignment horizontal="left" vertical="center" wrapText="1"/>
      <protection locked="0"/>
    </xf>
    <xf numFmtId="0" fontId="186" fillId="2" borderId="1398" xfId="0" applyFont="1" applyFill="1" applyBorder="1" applyAlignment="1" applyProtection="1">
      <alignment horizontal="center" vertical="center"/>
      <protection locked="0"/>
    </xf>
    <xf numFmtId="0" fontId="186" fillId="2" borderId="1399" xfId="0" applyFont="1" applyFill="1" applyBorder="1" applyAlignment="1" applyProtection="1">
      <alignment horizontal="center" vertical="center"/>
      <protection locked="0"/>
    </xf>
    <xf numFmtId="0" fontId="31" fillId="2" borderId="13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317" xfId="15" quotePrefix="1" applyFont="1" applyFill="1" applyBorder="1" applyAlignment="1" applyProtection="1">
      <alignment horizontal="center" vertical="center" wrapText="1"/>
      <protection locked="0"/>
    </xf>
    <xf numFmtId="0" fontId="30" fillId="2" borderId="1315" xfId="15" quotePrefix="1" applyFont="1" applyFill="1" applyBorder="1" applyAlignment="1" applyProtection="1">
      <alignment horizontal="center" vertical="center" wrapText="1"/>
      <protection locked="0"/>
    </xf>
    <xf numFmtId="0" fontId="30" fillId="2" borderId="1316" xfId="13" applyFont="1" applyFill="1" applyBorder="1" applyAlignment="1" applyProtection="1">
      <alignment horizontal="center" vertical="center" wrapText="1"/>
      <protection locked="0"/>
    </xf>
    <xf numFmtId="0" fontId="30" fillId="2" borderId="1317" xfId="13" applyFont="1" applyFill="1" applyBorder="1" applyAlignment="1" applyProtection="1">
      <alignment horizontal="center" vertical="center" wrapText="1"/>
      <protection locked="0"/>
    </xf>
    <xf numFmtId="0" fontId="30" fillId="2" borderId="133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3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4" xfId="15" quotePrefix="1" applyFont="1" applyFill="1" applyBorder="1" applyAlignment="1" applyProtection="1">
      <alignment horizontal="center" vertical="center" wrapText="1"/>
      <protection locked="0"/>
    </xf>
    <xf numFmtId="0" fontId="30" fillId="2" borderId="1405" xfId="15" quotePrefix="1" applyFont="1" applyFill="1" applyBorder="1" applyAlignment="1" applyProtection="1">
      <alignment horizontal="center" vertical="center" wrapText="1"/>
      <protection locked="0"/>
    </xf>
    <xf numFmtId="0" fontId="30" fillId="2" borderId="1400" xfId="13" applyFont="1" applyFill="1" applyBorder="1" applyAlignment="1" applyProtection="1">
      <alignment horizontal="center" vertical="center" wrapText="1"/>
      <protection locked="0"/>
    </xf>
    <xf numFmtId="0" fontId="30" fillId="2" borderId="1404" xfId="13" applyFont="1" applyFill="1" applyBorder="1" applyAlignment="1" applyProtection="1">
      <alignment horizontal="center" vertical="center" wrapText="1"/>
      <protection locked="0"/>
    </xf>
    <xf numFmtId="0" fontId="30" fillId="2" borderId="1406" xfId="15" quotePrefix="1" applyFont="1" applyFill="1" applyBorder="1" applyAlignment="1" applyProtection="1">
      <alignment horizontal="center" vertical="center" wrapText="1"/>
      <protection locked="0"/>
    </xf>
    <xf numFmtId="0" fontId="31" fillId="2" borderId="122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8" xfId="15" quotePrefix="1" applyFont="1" applyFill="1" applyBorder="1" applyAlignment="1" applyProtection="1">
      <alignment horizontal="center" vertical="center" wrapText="1"/>
      <protection locked="0"/>
    </xf>
    <xf numFmtId="0" fontId="30" fillId="2" borderId="1292" xfId="15" quotePrefix="1" applyFont="1" applyFill="1" applyBorder="1" applyAlignment="1" applyProtection="1">
      <alignment horizontal="center" vertical="center" wrapText="1"/>
      <protection locked="0"/>
    </xf>
    <xf numFmtId="0" fontId="30" fillId="2" borderId="1409" xfId="13" applyFont="1" applyFill="1" applyBorder="1" applyAlignment="1" applyProtection="1">
      <alignment horizontal="center" vertical="center" wrapText="1"/>
      <protection locked="0"/>
    </xf>
    <xf numFmtId="0" fontId="30" fillId="2" borderId="1408" xfId="13" applyFont="1" applyFill="1" applyBorder="1" applyAlignment="1" applyProtection="1">
      <alignment horizontal="center" vertical="center" wrapText="1"/>
      <protection locked="0"/>
    </xf>
    <xf numFmtId="0" fontId="30" fillId="2" borderId="1411" xfId="15" quotePrefix="1" applyFont="1" applyFill="1" applyBorder="1" applyAlignment="1" applyProtection="1">
      <alignment horizontal="center" vertical="center" wrapText="1"/>
      <protection locked="0"/>
    </xf>
    <xf numFmtId="0" fontId="24" fillId="2" borderId="1412" xfId="15" quotePrefix="1" applyFont="1" applyFill="1" applyBorder="1" applyAlignment="1">
      <alignment horizontal="left" vertical="center" wrapText="1"/>
    </xf>
    <xf numFmtId="0" fontId="30" fillId="2" borderId="1413" xfId="0" applyFont="1" applyFill="1" applyBorder="1" applyAlignment="1" applyProtection="1">
      <alignment horizontal="center" vertical="center"/>
      <protection locked="0"/>
    </xf>
    <xf numFmtId="0" fontId="30" fillId="2" borderId="1414" xfId="0" applyFont="1" applyFill="1" applyBorder="1" applyAlignment="1" applyProtection="1">
      <alignment horizontal="center" vertical="center"/>
      <protection locked="0"/>
    </xf>
    <xf numFmtId="0" fontId="30" fillId="2" borderId="1414" xfId="13" applyFont="1" applyFill="1" applyBorder="1" applyAlignment="1" applyProtection="1">
      <alignment horizontal="center" vertical="center" wrapText="1"/>
      <protection locked="0"/>
    </xf>
    <xf numFmtId="0" fontId="19" fillId="2" borderId="1418" xfId="28" quotePrefix="1" applyFont="1" applyFill="1" applyBorder="1" applyAlignment="1">
      <alignment vertical="center" wrapText="1"/>
    </xf>
    <xf numFmtId="0" fontId="31" fillId="2" borderId="1419" xfId="15" quotePrefix="1" applyFont="1" applyFill="1" applyBorder="1" applyAlignment="1" applyProtection="1">
      <alignment horizontal="center" vertical="center" wrapText="1"/>
      <protection locked="0"/>
    </xf>
    <xf numFmtId="0" fontId="31" fillId="2" borderId="1420" xfId="15" quotePrefix="1" applyFont="1" applyFill="1" applyBorder="1" applyAlignment="1" applyProtection="1">
      <alignment horizontal="center" vertical="center" wrapText="1"/>
      <protection locked="0"/>
    </xf>
    <xf numFmtId="0" fontId="30" fillId="2" borderId="1420" xfId="13" applyFont="1" applyFill="1" applyBorder="1" applyAlignment="1" applyProtection="1">
      <alignment horizontal="center" vertical="center" wrapText="1"/>
      <protection locked="0"/>
    </xf>
    <xf numFmtId="0" fontId="30" fillId="2" borderId="1421" xfId="15" quotePrefix="1" applyFont="1" applyFill="1" applyBorder="1" applyAlignment="1" applyProtection="1">
      <alignment horizontal="center" vertical="center" wrapText="1"/>
      <protection locked="0"/>
    </xf>
    <xf numFmtId="0" fontId="19" fillId="2" borderId="1321" xfId="28" quotePrefix="1" applyFont="1" applyFill="1" applyBorder="1" applyAlignment="1">
      <alignment vertical="center" wrapText="1"/>
    </xf>
    <xf numFmtId="0" fontId="32" fillId="2" borderId="1329" xfId="28" quotePrefix="1" applyFont="1" applyFill="1" applyBorder="1" applyAlignment="1">
      <alignment horizontal="center" vertical="center" wrapText="1"/>
    </xf>
    <xf numFmtId="0" fontId="32" fillId="2" borderId="1420" xfId="28" quotePrefix="1" applyFont="1" applyFill="1" applyBorder="1" applyAlignment="1">
      <alignment horizontal="center" vertical="center" wrapText="1"/>
    </xf>
    <xf numFmtId="0" fontId="32" fillId="2" borderId="1403" xfId="28" quotePrefix="1" applyFont="1" applyFill="1" applyBorder="1" applyAlignment="1">
      <alignment horizontal="center" vertical="center" wrapText="1"/>
    </xf>
    <xf numFmtId="0" fontId="32" fillId="2" borderId="1404" xfId="28" quotePrefix="1" applyFont="1" applyFill="1" applyBorder="1" applyAlignment="1">
      <alignment horizontal="center" vertical="center" wrapText="1"/>
    </xf>
    <xf numFmtId="0" fontId="32" fillId="2" borderId="1221" xfId="28" quotePrefix="1" applyFont="1" applyFill="1" applyBorder="1" applyAlignment="1">
      <alignment horizontal="center" vertical="center" wrapText="1"/>
    </xf>
    <xf numFmtId="0" fontId="32" fillId="2" borderId="1408" xfId="28" quotePrefix="1" applyFont="1" applyFill="1" applyBorder="1" applyAlignment="1">
      <alignment horizontal="center" vertical="center" wrapText="1"/>
    </xf>
    <xf numFmtId="0" fontId="30" fillId="2" borderId="1399" xfId="15" quotePrefix="1" applyFont="1" applyFill="1" applyBorder="1" applyAlignment="1" applyProtection="1">
      <alignment horizontal="center" vertical="center" wrapText="1"/>
      <protection locked="0"/>
    </xf>
    <xf numFmtId="0" fontId="30" fillId="2" borderId="1415" xfId="15" quotePrefix="1" applyFont="1" applyFill="1" applyBorder="1" applyAlignment="1" applyProtection="1">
      <alignment horizontal="center" vertical="center" wrapText="1"/>
      <protection locked="0"/>
    </xf>
    <xf numFmtId="0" fontId="55" fillId="2" borderId="1321" xfId="15" quotePrefix="1" applyFont="1" applyFill="1" applyBorder="1" applyAlignment="1">
      <alignment vertical="center" wrapText="1"/>
    </xf>
    <xf numFmtId="0" fontId="52" fillId="2" borderId="1403" xfId="15" applyFont="1" applyFill="1" applyBorder="1" applyAlignment="1">
      <alignment horizontal="center" vertical="center" wrapText="1"/>
    </xf>
    <xf numFmtId="0" fontId="52" fillId="2" borderId="1404" xfId="15" applyFont="1" applyFill="1" applyBorder="1" applyAlignment="1">
      <alignment horizontal="center" vertical="center" wrapText="1"/>
    </xf>
    <xf numFmtId="0" fontId="52" fillId="2" borderId="1405" xfId="15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52" fillId="2" borderId="1401" xfId="15" applyFont="1" applyFill="1" applyBorder="1" applyAlignment="1">
      <alignment vertical="center" wrapText="1"/>
    </xf>
    <xf numFmtId="0" fontId="52" fillId="2" borderId="1401" xfId="15" applyFont="1" applyFill="1" applyBorder="1" applyAlignment="1">
      <alignment vertical="center"/>
    </xf>
    <xf numFmtId="0" fontId="55" fillId="2" borderId="1321" xfId="15" applyFont="1" applyFill="1" applyBorder="1" applyAlignment="1">
      <alignment vertical="center" wrapText="1"/>
    </xf>
    <xf numFmtId="0" fontId="55" fillId="2" borderId="1329" xfId="13" applyFont="1" applyFill="1" applyBorder="1" applyAlignment="1">
      <alignment horizontal="center" vertical="center" wrapText="1"/>
    </xf>
    <xf numFmtId="0" fontId="55" fillId="2" borderId="1420" xfId="13" applyFont="1" applyFill="1" applyBorder="1" applyAlignment="1">
      <alignment horizontal="center" vertical="center" wrapText="1"/>
    </xf>
    <xf numFmtId="0" fontId="55" fillId="2" borderId="1315" xfId="13" applyFont="1" applyFill="1" applyBorder="1" applyAlignment="1">
      <alignment horizontal="center" vertical="center" wrapText="1"/>
    </xf>
    <xf numFmtId="0" fontId="201" fillId="2" borderId="0" xfId="0" applyFont="1" applyFill="1" applyBorder="1" applyAlignment="1">
      <alignment wrapText="1"/>
    </xf>
    <xf numFmtId="0" fontId="202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89" fillId="2" borderId="1413" xfId="11" quotePrefix="1" applyFont="1" applyFill="1" applyBorder="1" applyAlignment="1">
      <alignment horizontal="center" vertical="center" wrapText="1"/>
    </xf>
    <xf numFmtId="0" fontId="89" fillId="2" borderId="1412" xfId="11" quotePrefix="1" applyFont="1" applyFill="1" applyBorder="1" applyAlignment="1">
      <alignment horizontal="center" vertical="center" wrapText="1"/>
    </xf>
    <xf numFmtId="0" fontId="55" fillId="2" borderId="1404" xfId="13" applyFont="1" applyFill="1" applyBorder="1" applyAlignment="1">
      <alignment horizontal="center" vertical="center" wrapText="1"/>
    </xf>
    <xf numFmtId="0" fontId="55" fillId="2" borderId="1405" xfId="13" applyFont="1" applyFill="1" applyBorder="1" applyAlignment="1">
      <alignment horizontal="center" vertical="center" wrapText="1"/>
    </xf>
    <xf numFmtId="0" fontId="55" fillId="2" borderId="1335" xfId="0" applyFont="1" applyFill="1" applyBorder="1" applyAlignment="1">
      <alignment horizontal="left" vertical="center" wrapText="1"/>
    </xf>
    <xf numFmtId="0" fontId="55" fillId="2" borderId="1221" xfId="13" applyFont="1" applyFill="1" applyBorder="1" applyAlignment="1">
      <alignment horizontal="center" vertical="center" wrapText="1"/>
    </xf>
    <xf numFmtId="0" fontId="55" fillId="2" borderId="1408" xfId="13" applyFont="1" applyFill="1" applyBorder="1" applyAlignment="1">
      <alignment horizontal="center" vertical="center" wrapText="1"/>
    </xf>
    <xf numFmtId="0" fontId="55" fillId="2" borderId="1292" xfId="13" applyFont="1" applyFill="1" applyBorder="1" applyAlignment="1">
      <alignment horizontal="center" vertical="center" wrapText="1"/>
    </xf>
    <xf numFmtId="0" fontId="55" fillId="2" borderId="1321" xfId="0" applyFont="1" applyFill="1" applyBorder="1" applyAlignment="1">
      <alignment horizontal="left" vertical="center" wrapText="1"/>
    </xf>
    <xf numFmtId="0" fontId="55" fillId="2" borderId="1401" xfId="0" applyFont="1" applyFill="1" applyBorder="1" applyAlignment="1">
      <alignment horizontal="left" vertical="center" wrapText="1"/>
    </xf>
    <xf numFmtId="0" fontId="55" fillId="2" borderId="1335" xfId="15" quotePrefix="1" applyFont="1" applyFill="1" applyBorder="1" applyAlignment="1">
      <alignment vertical="center" wrapText="1"/>
    </xf>
    <xf numFmtId="0" fontId="55" fillId="2" borderId="1219" xfId="0" applyFont="1" applyFill="1" applyBorder="1" applyAlignment="1">
      <alignment horizontal="left" vertical="center" wrapText="1"/>
    </xf>
    <xf numFmtId="0" fontId="55" fillId="2" borderId="1403" xfId="13" applyFont="1" applyFill="1" applyBorder="1" applyAlignment="1">
      <alignment horizontal="center" vertical="center" wrapText="1"/>
    </xf>
    <xf numFmtId="0" fontId="55" fillId="2" borderId="1402" xfId="0" applyFont="1" applyFill="1" applyBorder="1" applyAlignment="1">
      <alignment horizontal="left" vertical="center" wrapText="1"/>
    </xf>
    <xf numFmtId="0" fontId="52" fillId="2" borderId="1329" xfId="0" applyFont="1" applyFill="1" applyBorder="1" applyAlignment="1">
      <alignment horizontal="center" vertical="center"/>
    </xf>
    <xf numFmtId="0" fontId="52" fillId="2" borderId="1420" xfId="0" applyFont="1" applyFill="1" applyBorder="1" applyAlignment="1">
      <alignment horizontal="center" vertical="center"/>
    </xf>
    <xf numFmtId="0" fontId="52" fillId="2" borderId="1315" xfId="15" applyFont="1" applyFill="1" applyBorder="1" applyAlignment="1">
      <alignment horizontal="center" vertical="center" wrapText="1"/>
    </xf>
    <xf numFmtId="0" fontId="52" fillId="2" borderId="1403" xfId="13" applyFont="1" applyFill="1" applyBorder="1" applyAlignment="1">
      <alignment horizontal="center" vertical="center" wrapText="1"/>
    </xf>
    <xf numFmtId="0" fontId="52" fillId="2" borderId="1404" xfId="13" quotePrefix="1" applyFont="1" applyFill="1" applyBorder="1" applyAlignment="1">
      <alignment horizontal="center" vertical="center" wrapText="1"/>
    </xf>
    <xf numFmtId="0" fontId="52" fillId="2" borderId="1404" xfId="13" applyFont="1" applyFill="1" applyBorder="1" applyAlignment="1">
      <alignment horizontal="center" vertical="center" wrapText="1"/>
    </xf>
    <xf numFmtId="0" fontId="52" fillId="2" borderId="1329" xfId="13" applyFont="1" applyFill="1" applyBorder="1" applyAlignment="1">
      <alignment horizontal="center" vertical="center" wrapText="1"/>
    </xf>
    <xf numFmtId="0" fontId="52" fillId="2" borderId="1420" xfId="13" applyFont="1" applyFill="1" applyBorder="1" applyAlignment="1">
      <alignment horizontal="center" vertical="center" wrapText="1"/>
    </xf>
    <xf numFmtId="0" fontId="52" fillId="2" borderId="1315" xfId="13" applyFont="1" applyFill="1" applyBorder="1" applyAlignment="1">
      <alignment horizontal="center" vertical="center" wrapText="1"/>
    </xf>
    <xf numFmtId="0" fontId="52" fillId="2" borderId="1403" xfId="0" applyFont="1" applyFill="1" applyBorder="1" applyAlignment="1">
      <alignment horizontal="center" vertical="center"/>
    </xf>
    <xf numFmtId="0" fontId="52" fillId="2" borderId="1404" xfId="0" applyFont="1" applyFill="1" applyBorder="1" applyAlignment="1">
      <alignment horizontal="center" vertical="center"/>
    </xf>
    <xf numFmtId="0" fontId="89" fillId="2" borderId="1422" xfId="11" quotePrefix="1" applyFont="1" applyFill="1" applyBorder="1" applyAlignment="1">
      <alignment horizontal="center" vertical="center" wrapText="1"/>
    </xf>
    <xf numFmtId="0" fontId="89" fillId="2" borderId="1416" xfId="11" quotePrefix="1" applyFont="1" applyFill="1" applyBorder="1" applyAlignment="1">
      <alignment horizontal="center" vertical="center" wrapText="1"/>
    </xf>
    <xf numFmtId="0" fontId="55" fillId="2" borderId="1215" xfId="0" applyFont="1" applyFill="1" applyBorder="1" applyAlignment="1">
      <alignment horizontal="center" vertical="center" wrapText="1"/>
    </xf>
    <xf numFmtId="0" fontId="55" fillId="2" borderId="545" xfId="0" applyFont="1" applyFill="1" applyBorder="1" applyAlignment="1">
      <alignment horizontal="center" vertical="center" wrapText="1"/>
    </xf>
    <xf numFmtId="0" fontId="55" fillId="2" borderId="546" xfId="0" applyFont="1" applyFill="1" applyBorder="1" applyAlignment="1">
      <alignment horizontal="center" vertical="center" wrapText="1"/>
    </xf>
    <xf numFmtId="0" fontId="55" fillId="2" borderId="1401" xfId="0" applyFont="1" applyFill="1" applyBorder="1" applyAlignment="1">
      <alignment horizontal="left" vertical="center"/>
    </xf>
    <xf numFmtId="0" fontId="55" fillId="2" borderId="1403" xfId="0" applyFont="1" applyFill="1" applyBorder="1" applyAlignment="1">
      <alignment horizontal="center" vertical="center" wrapText="1"/>
    </xf>
    <xf numFmtId="0" fontId="55" fillId="2" borderId="1404" xfId="0" applyFont="1" applyFill="1" applyBorder="1" applyAlignment="1">
      <alignment horizontal="center" vertical="center" wrapText="1"/>
    </xf>
    <xf numFmtId="0" fontId="55" fillId="2" borderId="1405" xfId="0" applyFont="1" applyFill="1" applyBorder="1" applyAlignment="1">
      <alignment horizontal="center" vertical="center" wrapText="1"/>
    </xf>
    <xf numFmtId="0" fontId="117" fillId="2" borderId="1335" xfId="0" applyFont="1" applyFill="1" applyBorder="1" applyAlignment="1">
      <alignment horizontal="left" vertical="center" wrapText="1"/>
    </xf>
    <xf numFmtId="0" fontId="117" fillId="2" borderId="1221" xfId="13" applyFont="1" applyFill="1" applyBorder="1" applyAlignment="1">
      <alignment horizontal="center" vertical="center" wrapText="1"/>
    </xf>
    <xf numFmtId="0" fontId="117" fillId="2" borderId="1408" xfId="13" applyFont="1" applyFill="1" applyBorder="1" applyAlignment="1">
      <alignment horizontal="center" vertical="center" wrapText="1"/>
    </xf>
    <xf numFmtId="0" fontId="117" fillId="2" borderId="1292" xfId="13" applyFont="1" applyFill="1" applyBorder="1" applyAlignment="1">
      <alignment horizontal="center" vertical="center" wrapText="1"/>
    </xf>
    <xf numFmtId="0" fontId="52" fillId="2" borderId="1403" xfId="15" quotePrefix="1" applyFont="1" applyFill="1" applyBorder="1" applyAlignment="1">
      <alignment horizontal="center" vertical="center" wrapText="1"/>
    </xf>
    <xf numFmtId="0" fontId="52" fillId="2" borderId="1404" xfId="15" quotePrefix="1" applyFont="1" applyFill="1" applyBorder="1" applyAlignment="1">
      <alignment horizontal="center" vertical="center" wrapText="1"/>
    </xf>
    <xf numFmtId="0" fontId="52" fillId="2" borderId="1405" xfId="15" quotePrefix="1" applyFont="1" applyFill="1" applyBorder="1" applyAlignment="1">
      <alignment horizontal="center" vertical="center" wrapText="1"/>
    </xf>
    <xf numFmtId="0" fontId="52" fillId="2" borderId="1425" xfId="15" quotePrefix="1" applyFont="1" applyFill="1" applyBorder="1" applyAlignment="1">
      <alignment horizontal="center" vertical="center" wrapText="1"/>
    </xf>
    <xf numFmtId="0" fontId="52" fillId="2" borderId="1377" xfId="15" quotePrefix="1" applyFont="1" applyFill="1" applyBorder="1" applyAlignment="1">
      <alignment horizontal="center" vertical="center" wrapText="1"/>
    </xf>
    <xf numFmtId="0" fontId="52" fillId="2" borderId="1378" xfId="15" quotePrefix="1" applyFont="1" applyFill="1" applyBorder="1" applyAlignment="1">
      <alignment horizontal="center" vertical="center" wrapText="1"/>
    </xf>
    <xf numFmtId="0" fontId="52" fillId="0" borderId="1405" xfId="15" quotePrefix="1" applyFont="1" applyFill="1" applyBorder="1" applyAlignment="1">
      <alignment horizontal="center" vertical="center" wrapText="1"/>
    </xf>
    <xf numFmtId="0" fontId="52" fillId="0" borderId="1378" xfId="15" quotePrefix="1" applyFont="1" applyFill="1" applyBorder="1" applyAlignment="1">
      <alignment horizontal="center" vertical="center" wrapText="1"/>
    </xf>
    <xf numFmtId="0" fontId="10" fillId="2" borderId="1416" xfId="13" quotePrefix="1" applyFont="1" applyFill="1" applyBorder="1" applyAlignment="1">
      <alignment vertical="center" wrapText="1"/>
    </xf>
    <xf numFmtId="0" fontId="52" fillId="2" borderId="545" xfId="15" quotePrefix="1" applyFont="1" applyFill="1" applyBorder="1" applyAlignment="1">
      <alignment horizontal="center" vertical="center" wrapText="1"/>
    </xf>
    <xf numFmtId="0" fontId="52" fillId="2" borderId="546" xfId="15" quotePrefix="1" applyFont="1" applyFill="1" applyBorder="1" applyAlignment="1">
      <alignment horizontal="center" vertical="center" wrapText="1"/>
    </xf>
    <xf numFmtId="0" fontId="55" fillId="2" borderId="1259" xfId="0" applyFont="1" applyFill="1" applyBorder="1" applyAlignment="1">
      <alignment horizontal="center" vertical="center" wrapText="1"/>
    </xf>
    <xf numFmtId="0" fontId="10" fillId="2" borderId="1320" xfId="13" quotePrefix="1" applyFont="1" applyFill="1" applyBorder="1" applyAlignment="1">
      <alignment vertical="center" wrapText="1"/>
    </xf>
    <xf numFmtId="0" fontId="52" fillId="2" borderId="1396" xfId="15" quotePrefix="1" applyFont="1" applyFill="1" applyBorder="1" applyAlignment="1">
      <alignment horizontal="center" vertical="center" wrapText="1"/>
    </xf>
    <xf numFmtId="0" fontId="52" fillId="2" borderId="1325" xfId="13" quotePrefix="1" applyFont="1" applyFill="1" applyBorder="1" applyAlignment="1">
      <alignment vertical="center" wrapText="1"/>
    </xf>
    <xf numFmtId="0" fontId="52" fillId="2" borderId="1326" xfId="13" quotePrefix="1" applyFont="1" applyFill="1" applyBorder="1" applyAlignment="1">
      <alignment vertical="center" wrapText="1"/>
    </xf>
    <xf numFmtId="0" fontId="52" fillId="2" borderId="1399" xfId="15" quotePrefix="1" applyFont="1" applyFill="1" applyBorder="1" applyAlignment="1">
      <alignment horizontal="center" vertical="center" wrapText="1"/>
    </xf>
    <xf numFmtId="0" fontId="55" fillId="2" borderId="1420" xfId="13" quotePrefix="1" applyFont="1" applyFill="1" applyBorder="1" applyAlignment="1">
      <alignment vertical="center" wrapText="1"/>
    </xf>
    <xf numFmtId="0" fontId="55" fillId="2" borderId="1315" xfId="13" quotePrefix="1" applyFont="1" applyFill="1" applyBorder="1" applyAlignment="1">
      <alignment vertical="center" wrapText="1"/>
    </xf>
    <xf numFmtId="0" fontId="55" fillId="2" borderId="1404" xfId="13" quotePrefix="1" applyFont="1" applyFill="1" applyBorder="1" applyAlignment="1">
      <alignment vertical="center" wrapText="1"/>
    </xf>
    <xf numFmtId="0" fontId="55" fillId="2" borderId="1405" xfId="13" quotePrefix="1" applyFont="1" applyFill="1" applyBorder="1" applyAlignment="1">
      <alignment vertical="center" wrapText="1"/>
    </xf>
    <xf numFmtId="0" fontId="10" fillId="2" borderId="1215" xfId="13" quotePrefix="1" applyFont="1" applyFill="1" applyBorder="1" applyAlignment="1">
      <alignment horizontal="center" vertical="center" wrapText="1"/>
    </xf>
    <xf numFmtId="0" fontId="10" fillId="2" borderId="545" xfId="13" quotePrefix="1" applyFont="1" applyFill="1" applyBorder="1" applyAlignment="1">
      <alignment horizontal="center" vertical="center" wrapText="1"/>
    </xf>
    <xf numFmtId="0" fontId="10" fillId="2" borderId="546" xfId="13" quotePrefix="1" applyFont="1" applyFill="1" applyBorder="1" applyAlignment="1">
      <alignment horizontal="center" vertical="center" wrapText="1"/>
    </xf>
    <xf numFmtId="0" fontId="55" fillId="2" borderId="1231" xfId="15" quotePrefix="1" applyFont="1" applyFill="1" applyBorder="1" applyAlignment="1">
      <alignment horizontal="center" vertical="center" wrapText="1"/>
    </xf>
    <xf numFmtId="0" fontId="55" fillId="2" borderId="1325" xfId="15" quotePrefix="1" applyFont="1" applyFill="1" applyBorder="1" applyAlignment="1">
      <alignment horizontal="center" vertical="center" wrapText="1"/>
    </xf>
    <xf numFmtId="0" fontId="55" fillId="2" borderId="1326" xfId="15" quotePrefix="1" applyFont="1" applyFill="1" applyBorder="1" applyAlignment="1">
      <alignment horizontal="center" vertical="center" wrapText="1"/>
    </xf>
    <xf numFmtId="0" fontId="55" fillId="2" borderId="1398" xfId="15" quotePrefix="1" applyFont="1" applyFill="1" applyBorder="1" applyAlignment="1">
      <alignment horizontal="center" vertical="center" wrapText="1"/>
    </xf>
    <xf numFmtId="0" fontId="55" fillId="2" borderId="1399" xfId="15" quotePrefix="1" applyFont="1" applyFill="1" applyBorder="1" applyAlignment="1">
      <alignment horizontal="center" vertical="center" wrapText="1"/>
    </xf>
    <xf numFmtId="0" fontId="52" fillId="2" borderId="1221" xfId="15" quotePrefix="1" applyFont="1" applyFill="1" applyBorder="1" applyAlignment="1">
      <alignment horizontal="center" vertical="center" wrapText="1"/>
    </xf>
    <xf numFmtId="0" fontId="52" fillId="2" borderId="1408" xfId="15" quotePrefix="1" applyFont="1" applyFill="1" applyBorder="1" applyAlignment="1">
      <alignment horizontal="center" vertical="center" wrapText="1"/>
    </xf>
    <xf numFmtId="0" fontId="52" fillId="2" borderId="1292" xfId="15" quotePrefix="1" applyFont="1" applyFill="1" applyBorder="1" applyAlignment="1">
      <alignment horizontal="center" vertical="center" wrapText="1"/>
    </xf>
    <xf numFmtId="0" fontId="39" fillId="2" borderId="1424" xfId="3" applyFont="1" applyFill="1" applyBorder="1" applyAlignment="1">
      <alignment vertical="center" wrapText="1"/>
    </xf>
    <xf numFmtId="0" fontId="55" fillId="2" borderId="1377" xfId="0" applyFont="1" applyFill="1" applyBorder="1" applyAlignment="1">
      <alignment horizontal="center" vertical="center" wrapText="1"/>
    </xf>
    <xf numFmtId="0" fontId="39" fillId="2" borderId="1219" xfId="15" applyFont="1" applyFill="1" applyBorder="1" applyAlignment="1">
      <alignment vertical="center" wrapText="1"/>
    </xf>
    <xf numFmtId="0" fontId="10" fillId="2" borderId="1402" xfId="15" quotePrefix="1" applyFont="1" applyFill="1" applyBorder="1" applyAlignment="1">
      <alignment horizontal="left" vertical="center" wrapText="1"/>
    </xf>
    <xf numFmtId="0" fontId="10" fillId="2" borderId="1398" xfId="15" quotePrefix="1" applyFont="1" applyFill="1" applyBorder="1" applyAlignment="1">
      <alignment horizontal="center" vertical="center" wrapText="1"/>
    </xf>
    <xf numFmtId="0" fontId="10" fillId="2" borderId="1402" xfId="15" applyFont="1" applyFill="1" applyBorder="1" applyAlignment="1">
      <alignment vertical="center" wrapText="1"/>
    </xf>
    <xf numFmtId="0" fontId="55" fillId="2" borderId="1325" xfId="0" applyFont="1" applyFill="1" applyBorder="1" applyAlignment="1">
      <alignment vertical="center" wrapText="1"/>
    </xf>
    <xf numFmtId="0" fontId="52" fillId="2" borderId="1401" xfId="15" quotePrefix="1" applyFont="1" applyFill="1" applyBorder="1" applyAlignment="1">
      <alignment horizontal="center" vertical="center" wrapText="1"/>
    </xf>
    <xf numFmtId="0" fontId="52" fillId="2" borderId="1424" xfId="15" quotePrefix="1" applyFont="1" applyFill="1" applyBorder="1" applyAlignment="1">
      <alignment horizontal="center" vertical="center" wrapText="1"/>
    </xf>
    <xf numFmtId="0" fontId="55" fillId="2" borderId="1402" xfId="15" quotePrefix="1" applyFont="1" applyFill="1" applyBorder="1" applyAlignment="1">
      <alignment horizontal="center" vertical="center" wrapText="1"/>
    </xf>
    <xf numFmtId="0" fontId="55" fillId="2" borderId="1321" xfId="13" quotePrefix="1" applyFont="1" applyFill="1" applyBorder="1" applyAlignment="1">
      <alignment vertical="center" wrapText="1"/>
    </xf>
    <xf numFmtId="0" fontId="55" fillId="2" borderId="1401" xfId="13" quotePrefix="1" applyFont="1" applyFill="1" applyBorder="1" applyAlignment="1">
      <alignment vertical="center" wrapText="1"/>
    </xf>
    <xf numFmtId="0" fontId="52" fillId="2" borderId="1234" xfId="13" quotePrefix="1" applyFont="1" applyFill="1" applyBorder="1" applyAlignment="1">
      <alignment vertical="center" wrapText="1"/>
    </xf>
    <xf numFmtId="0" fontId="52" fillId="2" borderId="1219" xfId="15" quotePrefix="1" applyFont="1" applyFill="1" applyBorder="1" applyAlignment="1">
      <alignment horizontal="center" vertical="center" wrapText="1"/>
    </xf>
    <xf numFmtId="0" fontId="52" fillId="2" borderId="1335" xfId="15" quotePrefix="1" applyFont="1" applyFill="1" applyBorder="1" applyAlignment="1">
      <alignment horizontal="center" vertical="center" wrapText="1"/>
    </xf>
    <xf numFmtId="0" fontId="52" fillId="2" borderId="1406" xfId="15" quotePrefix="1" applyFont="1" applyFill="1" applyBorder="1" applyAlignment="1">
      <alignment horizontal="center" vertical="center" wrapText="1"/>
    </xf>
    <xf numFmtId="0" fontId="52" fillId="2" borderId="1400" xfId="15" quotePrefix="1" applyFont="1" applyFill="1" applyBorder="1" applyAlignment="1">
      <alignment horizontal="center" vertical="center" wrapText="1"/>
    </xf>
    <xf numFmtId="0" fontId="52" fillId="2" borderId="1426" xfId="15" quotePrefix="1" applyFont="1" applyFill="1" applyBorder="1" applyAlignment="1">
      <alignment horizontal="center" vertical="center" wrapText="1"/>
    </xf>
    <xf numFmtId="0" fontId="55" fillId="2" borderId="1407" xfId="15" quotePrefix="1" applyFont="1" applyFill="1" applyBorder="1" applyAlignment="1">
      <alignment horizontal="center" vertical="center" wrapText="1"/>
    </xf>
    <xf numFmtId="0" fontId="55" fillId="2" borderId="1421" xfId="13" quotePrefix="1" applyFont="1" applyFill="1" applyBorder="1" applyAlignment="1">
      <alignment vertical="center" wrapText="1"/>
    </xf>
    <xf numFmtId="0" fontId="55" fillId="2" borderId="1406" xfId="13" quotePrefix="1" applyFont="1" applyFill="1" applyBorder="1" applyAlignment="1">
      <alignment vertical="center" wrapText="1"/>
    </xf>
    <xf numFmtId="0" fontId="52" fillId="2" borderId="1304" xfId="13" quotePrefix="1" applyFont="1" applyFill="1" applyBorder="1" applyAlignment="1">
      <alignment vertical="center" wrapText="1"/>
    </xf>
    <xf numFmtId="0" fontId="52" fillId="2" borderId="1262" xfId="15" quotePrefix="1" applyFont="1" applyFill="1" applyBorder="1" applyAlignment="1">
      <alignment horizontal="center" vertical="center" wrapText="1"/>
    </xf>
    <xf numFmtId="0" fontId="52" fillId="2" borderId="1411" xfId="15" quotePrefix="1" applyFont="1" applyFill="1" applyBorder="1" applyAlignment="1">
      <alignment horizontal="center" vertical="center" wrapText="1"/>
    </xf>
    <xf numFmtId="0" fontId="55" fillId="2" borderId="1401" xfId="0" applyFont="1" applyFill="1" applyBorder="1" applyAlignment="1">
      <alignment horizontal="center" vertical="center" wrapText="1"/>
    </xf>
    <xf numFmtId="0" fontId="55" fillId="2" borderId="1335" xfId="0" applyFont="1" applyFill="1" applyBorder="1" applyAlignment="1">
      <alignment horizontal="center" vertical="center" wrapText="1"/>
    </xf>
    <xf numFmtId="0" fontId="10" fillId="2" borderId="1321" xfId="13" quotePrefix="1" applyFont="1" applyFill="1" applyBorder="1" applyAlignment="1">
      <alignment vertical="center" wrapText="1"/>
    </xf>
    <xf numFmtId="0" fontId="10" fillId="2" borderId="1401" xfId="13" quotePrefix="1" applyFont="1" applyFill="1" applyBorder="1" applyAlignment="1">
      <alignment vertical="center" wrapText="1"/>
    </xf>
    <xf numFmtId="0" fontId="55" fillId="2" borderId="1424" xfId="0" applyFont="1" applyFill="1" applyBorder="1" applyAlignment="1">
      <alignment horizontal="center" vertical="center" wrapText="1"/>
    </xf>
    <xf numFmtId="0" fontId="10" fillId="2" borderId="1402" xfId="15" quotePrefix="1" applyFont="1" applyFill="1" applyBorder="1" applyAlignment="1">
      <alignment horizontal="center" vertical="center" wrapText="1"/>
    </xf>
    <xf numFmtId="0" fontId="55" fillId="2" borderId="1234" xfId="0" applyFont="1" applyFill="1" applyBorder="1" applyAlignment="1">
      <alignment vertical="center" wrapText="1"/>
    </xf>
    <xf numFmtId="0" fontId="55" fillId="2" borderId="1219" xfId="0" applyFont="1" applyFill="1" applyBorder="1" applyAlignment="1">
      <alignment horizontal="center" vertical="center" wrapText="1"/>
    </xf>
    <xf numFmtId="0" fontId="55" fillId="2" borderId="1421" xfId="0" applyFont="1" applyFill="1" applyBorder="1" applyAlignment="1">
      <alignment horizontal="left" vertical="center" wrapText="1"/>
    </xf>
    <xf numFmtId="0" fontId="55" fillId="2" borderId="1406" xfId="0" applyFont="1" applyFill="1" applyBorder="1" applyAlignment="1">
      <alignment horizontal="center" vertical="center" wrapText="1"/>
    </xf>
    <xf numFmtId="0" fontId="55" fillId="2" borderId="1411" xfId="0" applyFont="1" applyFill="1" applyBorder="1" applyAlignment="1">
      <alignment horizontal="center" vertical="center" wrapText="1"/>
    </xf>
    <xf numFmtId="0" fontId="10" fillId="2" borderId="1421" xfId="13" quotePrefix="1" applyFont="1" applyFill="1" applyBorder="1" applyAlignment="1">
      <alignment vertical="center" wrapText="1"/>
    </xf>
    <xf numFmtId="0" fontId="39" fillId="2" borderId="1406" xfId="13" quotePrefix="1" applyFont="1" applyFill="1" applyBorder="1" applyAlignment="1">
      <alignment vertical="center" wrapText="1"/>
    </xf>
    <xf numFmtId="0" fontId="55" fillId="2" borderId="1426" xfId="0" applyFont="1" applyFill="1" applyBorder="1" applyAlignment="1">
      <alignment horizontal="center" vertical="center" wrapText="1"/>
    </xf>
    <xf numFmtId="0" fontId="10" fillId="2" borderId="1407" xfId="15" quotePrefix="1" applyFont="1" applyFill="1" applyBorder="1" applyAlignment="1">
      <alignment horizontal="center" vertical="center" wrapText="1"/>
    </xf>
    <xf numFmtId="0" fontId="55" fillId="2" borderId="1304" xfId="0" applyFont="1" applyFill="1" applyBorder="1" applyAlignment="1">
      <alignment vertical="center" wrapText="1"/>
    </xf>
    <xf numFmtId="0" fontId="55" fillId="2" borderId="1262" xfId="0" applyFont="1" applyFill="1" applyBorder="1" applyAlignment="1">
      <alignment horizontal="center" vertical="center" wrapText="1"/>
    </xf>
    <xf numFmtId="0" fontId="55" fillId="2" borderId="1420" xfId="0" applyFont="1" applyFill="1" applyBorder="1" applyAlignment="1">
      <alignment horizontal="left" vertical="center" wrapText="1"/>
    </xf>
    <xf numFmtId="0" fontId="55" fillId="2" borderId="1408" xfId="0" applyFont="1" applyFill="1" applyBorder="1" applyAlignment="1">
      <alignment horizontal="center" vertical="center" wrapText="1"/>
    </xf>
    <xf numFmtId="0" fontId="10" fillId="2" borderId="1420" xfId="13" quotePrefix="1" applyFont="1" applyFill="1" applyBorder="1" applyAlignment="1">
      <alignment vertical="center" wrapText="1"/>
    </xf>
    <xf numFmtId="0" fontId="39" fillId="2" borderId="1404" xfId="13" quotePrefix="1" applyFont="1" applyFill="1" applyBorder="1" applyAlignment="1">
      <alignment vertical="center" wrapText="1"/>
    </xf>
    <xf numFmtId="0" fontId="55" fillId="2" borderId="1424" xfId="0" applyFont="1" applyFill="1" applyBorder="1" applyAlignment="1">
      <alignment horizontal="left" vertical="center" wrapText="1"/>
    </xf>
    <xf numFmtId="0" fontId="10" fillId="2" borderId="1425" xfId="13" quotePrefix="1" applyFont="1" applyFill="1" applyBorder="1" applyAlignment="1">
      <alignment horizontal="center" vertical="center" wrapText="1"/>
    </xf>
    <xf numFmtId="0" fontId="10" fillId="2" borderId="1377" xfId="13" quotePrefix="1" applyFont="1" applyFill="1" applyBorder="1" applyAlignment="1">
      <alignment horizontal="center" vertical="center" wrapText="1"/>
    </xf>
    <xf numFmtId="0" fontId="10" fillId="2" borderId="1378" xfId="13" quotePrefix="1" applyFont="1" applyFill="1" applyBorder="1" applyAlignment="1">
      <alignment horizontal="center" vertical="center" wrapText="1"/>
    </xf>
    <xf numFmtId="0" fontId="117" fillId="2" borderId="1396" xfId="0" applyFont="1" applyFill="1" applyBorder="1" applyAlignment="1">
      <alignment horizontal="center" vertical="center"/>
    </xf>
    <xf numFmtId="0" fontId="117" fillId="2" borderId="1398" xfId="0" applyFont="1" applyFill="1" applyBorder="1" applyAlignment="1">
      <alignment horizontal="center" vertical="center"/>
    </xf>
    <xf numFmtId="0" fontId="117" fillId="2" borderId="1399" xfId="0" applyFont="1" applyFill="1" applyBorder="1" applyAlignment="1">
      <alignment horizontal="center" vertical="center"/>
    </xf>
    <xf numFmtId="0" fontId="55" fillId="2" borderId="1234" xfId="0" applyFont="1" applyFill="1" applyBorder="1" applyAlignment="1">
      <alignment horizontal="left" vertical="center" wrapText="1"/>
    </xf>
    <xf numFmtId="0" fontId="117" fillId="2" borderId="1325" xfId="0" applyFont="1" applyFill="1" applyBorder="1" applyAlignment="1">
      <alignment horizontal="center" vertical="center"/>
    </xf>
    <xf numFmtId="0" fontId="117" fillId="2" borderId="1326" xfId="0" applyFont="1" applyFill="1" applyBorder="1" applyAlignment="1">
      <alignment horizontal="center" vertical="center"/>
    </xf>
    <xf numFmtId="0" fontId="117" fillId="2" borderId="1326" xfId="0" applyNumberFormat="1" applyFont="1" applyFill="1" applyBorder="1" applyAlignment="1">
      <alignment horizontal="center" vertical="center"/>
    </xf>
    <xf numFmtId="0" fontId="117" fillId="2" borderId="1327" xfId="0" applyFont="1" applyFill="1" applyBorder="1" applyAlignment="1">
      <alignment horizontal="center" vertical="center"/>
    </xf>
    <xf numFmtId="0" fontId="20" fillId="2" borderId="1431" xfId="11" quotePrefix="1" applyFont="1" applyFill="1" applyBorder="1" applyAlignment="1" applyProtection="1">
      <alignment horizontal="left" textRotation="90" wrapText="1"/>
      <protection locked="0"/>
    </xf>
    <xf numFmtId="0" fontId="24" fillId="2" borderId="1432" xfId="13" applyFont="1" applyFill="1" applyBorder="1" applyAlignment="1" applyProtection="1">
      <alignment horizontal="center" vertical="center" wrapText="1"/>
      <protection locked="0"/>
    </xf>
    <xf numFmtId="0" fontId="175" fillId="2" borderId="1433" xfId="15" applyFont="1" applyFill="1" applyBorder="1" applyAlignment="1" applyProtection="1">
      <alignment horizontal="center" vertical="center" wrapText="1"/>
    </xf>
    <xf numFmtId="0" fontId="175" fillId="2" borderId="1284" xfId="15" applyFont="1" applyFill="1" applyBorder="1" applyAlignment="1" applyProtection="1">
      <alignment horizontal="center" vertical="center" wrapText="1"/>
    </xf>
    <xf numFmtId="0" fontId="175" fillId="2" borderId="1292" xfId="15" applyFont="1" applyFill="1" applyBorder="1" applyAlignment="1" applyProtection="1">
      <alignment horizontal="center" vertical="center" wrapText="1"/>
    </xf>
    <xf numFmtId="0" fontId="30" fillId="2" borderId="1434" xfId="13" applyFont="1" applyFill="1" applyBorder="1" applyAlignment="1" applyProtection="1">
      <alignment horizontal="center" vertical="center" wrapText="1"/>
    </xf>
    <xf numFmtId="0" fontId="123" fillId="2" borderId="1435" xfId="13" applyFont="1" applyFill="1" applyBorder="1" applyAlignment="1" applyProtection="1">
      <alignment horizontal="center" vertical="center" wrapText="1"/>
      <protection locked="0"/>
    </xf>
    <xf numFmtId="0" fontId="123" fillId="2" borderId="1326" xfId="13" applyFont="1" applyFill="1" applyBorder="1" applyAlignment="1" applyProtection="1">
      <alignment horizontal="center" vertical="center" wrapText="1"/>
      <protection locked="0"/>
    </xf>
    <xf numFmtId="0" fontId="123" fillId="2" borderId="1253" xfId="13" applyFont="1" applyFill="1" applyBorder="1" applyAlignment="1" applyProtection="1">
      <alignment horizontal="center" vertical="center" wrapText="1"/>
    </xf>
    <xf numFmtId="0" fontId="123" fillId="2" borderId="1284" xfId="13" applyFont="1" applyFill="1" applyBorder="1" applyAlignment="1" applyProtection="1">
      <alignment horizontal="center" vertical="center" wrapText="1"/>
    </xf>
    <xf numFmtId="0" fontId="123" fillId="2" borderId="1292" xfId="13" applyFont="1" applyFill="1" applyBorder="1" applyAlignment="1" applyProtection="1">
      <alignment horizontal="center" vertical="center" wrapText="1"/>
    </xf>
    <xf numFmtId="0" fontId="123" fillId="2" borderId="1435" xfId="13" applyFont="1" applyFill="1" applyBorder="1" applyAlignment="1" applyProtection="1">
      <alignment horizontal="center" vertical="center" wrapText="1"/>
    </xf>
    <xf numFmtId="0" fontId="123" fillId="2" borderId="1326" xfId="13" applyFont="1" applyFill="1" applyBorder="1" applyAlignment="1" applyProtection="1">
      <alignment horizontal="center" vertical="center" wrapText="1"/>
    </xf>
    <xf numFmtId="0" fontId="53" fillId="0" borderId="1436" xfId="15" applyFont="1" applyFill="1" applyBorder="1" applyAlignment="1">
      <alignment horizontal="center" vertical="center" wrapText="1"/>
    </xf>
    <xf numFmtId="0" fontId="53" fillId="0" borderId="1437" xfId="15" applyFont="1" applyFill="1" applyBorder="1" applyAlignment="1">
      <alignment horizontal="center" vertical="center" wrapText="1"/>
    </xf>
    <xf numFmtId="0" fontId="53" fillId="0" borderId="1281" xfId="15" applyFont="1" applyFill="1" applyBorder="1" applyAlignment="1">
      <alignment horizontal="center" vertical="center" wrapText="1"/>
    </xf>
    <xf numFmtId="0" fontId="53" fillId="0" borderId="1283" xfId="15" applyFont="1" applyFill="1" applyBorder="1" applyAlignment="1">
      <alignment horizontal="center" vertical="center" wrapText="1"/>
    </xf>
    <xf numFmtId="0" fontId="47" fillId="0" borderId="1438" xfId="15" applyFont="1" applyFill="1" applyBorder="1" applyAlignment="1">
      <alignment horizontal="center" vertical="center" wrapText="1"/>
    </xf>
    <xf numFmtId="0" fontId="47" fillId="0" borderId="1439" xfId="15" applyFont="1" applyFill="1" applyBorder="1" applyAlignment="1">
      <alignment horizontal="center" vertical="center" wrapText="1"/>
    </xf>
    <xf numFmtId="0" fontId="53" fillId="0" borderId="1433" xfId="15" applyFont="1" applyFill="1" applyBorder="1" applyAlignment="1">
      <alignment horizontal="center" vertical="center" wrapText="1"/>
    </xf>
    <xf numFmtId="0" fontId="53" fillId="0" borderId="1440" xfId="15" applyFont="1" applyFill="1" applyBorder="1" applyAlignment="1">
      <alignment horizontal="center" vertical="center" wrapText="1"/>
    </xf>
    <xf numFmtId="0" fontId="53" fillId="0" borderId="1441" xfId="15" applyFont="1" applyFill="1" applyBorder="1" applyAlignment="1">
      <alignment horizontal="center" vertical="center" wrapText="1"/>
    </xf>
    <xf numFmtId="0" fontId="53" fillId="0" borderId="1432" xfId="15" applyFont="1" applyFill="1" applyBorder="1" applyAlignment="1">
      <alignment horizontal="center" vertical="center" wrapText="1"/>
    </xf>
    <xf numFmtId="0" fontId="53" fillId="0" borderId="1442" xfId="15" applyFont="1" applyFill="1" applyBorder="1" applyAlignment="1">
      <alignment vertical="center" wrapText="1"/>
    </xf>
    <xf numFmtId="0" fontId="93" fillId="0" borderId="1444" xfId="0" applyFont="1" applyFill="1" applyBorder="1" applyAlignment="1">
      <alignment horizontal="left" vertical="center" wrapText="1"/>
    </xf>
    <xf numFmtId="0" fontId="53" fillId="0" borderId="1335" xfId="15" applyFont="1" applyFill="1" applyBorder="1" applyAlignment="1">
      <alignment vertical="center" wrapText="1"/>
    </xf>
    <xf numFmtId="0" fontId="53" fillId="0" borderId="1408" xfId="15" applyFont="1" applyFill="1" applyBorder="1" applyAlignment="1">
      <alignment horizontal="center" vertical="center" wrapText="1"/>
    </xf>
    <xf numFmtId="0" fontId="47" fillId="0" borderId="1335" xfId="13" applyFont="1" applyFill="1" applyBorder="1" applyAlignment="1">
      <alignment horizontal="center" vertical="center" wrapText="1"/>
    </xf>
    <xf numFmtId="0" fontId="47" fillId="0" borderId="1408" xfId="13" applyFont="1" applyFill="1" applyBorder="1" applyAlignment="1">
      <alignment horizontal="center" vertical="center" wrapText="1"/>
    </xf>
    <xf numFmtId="0" fontId="47" fillId="0" borderId="1411" xfId="13" applyFont="1" applyFill="1" applyBorder="1" applyAlignment="1">
      <alignment horizontal="center" vertical="center" wrapText="1"/>
    </xf>
    <xf numFmtId="0" fontId="51" fillId="0" borderId="1234" xfId="15" applyFont="1" applyFill="1" applyBorder="1" applyAlignment="1">
      <alignment vertical="center" wrapText="1"/>
    </xf>
    <xf numFmtId="0" fontId="47" fillId="0" borderId="1234" xfId="13" applyFont="1" applyFill="1" applyBorder="1" applyAlignment="1">
      <alignment horizontal="center" vertical="center" wrapText="1"/>
    </xf>
    <xf numFmtId="0" fontId="47" fillId="0" borderId="1436" xfId="13" applyFont="1" applyFill="1" applyBorder="1" applyAlignment="1">
      <alignment horizontal="center" vertical="center" wrapText="1"/>
    </xf>
    <xf numFmtId="0" fontId="47" fillId="0" borderId="1445" xfId="13" applyFont="1" applyFill="1" applyBorder="1" applyAlignment="1">
      <alignment horizontal="center" vertical="center" wrapText="1"/>
    </xf>
    <xf numFmtId="0" fontId="47" fillId="0" borderId="1446" xfId="13" applyFont="1" applyFill="1" applyBorder="1" applyAlignment="1">
      <alignment horizontal="center" vertical="center" wrapText="1"/>
    </xf>
    <xf numFmtId="0" fontId="47" fillId="0" borderId="1291" xfId="13" applyFont="1" applyFill="1" applyBorder="1" applyAlignment="1">
      <alignment horizontal="center" vertical="center" wrapText="1"/>
    </xf>
    <xf numFmtId="0" fontId="47" fillId="0" borderId="1448" xfId="13" applyFont="1" applyFill="1" applyBorder="1" applyAlignment="1">
      <alignment horizontal="center" vertical="center" wrapText="1"/>
    </xf>
    <xf numFmtId="0" fontId="47" fillId="0" borderId="1244" xfId="13" applyFont="1" applyFill="1" applyBorder="1" applyAlignment="1">
      <alignment horizontal="center" vertical="center" wrapText="1"/>
    </xf>
    <xf numFmtId="0" fontId="47" fillId="0" borderId="1437" xfId="13" applyFont="1" applyFill="1" applyBorder="1" applyAlignment="1">
      <alignment horizontal="center" vertical="center" wrapText="1"/>
    </xf>
    <xf numFmtId="0" fontId="47" fillId="0" borderId="1283" xfId="13" applyFont="1" applyFill="1" applyBorder="1" applyAlignment="1">
      <alignment horizontal="center" vertical="center" wrapText="1"/>
    </xf>
    <xf numFmtId="0" fontId="53" fillId="0" borderId="1445" xfId="15" applyFont="1" applyFill="1" applyBorder="1" applyAlignment="1">
      <alignment horizontal="center" vertical="center" wrapText="1"/>
    </xf>
    <xf numFmtId="0" fontId="53" fillId="0" borderId="1449" xfId="15" applyFont="1" applyFill="1" applyBorder="1" applyAlignment="1">
      <alignment horizontal="center" vertical="center" wrapText="1"/>
    </xf>
    <xf numFmtId="0" fontId="53" fillId="0" borderId="1285" xfId="15" applyFont="1" applyFill="1" applyBorder="1" applyAlignment="1">
      <alignment horizontal="center" vertical="center" wrapText="1"/>
    </xf>
    <xf numFmtId="0" fontId="53" fillId="0" borderId="1410" xfId="15" applyFont="1" applyFill="1" applyBorder="1" applyAlignment="1">
      <alignment horizontal="center" vertical="center" wrapText="1"/>
    </xf>
    <xf numFmtId="0" fontId="47" fillId="0" borderId="1450" xfId="15" applyFont="1" applyFill="1" applyBorder="1" applyAlignment="1">
      <alignment horizontal="center" vertical="center" wrapText="1"/>
    </xf>
    <xf numFmtId="0" fontId="53" fillId="0" borderId="1451" xfId="15" applyFont="1" applyFill="1" applyBorder="1" applyAlignment="1">
      <alignment horizontal="center" vertical="center" wrapText="1"/>
    </xf>
    <xf numFmtId="0" fontId="53" fillId="0" borderId="1452" xfId="15" applyFont="1" applyFill="1" applyBorder="1" applyAlignment="1">
      <alignment horizontal="center" vertical="center" wrapText="1"/>
    </xf>
    <xf numFmtId="0" fontId="53" fillId="0" borderId="1245" xfId="15" applyFont="1" applyFill="1" applyBorder="1" applyAlignment="1">
      <alignment horizontal="center" vertical="center" wrapText="1"/>
    </xf>
    <xf numFmtId="0" fontId="53" fillId="0" borderId="1232" xfId="15" applyFont="1" applyFill="1" applyBorder="1" applyAlignment="1">
      <alignment horizontal="center" vertical="center" wrapText="1"/>
    </xf>
    <xf numFmtId="0" fontId="47" fillId="0" borderId="1453" xfId="15" applyFont="1" applyFill="1" applyBorder="1" applyAlignment="1">
      <alignment horizontal="center" vertical="center" wrapText="1"/>
    </xf>
    <xf numFmtId="0" fontId="53" fillId="0" borderId="1448" xfId="15" applyFont="1" applyFill="1" applyBorder="1" applyAlignment="1">
      <alignment horizontal="center" vertical="center" wrapText="1"/>
    </xf>
    <xf numFmtId="0" fontId="53" fillId="0" borderId="1244" xfId="15" applyFont="1" applyFill="1" applyBorder="1" applyAlignment="1">
      <alignment horizontal="center" vertical="center" wrapText="1"/>
    </xf>
    <xf numFmtId="0" fontId="53" fillId="0" borderId="1443" xfId="15" applyFont="1" applyFill="1" applyBorder="1" applyAlignment="1">
      <alignment horizontal="center" vertical="center" wrapText="1"/>
    </xf>
    <xf numFmtId="0" fontId="106" fillId="0" borderId="1454" xfId="0" applyFont="1" applyFill="1" applyBorder="1" applyAlignment="1">
      <alignment horizontal="left" vertical="center" wrapText="1"/>
    </xf>
    <xf numFmtId="0" fontId="42" fillId="0" borderId="1442" xfId="0" applyFont="1" applyFill="1" applyBorder="1" applyAlignment="1">
      <alignment horizontal="left" vertical="center" wrapText="1"/>
    </xf>
    <xf numFmtId="0" fontId="93" fillId="0" borderId="1455" xfId="0" applyFont="1" applyFill="1" applyBorder="1" applyAlignment="1">
      <alignment horizontal="left" vertical="center" wrapText="1"/>
    </xf>
    <xf numFmtId="0" fontId="53" fillId="0" borderId="1456" xfId="15" applyFont="1" applyFill="1" applyBorder="1" applyAlignment="1">
      <alignment vertical="center" wrapText="1"/>
    </xf>
    <xf numFmtId="0" fontId="51" fillId="0" borderId="1454" xfId="15" applyFont="1" applyFill="1" applyBorder="1" applyAlignment="1">
      <alignment vertical="center" wrapText="1"/>
    </xf>
    <xf numFmtId="0" fontId="51" fillId="0" borderId="1442" xfId="15" applyFont="1" applyFill="1" applyBorder="1" applyAlignment="1">
      <alignment vertical="center" wrapText="1"/>
    </xf>
    <xf numFmtId="0" fontId="93" fillId="0" borderId="1457" xfId="0" applyFont="1" applyFill="1" applyBorder="1" applyAlignment="1">
      <alignment horizontal="left" vertical="center" wrapText="1"/>
    </xf>
    <xf numFmtId="0" fontId="9" fillId="0" borderId="1454" xfId="0" applyFont="1" applyFill="1" applyBorder="1" applyAlignment="1">
      <alignment horizontal="left" vertical="center" wrapText="1"/>
    </xf>
    <xf numFmtId="0" fontId="53" fillId="0" borderId="1458" xfId="15" applyFont="1" applyFill="1" applyBorder="1" applyAlignment="1">
      <alignment horizontal="center" vertical="center" wrapText="1"/>
    </xf>
    <xf numFmtId="0" fontId="53" fillId="0" borderId="1459" xfId="15" applyFont="1" applyFill="1" applyBorder="1" applyAlignment="1">
      <alignment horizontal="center" vertical="center" wrapText="1"/>
    </xf>
    <xf numFmtId="0" fontId="47" fillId="0" borderId="1259" xfId="15" applyFont="1" applyFill="1" applyBorder="1" applyAlignment="1">
      <alignment horizontal="center" vertical="center" wrapText="1"/>
    </xf>
    <xf numFmtId="0" fontId="47" fillId="0" borderId="1458" xfId="15" applyFont="1" applyFill="1" applyBorder="1" applyAlignment="1">
      <alignment horizontal="center" vertical="center" wrapText="1"/>
    </xf>
    <xf numFmtId="0" fontId="53" fillId="0" borderId="1460" xfId="15" applyFont="1" applyFill="1" applyBorder="1" applyAlignment="1">
      <alignment horizontal="center" vertical="center" wrapText="1"/>
    </xf>
    <xf numFmtId="0" fontId="53" fillId="0" borderId="1461" xfId="15" applyFont="1" applyFill="1" applyBorder="1" applyAlignment="1">
      <alignment horizontal="center" vertical="center" wrapText="1"/>
    </xf>
    <xf numFmtId="0" fontId="47" fillId="0" borderId="1435" xfId="15" applyFont="1" applyFill="1" applyBorder="1" applyAlignment="1">
      <alignment horizontal="center" vertical="center" wrapText="1"/>
    </xf>
    <xf numFmtId="0" fontId="53" fillId="0" borderId="1462" xfId="15" applyFont="1" applyFill="1" applyBorder="1" applyAlignment="1">
      <alignment horizontal="center" vertical="center" wrapText="1"/>
    </xf>
    <xf numFmtId="0" fontId="53" fillId="0" borderId="1292" xfId="15" applyFont="1" applyFill="1" applyBorder="1" applyAlignment="1">
      <alignment horizontal="center" vertical="center" wrapText="1"/>
    </xf>
    <xf numFmtId="0" fontId="47" fillId="0" borderId="546" xfId="15" applyFont="1" applyFill="1" applyBorder="1" applyAlignment="1">
      <alignment horizontal="center" vertical="center" wrapText="1"/>
    </xf>
    <xf numFmtId="0" fontId="47" fillId="0" borderId="1434" xfId="15" applyFont="1" applyFill="1" applyBorder="1" applyAlignment="1">
      <alignment horizontal="center" vertical="center" wrapText="1"/>
    </xf>
    <xf numFmtId="0" fontId="53" fillId="0" borderId="1463" xfId="15" applyFont="1" applyFill="1" applyBorder="1" applyAlignment="1">
      <alignment horizontal="center" vertical="center" wrapText="1"/>
    </xf>
    <xf numFmtId="0" fontId="53" fillId="0" borderId="1464" xfId="15" applyFont="1" applyFill="1" applyBorder="1" applyAlignment="1">
      <alignment horizontal="center" vertical="center" wrapText="1"/>
    </xf>
    <xf numFmtId="0" fontId="47" fillId="0" borderId="1465" xfId="15" applyFont="1" applyFill="1" applyBorder="1" applyAlignment="1">
      <alignment horizontal="center" vertical="center" wrapText="1"/>
    </xf>
    <xf numFmtId="0" fontId="47" fillId="0" borderId="1224" xfId="15" applyFont="1" applyFill="1" applyBorder="1" applyAlignment="1">
      <alignment horizontal="center" vertical="center" wrapText="1"/>
    </xf>
    <xf numFmtId="0" fontId="47" fillId="0" borderId="1446" xfId="15" applyFont="1" applyFill="1" applyBorder="1" applyAlignment="1">
      <alignment horizontal="center" vertical="center" wrapText="1"/>
    </xf>
    <xf numFmtId="0" fontId="47" fillId="0" borderId="1466" xfId="13" applyFont="1" applyFill="1" applyBorder="1" applyAlignment="1">
      <alignment horizontal="center" vertical="center" wrapText="1"/>
    </xf>
    <xf numFmtId="0" fontId="47" fillId="0" borderId="1467" xfId="13" applyFont="1" applyFill="1" applyBorder="1" applyAlignment="1">
      <alignment horizontal="center" vertical="center" wrapText="1"/>
    </xf>
    <xf numFmtId="0" fontId="47" fillId="0" borderId="1430" xfId="13" applyFont="1" applyFill="1" applyBorder="1" applyAlignment="1">
      <alignment horizontal="center" vertical="center" wrapText="1"/>
    </xf>
    <xf numFmtId="0" fontId="47" fillId="0" borderId="1447" xfId="15" applyFont="1" applyFill="1" applyBorder="1" applyAlignment="1">
      <alignment horizontal="center" vertical="center" wrapText="1"/>
    </xf>
    <xf numFmtId="0" fontId="192" fillId="0" borderId="1434" xfId="15" applyFont="1" applyFill="1" applyBorder="1" applyAlignment="1">
      <alignment horizontal="center" vertical="center" wrapText="1"/>
    </xf>
    <xf numFmtId="0" fontId="47" fillId="0" borderId="1433" xfId="13" applyFont="1" applyFill="1" applyBorder="1" applyAlignment="1">
      <alignment horizontal="center" vertical="center" wrapText="1"/>
    </xf>
    <xf numFmtId="0" fontId="47" fillId="0" borderId="1462" xfId="13" applyFont="1" applyFill="1" applyBorder="1" applyAlignment="1">
      <alignment horizontal="center" vertical="center" wrapText="1"/>
    </xf>
    <xf numFmtId="0" fontId="47" fillId="0" borderId="1461" xfId="13" applyFont="1" applyFill="1" applyBorder="1" applyAlignment="1">
      <alignment horizontal="center" vertical="center" wrapText="1"/>
    </xf>
    <xf numFmtId="0" fontId="47" fillId="0" borderId="1292" xfId="13" applyFont="1" applyFill="1" applyBorder="1" applyAlignment="1">
      <alignment horizontal="center" vertical="center" wrapText="1"/>
    </xf>
    <xf numFmtId="0" fontId="203" fillId="0" borderId="1429" xfId="34" applyNumberFormat="1" applyFont="1" applyFill="1" applyBorder="1" applyAlignment="1" applyProtection="1">
      <alignment horizontal="center" vertical="top" wrapText="1" readingOrder="1"/>
    </xf>
    <xf numFmtId="0" fontId="204" fillId="0" borderId="1428" xfId="34" applyNumberFormat="1" applyFont="1" applyFill="1" applyBorder="1" applyAlignment="1" applyProtection="1">
      <alignment horizontal="center" vertical="top" wrapText="1" readingOrder="1"/>
    </xf>
    <xf numFmtId="0" fontId="203" fillId="0" borderId="1427" xfId="34" applyNumberFormat="1" applyFont="1" applyFill="1" applyBorder="1" applyAlignment="1" applyProtection="1">
      <alignment horizontal="center" vertical="top" wrapText="1" readingOrder="1"/>
    </xf>
    <xf numFmtId="0" fontId="94" fillId="4" borderId="1468" xfId="15" applyFont="1" applyFill="1" applyBorder="1" applyAlignment="1">
      <alignment horizontal="left" vertical="center" wrapText="1"/>
    </xf>
    <xf numFmtId="0" fontId="94" fillId="4" borderId="1401" xfId="15" applyFont="1" applyFill="1" applyBorder="1" applyAlignment="1">
      <alignment horizontal="left" vertical="center" wrapText="1"/>
    </xf>
    <xf numFmtId="0" fontId="94" fillId="4" borderId="1335" xfId="15" applyFont="1" applyFill="1" applyBorder="1" applyAlignment="1">
      <alignment horizontal="left" vertical="center" wrapText="1"/>
    </xf>
    <xf numFmtId="0" fontId="160" fillId="4" borderId="1474" xfId="11" quotePrefix="1" applyFont="1" applyBorder="1" applyAlignment="1">
      <alignment horizontal="center" vertical="center" wrapText="1"/>
    </xf>
    <xf numFmtId="0" fontId="16" fillId="4" borderId="1474" xfId="11" quotePrefix="1" applyFont="1" applyBorder="1" applyAlignment="1">
      <alignment horizontal="center" vertical="center" wrapText="1"/>
    </xf>
    <xf numFmtId="0" fontId="83" fillId="4" borderId="1475" xfId="11" quotePrefix="1" applyFont="1" applyBorder="1" applyAlignment="1">
      <alignment horizontal="center" vertical="center" wrapText="1"/>
    </xf>
    <xf numFmtId="0" fontId="83" fillId="4" borderId="1476" xfId="11" quotePrefix="1" applyFont="1" applyBorder="1" applyAlignment="1">
      <alignment horizontal="center" vertical="center" wrapText="1"/>
    </xf>
    <xf numFmtId="0" fontId="52" fillId="4" borderId="1283" xfId="15" quotePrefix="1" applyFont="1" applyBorder="1" applyAlignment="1">
      <alignment horizontal="center" vertical="center" wrapText="1"/>
    </xf>
    <xf numFmtId="0" fontId="55" fillId="4" borderId="1474" xfId="13" quotePrefix="1" applyFont="1" applyBorder="1" applyAlignment="1">
      <alignment horizontal="center" vertical="center" wrapText="1"/>
    </xf>
    <xf numFmtId="0" fontId="55" fillId="4" borderId="1475" xfId="13" quotePrefix="1" applyFont="1" applyBorder="1" applyAlignment="1">
      <alignment horizontal="center" vertical="center" wrapText="1"/>
    </xf>
    <xf numFmtId="0" fontId="55" fillId="4" borderId="1476" xfId="13" quotePrefix="1" applyFont="1" applyBorder="1" applyAlignment="1">
      <alignment horizontal="center" vertical="center" wrapText="1"/>
    </xf>
    <xf numFmtId="0" fontId="52" fillId="14" borderId="1487" xfId="15" quotePrefix="1" applyFont="1" applyFill="1" applyBorder="1" applyAlignment="1">
      <alignment horizontal="center" vertical="center" wrapText="1"/>
    </xf>
    <xf numFmtId="0" fontId="52" fillId="4" borderId="1244" xfId="15" quotePrefix="1" applyFont="1" applyBorder="1" applyAlignment="1">
      <alignment horizontal="center" vertical="center" wrapText="1"/>
    </xf>
    <xf numFmtId="0" fontId="52" fillId="14" borderId="1489" xfId="15" quotePrefix="1" applyFont="1" applyFill="1" applyBorder="1" applyAlignment="1">
      <alignment horizontal="center" vertical="center" wrapText="1"/>
    </xf>
    <xf numFmtId="0" fontId="52" fillId="14" borderId="1281" xfId="15" quotePrefix="1" applyFont="1" applyFill="1" applyBorder="1" applyAlignment="1">
      <alignment horizontal="center" vertical="center" wrapText="1"/>
    </xf>
    <xf numFmtId="0" fontId="52" fillId="14" borderId="1283" xfId="15" quotePrefix="1" applyFont="1" applyFill="1" applyBorder="1" applyAlignment="1">
      <alignment horizontal="center" vertical="center" wrapText="1"/>
    </xf>
    <xf numFmtId="0" fontId="52" fillId="14" borderId="1291" xfId="15" quotePrefix="1" applyFont="1" applyFill="1" applyBorder="1" applyAlignment="1">
      <alignment horizontal="center" vertical="center" wrapText="1"/>
    </xf>
    <xf numFmtId="0" fontId="55" fillId="4" borderId="1474" xfId="15" quotePrefix="1" applyFont="1" applyBorder="1" applyAlignment="1">
      <alignment horizontal="center" vertical="center" wrapText="1"/>
    </xf>
    <xf numFmtId="0" fontId="55" fillId="4" borderId="1475" xfId="15" quotePrefix="1" applyFont="1" applyBorder="1" applyAlignment="1">
      <alignment horizontal="center" vertical="center" wrapText="1"/>
    </xf>
    <xf numFmtId="0" fontId="173" fillId="15" borderId="1475" xfId="0" applyFont="1" applyFill="1" applyBorder="1" applyAlignment="1">
      <alignment horizontal="left" vertical="center" wrapText="1"/>
    </xf>
    <xf numFmtId="0" fontId="144" fillId="15" borderId="1474" xfId="0" applyFont="1" applyFill="1" applyBorder="1" applyAlignment="1">
      <alignment horizontal="center" vertical="center"/>
    </xf>
    <xf numFmtId="0" fontId="144" fillId="15" borderId="1491" xfId="0" applyFont="1" applyFill="1" applyBorder="1" applyAlignment="1">
      <alignment horizontal="center" vertical="center"/>
    </xf>
    <xf numFmtId="0" fontId="55" fillId="4" borderId="1476" xfId="15" quotePrefix="1" applyFont="1" applyBorder="1" applyAlignment="1">
      <alignment horizontal="center" vertical="center" wrapText="1"/>
    </xf>
    <xf numFmtId="0" fontId="52" fillId="15" borderId="1484" xfId="0" applyFont="1" applyFill="1" applyBorder="1" applyAlignment="1">
      <alignment horizontal="center" vertical="center"/>
    </xf>
    <xf numFmtId="0" fontId="181" fillId="15" borderId="1484" xfId="0" applyFont="1" applyFill="1" applyBorder="1" applyAlignment="1">
      <alignment horizontal="center" vertical="center"/>
    </xf>
    <xf numFmtId="0" fontId="52" fillId="0" borderId="1480" xfId="15" quotePrefix="1" applyFont="1" applyFill="1" applyBorder="1" applyAlignment="1">
      <alignment vertical="center" wrapText="1"/>
    </xf>
    <xf numFmtId="0" fontId="52" fillId="0" borderId="1490" xfId="0" applyFont="1" applyBorder="1" applyAlignment="1">
      <alignment horizontal="center" vertical="center" wrapText="1"/>
    </xf>
    <xf numFmtId="0" fontId="55" fillId="0" borderId="1491" xfId="13" quotePrefix="1" applyFont="1" applyFill="1" applyBorder="1" applyAlignment="1">
      <alignment horizontal="center" vertical="center" wrapText="1"/>
    </xf>
    <xf numFmtId="0" fontId="55" fillId="0" borderId="1484" xfId="13" quotePrefix="1" applyFont="1" applyFill="1" applyBorder="1" applyAlignment="1">
      <alignment horizontal="center" vertical="center" wrapText="1"/>
    </xf>
    <xf numFmtId="0" fontId="52" fillId="0" borderId="1484" xfId="13" quotePrefix="1" applyFont="1" applyFill="1" applyBorder="1" applyAlignment="1">
      <alignment horizontal="center" vertical="center" wrapText="1"/>
    </xf>
    <xf numFmtId="0" fontId="52" fillId="4" borderId="1481" xfId="15" quotePrefix="1" applyFont="1" applyBorder="1" applyAlignment="1">
      <alignment horizontal="center" vertical="center" wrapText="1"/>
    </xf>
    <xf numFmtId="0" fontId="52" fillId="4" borderId="1482" xfId="15" quotePrefix="1" applyFont="1" applyBorder="1" applyAlignment="1">
      <alignment horizontal="center" vertical="center" wrapText="1"/>
    </xf>
    <xf numFmtId="0" fontId="52" fillId="4" borderId="1487" xfId="15" quotePrefix="1" applyFont="1" applyBorder="1" applyAlignment="1">
      <alignment horizontal="center" vertical="center" wrapText="1"/>
    </xf>
    <xf numFmtId="0" fontId="52" fillId="4" borderId="1488" xfId="15" quotePrefix="1" applyFont="1" applyBorder="1" applyAlignment="1">
      <alignment horizontal="center" vertical="center" wrapText="1"/>
    </xf>
    <xf numFmtId="0" fontId="52" fillId="4" borderId="1281" xfId="15" quotePrefix="1" applyFont="1" applyBorder="1" applyAlignment="1">
      <alignment horizontal="center" vertical="center" wrapText="1"/>
    </xf>
    <xf numFmtId="0" fontId="55" fillId="4" borderId="1481" xfId="13" quotePrefix="1" applyFont="1" applyBorder="1" applyAlignment="1">
      <alignment horizontal="center" vertical="center" wrapText="1"/>
    </xf>
    <xf numFmtId="0" fontId="55" fillId="4" borderId="1484" xfId="13" quotePrefix="1" applyFont="1" applyBorder="1" applyAlignment="1">
      <alignment horizontal="center" vertical="center" wrapText="1"/>
    </xf>
    <xf numFmtId="0" fontId="55" fillId="4" borderId="1472" xfId="13" quotePrefix="1" applyFont="1" applyBorder="1" applyAlignment="1">
      <alignment horizontal="center" vertical="center" wrapText="1"/>
    </xf>
    <xf numFmtId="0" fontId="55" fillId="4" borderId="1482" xfId="13" quotePrefix="1" applyFont="1" applyBorder="1" applyAlignment="1">
      <alignment horizontal="center" vertical="center" wrapText="1"/>
    </xf>
    <xf numFmtId="0" fontId="55" fillId="4" borderId="1497" xfId="13" quotePrefix="1" applyFont="1" applyBorder="1" applyAlignment="1">
      <alignment horizontal="center" vertical="center" wrapText="1"/>
    </xf>
    <xf numFmtId="0" fontId="52" fillId="4" borderId="1494" xfId="15" quotePrefix="1" applyFont="1" applyBorder="1" applyAlignment="1">
      <alignment horizontal="center" vertical="center" wrapText="1"/>
    </xf>
    <xf numFmtId="0" fontId="52" fillId="4" borderId="1284" xfId="15" quotePrefix="1" applyFont="1" applyBorder="1" applyAlignment="1">
      <alignment horizontal="center" vertical="center" wrapText="1"/>
    </xf>
    <xf numFmtId="0" fontId="52" fillId="14" borderId="13" xfId="15" quotePrefix="1" applyFont="1" applyFill="1" applyBorder="1" applyAlignment="1">
      <alignment horizontal="center" vertical="center" wrapText="1"/>
    </xf>
    <xf numFmtId="0" fontId="52" fillId="14" borderId="21" xfId="15" quotePrefix="1" applyFont="1" applyFill="1" applyBorder="1" applyAlignment="1">
      <alignment horizontal="center" vertical="center" wrapText="1"/>
    </xf>
    <xf numFmtId="0" fontId="52" fillId="14" borderId="693" xfId="15" quotePrefix="1" applyFont="1" applyFill="1" applyBorder="1" applyAlignment="1">
      <alignment horizontal="center" vertical="center" wrapText="1"/>
    </xf>
    <xf numFmtId="0" fontId="52" fillId="14" borderId="1479" xfId="15" quotePrefix="1" applyFont="1" applyFill="1" applyBorder="1" applyAlignment="1">
      <alignment horizontal="center" vertical="center" wrapText="1"/>
    </xf>
    <xf numFmtId="0" fontId="52" fillId="4" borderId="65" xfId="15" quotePrefix="1" applyFont="1" applyBorder="1" applyAlignment="1">
      <alignment horizontal="center" vertical="center" wrapText="1"/>
    </xf>
    <xf numFmtId="0" fontId="52" fillId="4" borderId="1474" xfId="13" quotePrefix="1" applyFont="1" applyBorder="1" applyAlignment="1">
      <alignment horizontal="center" vertical="center" wrapText="1"/>
    </xf>
    <xf numFmtId="0" fontId="52" fillId="4" borderId="1491" xfId="13" quotePrefix="1" applyFont="1" applyBorder="1" applyAlignment="1">
      <alignment horizontal="center" vertical="center" wrapText="1"/>
    </xf>
    <xf numFmtId="0" fontId="52" fillId="4" borderId="1477" xfId="13" quotePrefix="1" applyFont="1" applyBorder="1" applyAlignment="1">
      <alignment horizontal="center" vertical="center" wrapText="1"/>
    </xf>
    <xf numFmtId="0" fontId="52" fillId="4" borderId="1486" xfId="13" quotePrefix="1" applyFont="1" applyBorder="1" applyAlignment="1">
      <alignment horizontal="center" vertical="center" wrapText="1"/>
    </xf>
    <xf numFmtId="0" fontId="52" fillId="14" borderId="18" xfId="15" quotePrefix="1" applyFont="1" applyFill="1" applyBorder="1" applyAlignment="1">
      <alignment horizontal="center" vertical="center" wrapText="1"/>
    </xf>
    <xf numFmtId="0" fontId="52" fillId="14" borderId="19" xfId="15" quotePrefix="1" applyFont="1" applyFill="1" applyBorder="1" applyAlignment="1">
      <alignment horizontal="center" vertical="center" wrapText="1"/>
    </xf>
    <xf numFmtId="0" fontId="52" fillId="4" borderId="61" xfId="15" quotePrefix="1" applyFont="1" applyBorder="1" applyAlignment="1">
      <alignment horizontal="center" vertical="center" wrapText="1"/>
    </xf>
    <xf numFmtId="0" fontId="52" fillId="4" borderId="1285" xfId="15" quotePrefix="1" applyFont="1" applyBorder="1" applyAlignment="1">
      <alignment horizontal="center" vertical="center" wrapText="1"/>
    </xf>
    <xf numFmtId="0" fontId="42" fillId="15" borderId="1480" xfId="15" quotePrefix="1" applyFont="1" applyFill="1" applyBorder="1" applyAlignment="1">
      <alignment vertical="center" wrapText="1"/>
    </xf>
    <xf numFmtId="0" fontId="55" fillId="15" borderId="1481" xfId="15" quotePrefix="1" applyFont="1" applyFill="1" applyBorder="1" applyAlignment="1">
      <alignment horizontal="center" vertical="center" wrapText="1"/>
    </xf>
    <xf numFmtId="0" fontId="55" fillId="15" borderId="1482" xfId="15" quotePrefix="1" applyFont="1" applyFill="1" applyBorder="1" applyAlignment="1">
      <alignment horizontal="center" vertical="center" wrapText="1"/>
    </xf>
    <xf numFmtId="0" fontId="52" fillId="15" borderId="1483" xfId="15" quotePrefix="1" applyFont="1" applyFill="1" applyBorder="1" applyAlignment="1">
      <alignment horizontal="center" vertical="center" wrapText="1"/>
    </xf>
    <xf numFmtId="0" fontId="52" fillId="15" borderId="1497" xfId="15" quotePrefix="1" applyFont="1" applyFill="1" applyBorder="1" applyAlignment="1">
      <alignment horizontal="center" vertical="center" wrapText="1"/>
    </xf>
    <xf numFmtId="0" fontId="52" fillId="15" borderId="1471" xfId="15" quotePrefix="1" applyFont="1" applyFill="1" applyBorder="1" applyAlignment="1">
      <alignment vertical="center" wrapText="1"/>
    </xf>
    <xf numFmtId="0" fontId="52" fillId="4" borderId="1484" xfId="15" quotePrefix="1" applyFont="1" applyBorder="1" applyAlignment="1">
      <alignment horizontal="center" vertical="center" wrapText="1"/>
    </xf>
    <xf numFmtId="0" fontId="52" fillId="4" borderId="1500" xfId="15" quotePrefix="1" applyFont="1" applyBorder="1" applyAlignment="1">
      <alignment horizontal="center" vertical="center" wrapText="1"/>
    </xf>
    <xf numFmtId="0" fontId="52" fillId="15" borderId="1291" xfId="15" quotePrefix="1" applyFont="1" applyFill="1" applyBorder="1" applyAlignment="1">
      <alignment vertical="center" wrapText="1"/>
    </xf>
    <xf numFmtId="0" fontId="52" fillId="15" borderId="74" xfId="15" applyFont="1" applyFill="1" applyBorder="1" applyAlignment="1">
      <alignment vertical="center" wrapText="1"/>
    </xf>
    <xf numFmtId="0" fontId="52" fillId="15" borderId="74" xfId="3" applyFont="1" applyFill="1" applyBorder="1" applyAlignment="1">
      <alignment vertical="center" wrapText="1"/>
    </xf>
    <xf numFmtId="0" fontId="52" fillId="15" borderId="1251" xfId="15" applyFont="1" applyFill="1" applyBorder="1" applyAlignment="1">
      <alignment vertical="center" wrapText="1"/>
    </xf>
    <xf numFmtId="0" fontId="52" fillId="15" borderId="1253" xfId="3" applyFont="1" applyFill="1" applyBorder="1" applyAlignment="1">
      <alignment vertical="center" wrapText="1"/>
    </xf>
    <xf numFmtId="0" fontId="52" fillId="15" borderId="1253" xfId="15" applyFont="1" applyFill="1" applyBorder="1" applyAlignment="1">
      <alignment vertical="center" wrapText="1"/>
    </xf>
    <xf numFmtId="0" fontId="52" fillId="15" borderId="1480" xfId="15" quotePrefix="1" applyFont="1" applyFill="1" applyBorder="1" applyAlignment="1">
      <alignment vertical="center" wrapText="1"/>
    </xf>
    <xf numFmtId="0" fontId="172" fillId="14" borderId="1281" xfId="15" quotePrefix="1" applyFont="1" applyFill="1" applyBorder="1" applyAlignment="1">
      <alignment horizontal="center" vertical="center" wrapText="1"/>
    </xf>
    <xf numFmtId="0" fontId="172" fillId="14" borderId="13" xfId="15" quotePrefix="1" applyFont="1" applyFill="1" applyBorder="1" applyAlignment="1">
      <alignment horizontal="center" vertical="center" wrapText="1"/>
    </xf>
    <xf numFmtId="0" fontId="144" fillId="15" borderId="1023" xfId="0" applyFont="1" applyFill="1" applyBorder="1" applyAlignment="1">
      <alignment horizontal="center" vertical="center"/>
    </xf>
    <xf numFmtId="0" fontId="144" fillId="15" borderId="1033" xfId="0" applyFont="1" applyFill="1" applyBorder="1" applyAlignment="1">
      <alignment horizontal="center" vertical="center"/>
    </xf>
    <xf numFmtId="0" fontId="144" fillId="15" borderId="1030" xfId="0" applyFont="1" applyFill="1" applyBorder="1" applyAlignment="1">
      <alignment horizontal="center" vertical="center"/>
    </xf>
    <xf numFmtId="0" fontId="102" fillId="0" borderId="0" xfId="9" applyFont="1"/>
    <xf numFmtId="0" fontId="102" fillId="0" borderId="0" xfId="9" applyFont="1" applyBorder="1" applyAlignment="1">
      <alignment horizontal="center"/>
    </xf>
    <xf numFmtId="0" fontId="102" fillId="0" borderId="194" xfId="9" applyFont="1" applyBorder="1" applyAlignment="1">
      <alignment horizontal="center"/>
    </xf>
    <xf numFmtId="0" fontId="76" fillId="0" borderId="1502" xfId="9" applyFont="1" applyBorder="1" applyAlignment="1">
      <alignment horizontal="center" vertical="center" wrapText="1"/>
    </xf>
    <xf numFmtId="0" fontId="78" fillId="0" borderId="1506" xfId="9" applyFont="1" applyBorder="1" applyAlignment="1">
      <alignment horizontal="center" vertical="center" wrapText="1"/>
    </xf>
    <xf numFmtId="0" fontId="79" fillId="0" borderId="1507" xfId="9" applyFont="1" applyBorder="1" applyAlignment="1">
      <alignment horizontal="center" wrapText="1"/>
    </xf>
    <xf numFmtId="0" fontId="88" fillId="0" borderId="1505" xfId="9" applyFont="1" applyBorder="1" applyAlignment="1">
      <alignment horizontal="center" vertical="center" wrapText="1"/>
    </xf>
    <xf numFmtId="0" fontId="88" fillId="0" borderId="1506" xfId="9" applyFont="1" applyBorder="1" applyAlignment="1">
      <alignment horizontal="center" vertical="center" wrapText="1"/>
    </xf>
    <xf numFmtId="0" fontId="88" fillId="0" borderId="1509" xfId="9" applyFont="1" applyBorder="1" applyAlignment="1">
      <alignment horizontal="center" vertical="center" wrapText="1"/>
    </xf>
    <xf numFmtId="0" fontId="88" fillId="0" borderId="1503" xfId="9" applyFont="1" applyBorder="1" applyAlignment="1">
      <alignment horizontal="center" vertical="center" wrapText="1"/>
    </xf>
    <xf numFmtId="0" fontId="205" fillId="0" borderId="1506" xfId="9" applyFont="1" applyBorder="1"/>
    <xf numFmtId="0" fontId="205" fillId="0" borderId="1507" xfId="9" applyFont="1" applyBorder="1"/>
    <xf numFmtId="0" fontId="205" fillId="0" borderId="1510" xfId="9" applyFont="1" applyBorder="1"/>
    <xf numFmtId="0" fontId="77" fillId="0" borderId="1511" xfId="9" applyFont="1" applyBorder="1" applyAlignment="1">
      <alignment horizontal="center" vertical="center" textRotation="90" wrapText="1"/>
    </xf>
    <xf numFmtId="0" fontId="77" fillId="0" borderId="1510" xfId="9" applyFont="1" applyBorder="1"/>
    <xf numFmtId="0" fontId="77" fillId="0" borderId="1512" xfId="9" applyFont="1" applyBorder="1"/>
    <xf numFmtId="0" fontId="84" fillId="0" borderId="1502" xfId="0" applyFont="1" applyFill="1" applyBorder="1" applyAlignment="1">
      <alignment horizontal="left"/>
    </xf>
    <xf numFmtId="0" fontId="84" fillId="0" borderId="1511" xfId="0" applyFont="1" applyFill="1" applyBorder="1" applyAlignment="1">
      <alignment horizontal="center"/>
    </xf>
    <xf numFmtId="0" fontId="84" fillId="0" borderId="1509" xfId="0" applyFont="1" applyFill="1" applyBorder="1" applyAlignment="1">
      <alignment horizontal="center"/>
    </xf>
    <xf numFmtId="0" fontId="84" fillId="0" borderId="1503" xfId="0" applyFont="1" applyFill="1" applyBorder="1" applyAlignment="1">
      <alignment horizontal="center"/>
    </xf>
    <xf numFmtId="0" fontId="84" fillId="0" borderId="1506" xfId="0" applyFont="1" applyFill="1" applyBorder="1" applyAlignment="1">
      <alignment horizontal="center"/>
    </xf>
    <xf numFmtId="0" fontId="84" fillId="0" borderId="1507" xfId="0" applyFont="1" applyFill="1" applyBorder="1" applyAlignment="1">
      <alignment horizontal="center"/>
    </xf>
    <xf numFmtId="0" fontId="84" fillId="0" borderId="921" xfId="0" applyFont="1" applyFill="1" applyBorder="1" applyAlignment="1">
      <alignment horizontal="center"/>
    </xf>
    <xf numFmtId="0" fontId="84" fillId="0" borderId="113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90" fillId="0" borderId="1516" xfId="0" applyFont="1" applyFill="1" applyBorder="1" applyAlignment="1">
      <alignment horizontal="center"/>
    </xf>
    <xf numFmtId="0" fontId="90" fillId="0" borderId="1517" xfId="0" applyFont="1" applyFill="1" applyBorder="1" applyAlignment="1">
      <alignment horizontal="center"/>
    </xf>
    <xf numFmtId="49" fontId="90" fillId="0" borderId="1502" xfId="0" applyNumberFormat="1" applyFont="1" applyFill="1" applyBorder="1" applyAlignment="1">
      <alignment horizontal="left"/>
    </xf>
    <xf numFmtId="0" fontId="84" fillId="0" borderId="1511" xfId="9" applyFont="1" applyFill="1" applyBorder="1" applyAlignment="1">
      <alignment horizontal="center"/>
    </xf>
    <xf numFmtId="0" fontId="84" fillId="0" borderId="1509" xfId="9" applyFont="1" applyFill="1" applyBorder="1" applyAlignment="1">
      <alignment horizontal="center"/>
    </xf>
    <xf numFmtId="0" fontId="84" fillId="0" borderId="1503" xfId="9" applyFont="1" applyFill="1" applyBorder="1" applyAlignment="1">
      <alignment horizontal="center"/>
    </xf>
    <xf numFmtId="0" fontId="84" fillId="0" borderId="1504" xfId="9" applyFont="1" applyFill="1" applyBorder="1" applyAlignment="1">
      <alignment horizontal="center"/>
    </xf>
    <xf numFmtId="0" fontId="84" fillId="0" borderId="1518" xfId="9" applyFont="1" applyFill="1" applyBorder="1" applyAlignment="1">
      <alignment horizontal="center"/>
    </xf>
    <xf numFmtId="0" fontId="90" fillId="0" borderId="1511" xfId="9" applyFont="1" applyFill="1" applyBorder="1" applyAlignment="1">
      <alignment horizontal="center" vertical="center" wrapText="1"/>
    </xf>
    <xf numFmtId="0" fontId="90" fillId="0" borderId="1518" xfId="9" applyFont="1" applyFill="1" applyBorder="1" applyAlignment="1">
      <alignment horizontal="center" vertical="center" wrapText="1"/>
    </xf>
    <xf numFmtId="0" fontId="83" fillId="0" borderId="1504" xfId="9" applyFont="1" applyFill="1" applyBorder="1" applyAlignment="1">
      <alignment horizontal="center" vertical="center" wrapText="1"/>
    </xf>
    <xf numFmtId="0" fontId="84" fillId="0" borderId="1506" xfId="9" applyFont="1" applyFill="1" applyBorder="1" applyAlignment="1">
      <alignment horizontal="center"/>
    </xf>
    <xf numFmtId="0" fontId="84" fillId="0" borderId="1507" xfId="9" applyFont="1" applyFill="1" applyBorder="1" applyAlignment="1">
      <alignment horizontal="center"/>
    </xf>
    <xf numFmtId="0" fontId="84" fillId="0" borderId="1510" xfId="9" applyFont="1" applyFill="1" applyBorder="1" applyAlignment="1">
      <alignment horizontal="center"/>
    </xf>
    <xf numFmtId="0" fontId="90" fillId="0" borderId="1520" xfId="0" applyFont="1" applyFill="1" applyBorder="1" applyAlignment="1">
      <alignment horizontal="center"/>
    </xf>
    <xf numFmtId="0" fontId="90" fillId="0" borderId="1521" xfId="0" applyFont="1" applyFill="1" applyBorder="1" applyAlignment="1">
      <alignment horizontal="center"/>
    </xf>
    <xf numFmtId="0" fontId="90" fillId="0" borderId="1522" xfId="0" applyFont="1" applyFill="1" applyBorder="1" applyAlignment="1">
      <alignment horizontal="center"/>
    </xf>
    <xf numFmtId="0" fontId="90" fillId="0" borderId="1523" xfId="0" applyFont="1" applyFill="1" applyBorder="1" applyAlignment="1">
      <alignment horizontal="center"/>
    </xf>
    <xf numFmtId="49" fontId="91" fillId="0" borderId="1502" xfId="0" applyNumberFormat="1" applyFont="1" applyFill="1" applyBorder="1" applyAlignment="1">
      <alignment horizontal="left"/>
    </xf>
    <xf numFmtId="0" fontId="83" fillId="0" borderId="1524" xfId="9" applyFont="1" applyFill="1" applyBorder="1" applyAlignment="1">
      <alignment horizontal="center" vertical="center" wrapText="1"/>
    </xf>
    <xf numFmtId="0" fontId="16" fillId="0" borderId="1516" xfId="0" applyFont="1" applyFill="1" applyBorder="1" applyAlignment="1">
      <alignment horizontal="center"/>
    </xf>
    <xf numFmtId="0" fontId="16" fillId="0" borderId="1528" xfId="0" applyFont="1" applyFill="1" applyBorder="1" applyAlignment="1">
      <alignment horizontal="center"/>
    </xf>
    <xf numFmtId="0" fontId="84" fillId="0" borderId="1506" xfId="0" applyNumberFormat="1" applyFont="1" applyFill="1" applyBorder="1" applyAlignment="1">
      <alignment horizontal="center" vertical="center"/>
    </xf>
    <xf numFmtId="0" fontId="84" fillId="0" borderId="1510" xfId="0" applyNumberFormat="1" applyFont="1" applyFill="1" applyBorder="1" applyAlignment="1">
      <alignment horizontal="center" vertical="center"/>
    </xf>
    <xf numFmtId="0" fontId="84" fillId="0" borderId="1529" xfId="0" applyNumberFormat="1" applyFont="1" applyFill="1" applyBorder="1" applyAlignment="1">
      <alignment horizontal="center" vertical="center"/>
    </xf>
    <xf numFmtId="0" fontId="89" fillId="0" borderId="1530" xfId="0" applyNumberFormat="1" applyFont="1" applyFill="1" applyBorder="1" applyAlignment="1">
      <alignment horizontal="center" vertical="center"/>
    </xf>
    <xf numFmtId="0" fontId="89" fillId="0" borderId="1517" xfId="0" applyNumberFormat="1" applyFont="1" applyFill="1" applyBorder="1" applyAlignment="1">
      <alignment horizontal="center" vertical="center"/>
    </xf>
    <xf numFmtId="0" fontId="83" fillId="0" borderId="1517" xfId="0" applyNumberFormat="1" applyFont="1" applyFill="1" applyBorder="1" applyAlignment="1">
      <alignment horizontal="center" vertical="center"/>
    </xf>
    <xf numFmtId="0" fontId="83" fillId="0" borderId="1528" xfId="0" applyNumberFormat="1" applyFont="1" applyFill="1" applyBorder="1" applyAlignment="1">
      <alignment horizontal="center" vertical="center"/>
    </xf>
    <xf numFmtId="0" fontId="90" fillId="0" borderId="1511" xfId="0" applyNumberFormat="1" applyFont="1" applyFill="1" applyBorder="1" applyAlignment="1">
      <alignment horizontal="left"/>
    </xf>
    <xf numFmtId="0" fontId="90" fillId="0" borderId="1509" xfId="0" applyNumberFormat="1" applyFont="1" applyFill="1" applyBorder="1" applyAlignment="1">
      <alignment horizontal="left"/>
    </xf>
    <xf numFmtId="0" fontId="90" fillId="0" borderId="1531" xfId="0" applyNumberFormat="1" applyFont="1" applyFill="1" applyBorder="1" applyAlignment="1">
      <alignment horizontal="left"/>
    </xf>
    <xf numFmtId="0" fontId="75" fillId="0" borderId="1518" xfId="0" applyNumberFormat="1" applyFont="1" applyFill="1" applyBorder="1" applyAlignment="1">
      <alignment horizontal="center" vertical="center"/>
    </xf>
    <xf numFmtId="0" fontId="75" fillId="0" borderId="1509" xfId="0" applyNumberFormat="1" applyFont="1" applyFill="1" applyBorder="1" applyAlignment="1">
      <alignment horizontal="center" vertical="center"/>
    </xf>
    <xf numFmtId="0" fontId="75" fillId="0" borderId="1524" xfId="0" applyNumberFormat="1" applyFont="1" applyFill="1" applyBorder="1" applyAlignment="1">
      <alignment horizontal="center" vertical="center"/>
    </xf>
    <xf numFmtId="0" fontId="75" fillId="0" borderId="1510" xfId="0" applyNumberFormat="1" applyFont="1" applyFill="1" applyBorder="1" applyAlignment="1">
      <alignment horizontal="center" vertical="center"/>
    </xf>
    <xf numFmtId="0" fontId="75" fillId="0" borderId="1529" xfId="0" applyNumberFormat="1" applyFont="1" applyFill="1" applyBorder="1" applyAlignment="1">
      <alignment horizontal="center" vertical="center"/>
    </xf>
    <xf numFmtId="0" fontId="75" fillId="0" borderId="1507" xfId="0" applyNumberFormat="1" applyFont="1" applyFill="1" applyBorder="1" applyAlignment="1">
      <alignment horizontal="center" vertical="center"/>
    </xf>
    <xf numFmtId="0" fontId="75" fillId="0" borderId="1512" xfId="0" applyNumberFormat="1" applyFont="1" applyFill="1" applyBorder="1" applyAlignment="1">
      <alignment horizontal="center" vertical="center"/>
    </xf>
    <xf numFmtId="0" fontId="75" fillId="0" borderId="1506" xfId="0" applyNumberFormat="1" applyFont="1" applyFill="1" applyBorder="1" applyAlignment="1">
      <alignment horizontal="center" vertical="center"/>
    </xf>
    <xf numFmtId="0" fontId="89" fillId="0" borderId="684" xfId="0" applyNumberFormat="1" applyFont="1" applyFill="1" applyBorder="1" applyAlignment="1">
      <alignment horizontal="left"/>
    </xf>
    <xf numFmtId="0" fontId="75" fillId="0" borderId="1527" xfId="0" applyNumberFormat="1" applyFont="1" applyFill="1" applyBorder="1" applyAlignment="1">
      <alignment horizontal="center" vertical="center"/>
    </xf>
    <xf numFmtId="0" fontId="75" fillId="0" borderId="1511" xfId="0" applyNumberFormat="1" applyFont="1" applyFill="1" applyBorder="1" applyAlignment="1">
      <alignment horizontal="center" vertical="center"/>
    </xf>
    <xf numFmtId="0" fontId="89" fillId="0" borderId="1527" xfId="0" applyNumberFormat="1" applyFont="1" applyFill="1" applyBorder="1" applyAlignment="1">
      <alignment horizontal="center" vertical="center"/>
    </xf>
    <xf numFmtId="0" fontId="87" fillId="0" borderId="0" xfId="0" applyFont="1" applyFill="1"/>
    <xf numFmtId="0" fontId="84" fillId="0" borderId="1518" xfId="0" applyNumberFormat="1" applyFont="1" applyFill="1" applyBorder="1" applyAlignment="1">
      <alignment horizontal="center" vertical="center" wrapText="1"/>
    </xf>
    <xf numFmtId="0" fontId="83" fillId="0" borderId="1504" xfId="0" applyNumberFormat="1" applyFont="1" applyFill="1" applyBorder="1" applyAlignment="1">
      <alignment horizontal="center" vertical="center" wrapText="1"/>
    </xf>
    <xf numFmtId="0" fontId="85" fillId="0" borderId="0" xfId="0" applyFont="1" applyFill="1"/>
    <xf numFmtId="0" fontId="89" fillId="0" borderId="1517" xfId="0" applyNumberFormat="1" applyFont="1" applyFill="1" applyBorder="1" applyAlignment="1">
      <alignment horizontal="center" vertical="center" wrapText="1"/>
    </xf>
    <xf numFmtId="0" fontId="86" fillId="0" borderId="0" xfId="0" applyFont="1" applyFill="1"/>
    <xf numFmtId="0" fontId="75" fillId="0" borderId="1518" xfId="0" applyNumberFormat="1" applyFont="1" applyFill="1" applyBorder="1" applyAlignment="1">
      <alignment horizontal="center" vertical="center" wrapText="1"/>
    </xf>
    <xf numFmtId="0" fontId="75" fillId="0" borderId="1509" xfId="0" applyNumberFormat="1" applyFont="1" applyFill="1" applyBorder="1" applyAlignment="1">
      <alignment horizontal="center" vertical="center" wrapText="1"/>
    </xf>
    <xf numFmtId="0" fontId="84" fillId="0" borderId="1527" xfId="0" applyNumberFormat="1" applyFont="1" applyFill="1" applyBorder="1" applyAlignment="1">
      <alignment horizontal="center" vertical="center" wrapText="1"/>
    </xf>
    <xf numFmtId="0" fontId="84" fillId="0" borderId="1511" xfId="0" applyNumberFormat="1" applyFont="1" applyFill="1" applyBorder="1" applyAlignment="1">
      <alignment horizontal="center" vertical="center" wrapText="1"/>
    </xf>
    <xf numFmtId="0" fontId="84" fillId="0" borderId="1504" xfId="0" applyNumberFormat="1" applyFont="1" applyFill="1" applyBorder="1" applyAlignment="1">
      <alignment horizontal="center" vertical="center" wrapText="1"/>
    </xf>
    <xf numFmtId="0" fontId="85" fillId="0" borderId="0" xfId="0" applyFont="1" applyFill="1" applyBorder="1"/>
    <xf numFmtId="0" fontId="84" fillId="0" borderId="684" xfId="0" applyNumberFormat="1" applyFont="1" applyFill="1" applyBorder="1" applyAlignment="1">
      <alignment horizontal="center" vertical="center" wrapText="1"/>
    </xf>
    <xf numFmtId="0" fontId="89" fillId="0" borderId="1527" xfId="0" applyNumberFormat="1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0" fontId="87" fillId="0" borderId="0" xfId="0" applyFont="1" applyFill="1" applyBorder="1"/>
    <xf numFmtId="0" fontId="87" fillId="0" borderId="0" xfId="0" applyFont="1" applyFill="1" applyAlignment="1">
      <alignment horizontal="left" vertical="top"/>
    </xf>
    <xf numFmtId="0" fontId="18" fillId="0" borderId="0" xfId="0" applyFont="1" applyFill="1"/>
    <xf numFmtId="0" fontId="77" fillId="0" borderId="631" xfId="0" applyFont="1" applyFill="1" applyBorder="1" applyAlignment="1">
      <alignment horizontal="center" vertical="center" textRotation="90" wrapText="1"/>
    </xf>
    <xf numFmtId="0" fontId="89" fillId="0" borderId="1528" xfId="0" applyNumberFormat="1" applyFont="1" applyFill="1" applyBorder="1" applyAlignment="1">
      <alignment horizontal="center" vertical="center"/>
    </xf>
    <xf numFmtId="0" fontId="89" fillId="0" borderId="1474" xfId="9" applyFont="1" applyFill="1" applyBorder="1" applyAlignment="1">
      <alignment horizontal="left" vertical="center" wrapText="1"/>
    </xf>
    <xf numFmtId="0" fontId="102" fillId="0" borderId="1522" xfId="9" applyNumberFormat="1" applyFont="1" applyFill="1" applyBorder="1" applyAlignment="1">
      <alignment horizontal="center" vertical="center"/>
    </xf>
    <xf numFmtId="0" fontId="12" fillId="0" borderId="1539" xfId="9" applyNumberFormat="1" applyFont="1" applyFill="1" applyBorder="1" applyAlignment="1">
      <alignment horizontal="center" shrinkToFit="1"/>
    </xf>
    <xf numFmtId="0" fontId="102" fillId="0" borderId="1541" xfId="9" applyNumberFormat="1" applyFont="1" applyFill="1" applyBorder="1" applyAlignment="1">
      <alignment horizontal="center" vertical="center"/>
    </xf>
    <xf numFmtId="0" fontId="102" fillId="0" borderId="1540" xfId="9" applyNumberFormat="1" applyFont="1" applyFill="1" applyBorder="1" applyAlignment="1">
      <alignment horizontal="center" vertical="center"/>
    </xf>
    <xf numFmtId="0" fontId="195" fillId="0" borderId="1503" xfId="9" applyNumberFormat="1" applyFont="1" applyFill="1" applyBorder="1" applyAlignment="1">
      <alignment horizontal="center" vertical="center"/>
    </xf>
    <xf numFmtId="0" fontId="18" fillId="0" borderId="1510" xfId="9" applyNumberFormat="1" applyFont="1" applyFill="1" applyBorder="1" applyAlignment="1">
      <alignment horizontal="center" vertical="center"/>
    </xf>
    <xf numFmtId="0" fontId="18" fillId="0" borderId="1507" xfId="9" applyNumberFormat="1" applyFont="1" applyFill="1" applyBorder="1" applyAlignment="1">
      <alignment horizontal="center" vertical="center"/>
    </xf>
    <xf numFmtId="0" fontId="18" fillId="0" borderId="1508" xfId="9" applyNumberFormat="1" applyFont="1" applyFill="1" applyBorder="1" applyAlignment="1">
      <alignment horizontal="center" vertical="center"/>
    </xf>
    <xf numFmtId="0" fontId="18" fillId="0" borderId="1519" xfId="9" applyNumberFormat="1" applyFont="1" applyFill="1" applyBorder="1" applyAlignment="1">
      <alignment horizontal="center" vertical="center"/>
    </xf>
    <xf numFmtId="0" fontId="18" fillId="0" borderId="1515" xfId="9" applyNumberFormat="1" applyFont="1" applyFill="1" applyBorder="1" applyAlignment="1">
      <alignment horizontal="center" vertical="center"/>
    </xf>
    <xf numFmtId="0" fontId="18" fillId="0" borderId="1376" xfId="9" applyNumberFormat="1" applyFont="1" applyFill="1" applyBorder="1" applyAlignment="1">
      <alignment horizontal="center" vertical="center"/>
    </xf>
    <xf numFmtId="0" fontId="16" fillId="0" borderId="1477" xfId="9" applyNumberFormat="1" applyFont="1" applyFill="1" applyBorder="1" applyAlignment="1">
      <alignment horizontal="center" vertical="center"/>
    </xf>
    <xf numFmtId="0" fontId="16" fillId="0" borderId="1491" xfId="9" applyNumberFormat="1" applyFont="1" applyFill="1" applyBorder="1" applyAlignment="1">
      <alignment horizontal="center" vertical="center"/>
    </xf>
    <xf numFmtId="0" fontId="18" fillId="0" borderId="1518" xfId="9" applyNumberFormat="1" applyFont="1" applyFill="1" applyBorder="1" applyAlignment="1">
      <alignment horizontal="center" vertical="center"/>
    </xf>
    <xf numFmtId="0" fontId="18" fillId="0" borderId="1531" xfId="9" applyNumberFormat="1" applyFont="1" applyFill="1" applyBorder="1" applyAlignment="1">
      <alignment horizontal="center" vertical="center"/>
    </xf>
    <xf numFmtId="0" fontId="18" fillId="0" borderId="1464" xfId="9" applyNumberFormat="1" applyFont="1" applyFill="1" applyBorder="1" applyAlignment="1">
      <alignment horizontal="center" vertical="center"/>
    </xf>
    <xf numFmtId="0" fontId="18" fillId="0" borderId="1377" xfId="0" applyNumberFormat="1" applyFont="1" applyFill="1" applyBorder="1" applyAlignment="1">
      <alignment horizontal="center"/>
    </xf>
    <xf numFmtId="0" fontId="18" fillId="0" borderId="1377" xfId="9" applyNumberFormat="1" applyFont="1" applyFill="1" applyBorder="1" applyAlignment="1">
      <alignment horizontal="center" vertical="center"/>
    </xf>
    <xf numFmtId="0" fontId="16" fillId="0" borderId="1496" xfId="0" applyNumberFormat="1" applyFont="1" applyFill="1" applyBorder="1" applyAlignment="1">
      <alignment horizontal="center"/>
    </xf>
    <xf numFmtId="0" fontId="18" fillId="0" borderId="1496" xfId="9" applyNumberFormat="1" applyFont="1" applyFill="1" applyBorder="1" applyAlignment="1">
      <alignment horizontal="center" vertical="center"/>
    </xf>
    <xf numFmtId="0" fontId="16" fillId="0" borderId="1496" xfId="9" applyNumberFormat="1" applyFont="1" applyFill="1" applyBorder="1" applyAlignment="1">
      <alignment horizontal="center" vertical="center" wrapText="1"/>
    </xf>
    <xf numFmtId="0" fontId="16" fillId="0" borderId="1502" xfId="9" applyFont="1" applyFill="1" applyBorder="1" applyAlignment="1">
      <alignment horizontal="center" vertical="center" wrapText="1"/>
    </xf>
    <xf numFmtId="0" fontId="18" fillId="0" borderId="1513" xfId="0" applyFont="1" applyFill="1" applyBorder="1" applyAlignment="1">
      <alignment horizontal="left"/>
    </xf>
    <xf numFmtId="0" fontId="18" fillId="0" borderId="1502" xfId="0" applyFont="1" applyFill="1" applyBorder="1" applyAlignment="1">
      <alignment horizontal="left"/>
    </xf>
    <xf numFmtId="49" fontId="18" fillId="0" borderId="1513" xfId="0" applyNumberFormat="1" applyFont="1" applyFill="1" applyBorder="1" applyAlignment="1">
      <alignment horizontal="left"/>
    </xf>
    <xf numFmtId="17" fontId="18" fillId="0" borderId="1513" xfId="0" applyNumberFormat="1" applyFont="1" applyFill="1" applyBorder="1" applyAlignment="1">
      <alignment horizontal="left"/>
    </xf>
    <xf numFmtId="49" fontId="18" fillId="0" borderId="1039" xfId="0" applyNumberFormat="1" applyFont="1" applyFill="1" applyBorder="1" applyAlignment="1">
      <alignment horizontal="left"/>
    </xf>
    <xf numFmtId="49" fontId="18" fillId="0" borderId="1424" xfId="0" applyNumberFormat="1" applyFont="1" applyFill="1" applyBorder="1" applyAlignment="1">
      <alignment horizontal="left"/>
    </xf>
    <xf numFmtId="0" fontId="18" fillId="0" borderId="1039" xfId="0" applyFont="1" applyFill="1" applyBorder="1" applyAlignment="1">
      <alignment horizontal="left"/>
    </xf>
    <xf numFmtId="0" fontId="16" fillId="0" borderId="1475" xfId="0" applyFont="1" applyFill="1" applyBorder="1" applyAlignment="1">
      <alignment horizontal="left" vertical="center"/>
    </xf>
    <xf numFmtId="49" fontId="16" fillId="0" borderId="1502" xfId="0" applyNumberFormat="1" applyFont="1" applyFill="1" applyBorder="1" applyAlignment="1">
      <alignment horizontal="left"/>
    </xf>
    <xf numFmtId="49" fontId="16" fillId="0" borderId="1475" xfId="0" applyNumberFormat="1" applyFont="1" applyFill="1" applyBorder="1" applyAlignment="1">
      <alignment horizontal="left"/>
    </xf>
    <xf numFmtId="0" fontId="18" fillId="0" borderId="1379" xfId="0" applyFont="1" applyFill="1" applyBorder="1" applyAlignment="1">
      <alignment horizontal="left"/>
    </xf>
    <xf numFmtId="0" fontId="16" fillId="0" borderId="1475" xfId="9" applyFont="1" applyFill="1" applyBorder="1" applyAlignment="1">
      <alignment horizontal="left" vertical="center" wrapText="1"/>
    </xf>
    <xf numFmtId="49" fontId="16" fillId="0" borderId="1480" xfId="0" applyNumberFormat="1" applyFont="1" applyFill="1" applyBorder="1" applyAlignment="1">
      <alignment horizontal="left"/>
    </xf>
    <xf numFmtId="0" fontId="74" fillId="0" borderId="1475" xfId="9" applyFont="1" applyFill="1" applyBorder="1" applyAlignment="1">
      <alignment horizontal="left" vertical="center" wrapText="1"/>
    </xf>
    <xf numFmtId="0" fontId="75" fillId="0" borderId="1510" xfId="9" applyFont="1" applyFill="1" applyBorder="1" applyAlignment="1">
      <alignment horizontal="center" vertical="center" wrapText="1"/>
    </xf>
    <xf numFmtId="0" fontId="18" fillId="0" borderId="1510" xfId="9" applyFont="1" applyFill="1" applyBorder="1"/>
    <xf numFmtId="0" fontId="18" fillId="0" borderId="1491" xfId="9" applyNumberFormat="1" applyFont="1" applyFill="1" applyBorder="1" applyAlignment="1">
      <alignment horizontal="center" vertical="center"/>
    </xf>
    <xf numFmtId="0" fontId="16" fillId="0" borderId="1491" xfId="9" applyNumberFormat="1" applyFont="1" applyFill="1" applyBorder="1" applyAlignment="1">
      <alignment horizontal="center" vertical="center" wrapText="1"/>
    </xf>
    <xf numFmtId="0" fontId="16" fillId="0" borderId="1479" xfId="9" applyNumberFormat="1" applyFont="1" applyFill="1" applyBorder="1" applyAlignment="1">
      <alignment horizontal="center" vertical="center"/>
    </xf>
    <xf numFmtId="0" fontId="1" fillId="0" borderId="1491" xfId="9" applyNumberFormat="1" applyFont="1" applyFill="1" applyBorder="1" applyAlignment="1">
      <alignment horizontal="center" vertical="center"/>
    </xf>
    <xf numFmtId="0" fontId="75" fillId="0" borderId="1545" xfId="9" applyFont="1" applyFill="1" applyBorder="1" applyAlignment="1">
      <alignment horizontal="center" vertical="center" wrapText="1"/>
    </xf>
    <xf numFmtId="0" fontId="75" fillId="0" borderId="1462" xfId="9" applyFont="1" applyFill="1" applyBorder="1" applyAlignment="1">
      <alignment horizontal="center" wrapText="1"/>
    </xf>
    <xf numFmtId="0" fontId="75" fillId="0" borderId="1461" xfId="9" applyFont="1" applyFill="1" applyBorder="1" applyAlignment="1">
      <alignment horizontal="center" vertical="center"/>
    </xf>
    <xf numFmtId="0" fontId="16" fillId="0" borderId="1545" xfId="9" applyFont="1" applyFill="1" applyBorder="1" applyAlignment="1">
      <alignment horizontal="center" vertical="center" wrapText="1"/>
    </xf>
    <xf numFmtId="0" fontId="16" fillId="0" borderId="1543" xfId="9" applyFont="1" applyFill="1" applyBorder="1" applyAlignment="1">
      <alignment horizontal="center" vertical="center" wrapText="1"/>
    </xf>
    <xf numFmtId="0" fontId="16" fillId="0" borderId="1461" xfId="9" applyFont="1" applyFill="1" applyBorder="1" applyAlignment="1">
      <alignment horizontal="center" vertical="center" wrapText="1"/>
    </xf>
    <xf numFmtId="0" fontId="18" fillId="0" borderId="1545" xfId="9" applyNumberFormat="1" applyFont="1" applyFill="1" applyBorder="1" applyAlignment="1">
      <alignment horizontal="center" vertical="center"/>
    </xf>
    <xf numFmtId="0" fontId="18" fillId="0" borderId="1462" xfId="9" applyNumberFormat="1" applyFont="1" applyFill="1" applyBorder="1" applyAlignment="1">
      <alignment horizontal="center" vertical="center"/>
    </xf>
    <xf numFmtId="0" fontId="18" fillId="0" borderId="1461" xfId="9" applyNumberFormat="1" applyFont="1" applyFill="1" applyBorder="1" applyAlignment="1">
      <alignment horizontal="center" vertical="center"/>
    </xf>
    <xf numFmtId="0" fontId="18" fillId="0" borderId="1425" xfId="9" applyNumberFormat="1" applyFont="1" applyFill="1" applyBorder="1" applyAlignment="1">
      <alignment horizontal="center" vertical="center"/>
    </xf>
    <xf numFmtId="0" fontId="18" fillId="0" borderId="1378" xfId="9" applyNumberFormat="1" applyFont="1" applyFill="1" applyBorder="1" applyAlignment="1">
      <alignment horizontal="center" vertical="center"/>
    </xf>
    <xf numFmtId="0" fontId="16" fillId="0" borderId="1474" xfId="9" applyNumberFormat="1" applyFont="1" applyFill="1" applyBorder="1" applyAlignment="1">
      <alignment horizontal="center" vertical="center"/>
    </xf>
    <xf numFmtId="0" fontId="16" fillId="0" borderId="1496" xfId="9" applyNumberFormat="1" applyFont="1" applyFill="1" applyBorder="1" applyAlignment="1">
      <alignment horizontal="center" vertical="center"/>
    </xf>
    <xf numFmtId="0" fontId="16" fillId="0" borderId="1399" xfId="9" applyNumberFormat="1" applyFont="1" applyFill="1" applyBorder="1" applyAlignment="1">
      <alignment horizontal="center" vertical="center"/>
    </xf>
    <xf numFmtId="0" fontId="16" fillId="0" borderId="1542" xfId="0" applyNumberFormat="1" applyFont="1" applyFill="1" applyBorder="1" applyAlignment="1">
      <alignment horizontal="left"/>
    </xf>
    <xf numFmtId="0" fontId="16" fillId="0" borderId="1543" xfId="0" applyNumberFormat="1" applyFont="1" applyFill="1" applyBorder="1" applyAlignment="1">
      <alignment horizontal="left"/>
    </xf>
    <xf numFmtId="0" fontId="16" fillId="0" borderId="1544" xfId="0" applyNumberFormat="1" applyFont="1" applyFill="1" applyBorder="1" applyAlignment="1">
      <alignment horizontal="left"/>
    </xf>
    <xf numFmtId="0" fontId="18" fillId="0" borderId="1545" xfId="0" applyNumberFormat="1" applyFont="1" applyFill="1" applyBorder="1" applyAlignment="1">
      <alignment horizontal="center"/>
    </xf>
    <xf numFmtId="0" fontId="18" fillId="0" borderId="1462" xfId="0" applyNumberFormat="1" applyFont="1" applyFill="1" applyBorder="1" applyAlignment="1">
      <alignment horizontal="center"/>
    </xf>
    <xf numFmtId="0" fontId="18" fillId="0" borderId="1542" xfId="0" applyNumberFormat="1" applyFont="1" applyFill="1" applyBorder="1" applyAlignment="1">
      <alignment horizontal="center"/>
    </xf>
    <xf numFmtId="0" fontId="18" fillId="0" borderId="1543" xfId="0" applyNumberFormat="1" applyFont="1" applyFill="1" applyBorder="1" applyAlignment="1">
      <alignment horizontal="center"/>
    </xf>
    <xf numFmtId="0" fontId="18" fillId="0" borderId="1425" xfId="0" applyNumberFormat="1" applyFont="1" applyFill="1" applyBorder="1" applyAlignment="1">
      <alignment horizontal="center"/>
    </xf>
    <xf numFmtId="0" fontId="16" fillId="0" borderId="1474" xfId="0" applyNumberFormat="1" applyFont="1" applyFill="1" applyBorder="1" applyAlignment="1">
      <alignment horizontal="center"/>
    </xf>
    <xf numFmtId="0" fontId="16" fillId="0" borderId="1399" xfId="0" applyNumberFormat="1" applyFont="1" applyFill="1" applyBorder="1" applyAlignment="1">
      <alignment horizontal="center"/>
    </xf>
    <xf numFmtId="0" fontId="16" fillId="0" borderId="1542" xfId="0" applyNumberFormat="1" applyFont="1" applyFill="1" applyBorder="1" applyAlignment="1">
      <alignment horizontal="center"/>
    </xf>
    <xf numFmtId="0" fontId="16" fillId="0" borderId="1543" xfId="0" applyNumberFormat="1" applyFont="1" applyFill="1" applyBorder="1" applyAlignment="1">
      <alignment horizontal="center"/>
    </xf>
    <xf numFmtId="0" fontId="16" fillId="0" borderId="1544" xfId="0" applyNumberFormat="1" applyFont="1" applyFill="1" applyBorder="1" applyAlignment="1">
      <alignment horizontal="center"/>
    </xf>
    <xf numFmtId="0" fontId="18" fillId="0" borderId="1461" xfId="0" applyNumberFormat="1" applyFont="1" applyFill="1" applyBorder="1" applyAlignment="1">
      <alignment horizontal="center"/>
    </xf>
    <xf numFmtId="0" fontId="18" fillId="0" borderId="1378" xfId="0" applyNumberFormat="1" applyFont="1" applyFill="1" applyBorder="1" applyAlignment="1">
      <alignment horizontal="center"/>
    </xf>
    <xf numFmtId="0" fontId="18" fillId="0" borderId="1399" xfId="9" applyNumberFormat="1" applyFont="1" applyFill="1" applyBorder="1" applyAlignment="1">
      <alignment horizontal="center" vertical="center"/>
    </xf>
    <xf numFmtId="0" fontId="16" fillId="0" borderId="1474" xfId="9" applyNumberFormat="1" applyFont="1" applyFill="1" applyBorder="1" applyAlignment="1">
      <alignment horizontal="center" vertical="center" wrapText="1"/>
    </xf>
    <xf numFmtId="0" fontId="16" fillId="0" borderId="1399" xfId="9" applyNumberFormat="1" applyFont="1" applyFill="1" applyBorder="1" applyAlignment="1">
      <alignment horizontal="center" vertical="center" wrapText="1"/>
    </xf>
    <xf numFmtId="0" fontId="16" fillId="0" borderId="1498" xfId="9" applyNumberFormat="1" applyFont="1" applyFill="1" applyBorder="1" applyAlignment="1">
      <alignment horizontal="center" vertical="center" wrapText="1"/>
    </xf>
    <xf numFmtId="0" fontId="16" fillId="0" borderId="134" xfId="9" applyNumberFormat="1" applyFont="1" applyFill="1" applyBorder="1" applyAlignment="1">
      <alignment horizontal="center" vertical="center" wrapText="1"/>
    </xf>
    <xf numFmtId="0" fontId="1" fillId="0" borderId="1474" xfId="9" applyNumberFormat="1" applyFont="1" applyFill="1" applyBorder="1" applyAlignment="1">
      <alignment horizontal="center" vertical="center" wrapText="1"/>
    </xf>
    <xf numFmtId="0" fontId="1" fillId="0" borderId="1496" xfId="9" applyNumberFormat="1" applyFont="1" applyFill="1" applyBorder="1" applyAlignment="1">
      <alignment horizontal="center" vertical="center" wrapText="1"/>
    </xf>
    <xf numFmtId="0" fontId="1" fillId="0" borderId="1399" xfId="9" applyNumberFormat="1" applyFont="1" applyFill="1" applyBorder="1" applyAlignment="1">
      <alignment horizontal="center" vertical="center" wrapText="1"/>
    </xf>
    <xf numFmtId="0" fontId="18" fillId="0" borderId="1487" xfId="0" applyNumberFormat="1" applyFont="1" applyFill="1" applyBorder="1" applyAlignment="1">
      <alignment horizontal="center"/>
    </xf>
    <xf numFmtId="0" fontId="18" fillId="0" borderId="1488" xfId="0" applyNumberFormat="1" applyFont="1" applyFill="1" applyBorder="1" applyAlignment="1">
      <alignment horizontal="center"/>
    </xf>
    <xf numFmtId="0" fontId="18" fillId="0" borderId="1490" xfId="0" applyNumberFormat="1" applyFont="1" applyFill="1" applyBorder="1" applyAlignment="1">
      <alignment horizontal="center"/>
    </xf>
    <xf numFmtId="0" fontId="18" fillId="0" borderId="1487" xfId="9" applyNumberFormat="1" applyFont="1" applyFill="1" applyBorder="1" applyAlignment="1">
      <alignment horizontal="center" vertical="center"/>
    </xf>
    <xf numFmtId="0" fontId="18" fillId="0" borderId="1488" xfId="9" applyNumberFormat="1" applyFont="1" applyFill="1" applyBorder="1" applyAlignment="1">
      <alignment horizontal="center" vertical="center"/>
    </xf>
    <xf numFmtId="0" fontId="18" fillId="0" borderId="1494" xfId="0" applyNumberFormat="1" applyFont="1" applyFill="1" applyBorder="1" applyAlignment="1">
      <alignment horizontal="center"/>
    </xf>
    <xf numFmtId="0" fontId="18" fillId="0" borderId="1460" xfId="0" applyNumberFormat="1" applyFont="1" applyFill="1" applyBorder="1" applyAlignment="1">
      <alignment horizontal="center"/>
    </xf>
    <xf numFmtId="0" fontId="18" fillId="0" borderId="1478" xfId="0" applyNumberFormat="1" applyFont="1" applyFill="1" applyBorder="1" applyAlignment="1">
      <alignment horizontal="center"/>
    </xf>
    <xf numFmtId="0" fontId="18" fillId="0" borderId="1538" xfId="0" applyNumberFormat="1" applyFont="1" applyFill="1" applyBorder="1" applyAlignment="1">
      <alignment horizontal="center"/>
    </xf>
    <xf numFmtId="0" fontId="18" fillId="0" borderId="1546" xfId="0" applyNumberFormat="1" applyFont="1" applyFill="1" applyBorder="1" applyAlignment="1">
      <alignment horizontal="center"/>
    </xf>
    <xf numFmtId="0" fontId="18" fillId="0" borderId="1478" xfId="9" applyNumberFormat="1" applyFont="1" applyFill="1" applyBorder="1" applyAlignment="1">
      <alignment horizontal="center" vertical="center"/>
    </xf>
    <xf numFmtId="0" fontId="18" fillId="0" borderId="1538" xfId="9" applyNumberFormat="1" applyFont="1" applyFill="1" applyBorder="1" applyAlignment="1">
      <alignment horizontal="center" vertical="center"/>
    </xf>
    <xf numFmtId="0" fontId="18" fillId="0" borderId="1495" xfId="0" applyNumberFormat="1" applyFont="1" applyFill="1" applyBorder="1" applyAlignment="1">
      <alignment horizontal="center"/>
    </xf>
    <xf numFmtId="0" fontId="16" fillId="0" borderId="1527" xfId="9" applyNumberFormat="1" applyFont="1" applyFill="1" applyBorder="1" applyAlignment="1">
      <alignment horizontal="center" vertical="center"/>
    </xf>
    <xf numFmtId="0" fontId="16" fillId="0" borderId="7" xfId="9" applyNumberFormat="1" applyFont="1" applyFill="1" applyBorder="1" applyAlignment="1">
      <alignment horizontal="center" vertical="center"/>
    </xf>
    <xf numFmtId="0" fontId="16" fillId="0" borderId="1511" xfId="0" applyNumberFormat="1" applyFont="1" applyFill="1" applyBorder="1" applyAlignment="1">
      <alignment horizontal="center"/>
    </xf>
    <xf numFmtId="0" fontId="16" fillId="0" borderId="1518" xfId="0" applyNumberFormat="1" applyFont="1" applyFill="1" applyBorder="1" applyAlignment="1">
      <alignment horizontal="center"/>
    </xf>
    <xf numFmtId="0" fontId="18" fillId="0" borderId="1524" xfId="9" applyNumberFormat="1" applyFont="1" applyFill="1" applyBorder="1" applyAlignment="1">
      <alignment horizontal="center" vertical="center"/>
    </xf>
    <xf numFmtId="0" fontId="18" fillId="0" borderId="1511" xfId="9" applyNumberFormat="1" applyFont="1" applyFill="1" applyBorder="1" applyAlignment="1">
      <alignment horizontal="center" vertical="center"/>
    </xf>
    <xf numFmtId="0" fontId="18" fillId="0" borderId="1503" xfId="9" applyNumberFormat="1" applyFont="1" applyFill="1" applyBorder="1" applyAlignment="1">
      <alignment horizontal="center" vertical="center"/>
    </xf>
    <xf numFmtId="0" fontId="18" fillId="0" borderId="1525" xfId="9" applyNumberFormat="1" applyFont="1" applyFill="1" applyBorder="1" applyAlignment="1">
      <alignment horizontal="center" vertical="center"/>
    </xf>
    <xf numFmtId="0" fontId="18" fillId="0" borderId="1514" xfId="9" applyNumberFormat="1" applyFont="1" applyFill="1" applyBorder="1" applyAlignment="1">
      <alignment horizontal="center" vertical="center"/>
    </xf>
    <xf numFmtId="0" fontId="18" fillId="0" borderId="1487" xfId="0" applyNumberFormat="1" applyFont="1" applyFill="1" applyBorder="1" applyAlignment="1">
      <alignment horizontal="center" vertical="center"/>
    </xf>
    <xf numFmtId="0" fontId="18" fillId="0" borderId="1488" xfId="0" applyNumberFormat="1" applyFont="1" applyFill="1" applyBorder="1" applyAlignment="1">
      <alignment horizontal="center" vertical="center"/>
    </xf>
    <xf numFmtId="0" fontId="18" fillId="0" borderId="1490" xfId="0" applyNumberFormat="1" applyFont="1" applyFill="1" applyBorder="1" applyAlignment="1">
      <alignment horizontal="center" vertical="center"/>
    </xf>
    <xf numFmtId="0" fontId="18" fillId="0" borderId="1494" xfId="0" applyNumberFormat="1" applyFont="1" applyFill="1" applyBorder="1" applyAlignment="1">
      <alignment horizontal="center" vertical="center"/>
    </xf>
    <xf numFmtId="0" fontId="18" fillId="0" borderId="1489" xfId="9" applyNumberFormat="1" applyFont="1" applyFill="1" applyBorder="1" applyAlignment="1">
      <alignment horizontal="center" vertical="center"/>
    </xf>
    <xf numFmtId="0" fontId="18" fillId="0" borderId="1545" xfId="0" applyNumberFormat="1" applyFont="1" applyFill="1" applyBorder="1" applyAlignment="1">
      <alignment horizontal="center" vertical="center"/>
    </xf>
    <xf numFmtId="0" fontId="18" fillId="0" borderId="1462" xfId="0" applyNumberFormat="1" applyFont="1" applyFill="1" applyBorder="1" applyAlignment="1">
      <alignment horizontal="center" vertical="center"/>
    </xf>
    <xf numFmtId="0" fontId="18" fillId="0" borderId="1460" xfId="0" applyNumberFormat="1" applyFont="1" applyFill="1" applyBorder="1" applyAlignment="1">
      <alignment horizontal="center" vertical="center"/>
    </xf>
    <xf numFmtId="0" fontId="18" fillId="0" borderId="1461" xfId="0" applyNumberFormat="1" applyFont="1" applyFill="1" applyBorder="1" applyAlignment="1">
      <alignment horizontal="center" vertical="center"/>
    </xf>
    <xf numFmtId="0" fontId="18" fillId="0" borderId="1508" xfId="0" applyNumberFormat="1" applyFont="1" applyFill="1" applyBorder="1" applyAlignment="1">
      <alignment horizontal="center" vertical="center"/>
    </xf>
    <xf numFmtId="0" fontId="18" fillId="0" borderId="1478" xfId="0" applyNumberFormat="1" applyFont="1" applyFill="1" applyBorder="1" applyAlignment="1">
      <alignment horizontal="center" vertical="center"/>
    </xf>
    <xf numFmtId="0" fontId="18" fillId="0" borderId="1538" xfId="0" applyNumberFormat="1" applyFont="1" applyFill="1" applyBorder="1" applyAlignment="1">
      <alignment horizontal="center" vertical="center"/>
    </xf>
    <xf numFmtId="0" fontId="18" fillId="0" borderId="1546" xfId="0" applyNumberFormat="1" applyFont="1" applyFill="1" applyBorder="1" applyAlignment="1">
      <alignment horizontal="center" vertical="center"/>
    </xf>
    <xf numFmtId="0" fontId="18" fillId="0" borderId="1495" xfId="0" applyNumberFormat="1" applyFont="1" applyFill="1" applyBorder="1" applyAlignment="1">
      <alignment horizontal="center" vertical="center"/>
    </xf>
    <xf numFmtId="0" fontId="18" fillId="0" borderId="1547" xfId="0" applyNumberFormat="1" applyFont="1" applyFill="1" applyBorder="1" applyAlignment="1">
      <alignment horizontal="center" vertical="center"/>
    </xf>
    <xf numFmtId="0" fontId="16" fillId="0" borderId="1487" xfId="0" applyNumberFormat="1" applyFont="1" applyFill="1" applyBorder="1" applyAlignment="1">
      <alignment horizontal="center"/>
    </xf>
    <xf numFmtId="0" fontId="16" fillId="0" borderId="1488" xfId="0" applyNumberFormat="1" applyFont="1" applyFill="1" applyBorder="1" applyAlignment="1">
      <alignment horizontal="center"/>
    </xf>
    <xf numFmtId="0" fontId="16" fillId="0" borderId="1490" xfId="0" applyNumberFormat="1" applyFont="1" applyFill="1" applyBorder="1" applyAlignment="1">
      <alignment horizontal="center"/>
    </xf>
    <xf numFmtId="0" fontId="18" fillId="0" borderId="1494" xfId="9" applyNumberFormat="1" applyFont="1" applyFill="1" applyBorder="1" applyAlignment="1">
      <alignment horizontal="center" vertical="center"/>
    </xf>
    <xf numFmtId="0" fontId="18" fillId="0" borderId="1490" xfId="9" applyNumberFormat="1" applyFont="1" applyFill="1" applyBorder="1" applyAlignment="1">
      <alignment horizontal="center" vertical="center"/>
    </xf>
    <xf numFmtId="0" fontId="18" fillId="0" borderId="1527" xfId="9" applyNumberFormat="1" applyFont="1" applyFill="1" applyBorder="1" applyAlignment="1">
      <alignment horizontal="center" vertical="center"/>
    </xf>
    <xf numFmtId="0" fontId="18" fillId="0" borderId="7" xfId="9" applyNumberFormat="1" applyFont="1" applyFill="1" applyBorder="1" applyAlignment="1">
      <alignment horizontal="center" vertical="center"/>
    </xf>
    <xf numFmtId="0" fontId="18" fillId="0" borderId="1516" xfId="9" applyNumberFormat="1" applyFont="1" applyFill="1" applyBorder="1" applyAlignment="1">
      <alignment horizontal="center" vertical="center"/>
    </xf>
    <xf numFmtId="0" fontId="18" fillId="0" borderId="1528" xfId="9" applyNumberFormat="1" applyFont="1" applyFill="1" applyBorder="1" applyAlignment="1">
      <alignment horizontal="center" vertical="center"/>
    </xf>
    <xf numFmtId="0" fontId="18" fillId="0" borderId="6" xfId="9" applyNumberFormat="1" applyFont="1" applyFill="1" applyBorder="1" applyAlignment="1">
      <alignment horizontal="center" vertical="center"/>
    </xf>
    <xf numFmtId="0" fontId="18" fillId="0" borderId="1477" xfId="9" applyNumberFormat="1" applyFont="1" applyFill="1" applyBorder="1" applyAlignment="1">
      <alignment horizontal="center" vertical="center"/>
    </xf>
    <xf numFmtId="0" fontId="18" fillId="0" borderId="1517" xfId="9" applyNumberFormat="1" applyFont="1" applyFill="1" applyBorder="1" applyAlignment="1">
      <alignment horizontal="center" vertical="center"/>
    </xf>
    <xf numFmtId="0" fontId="18" fillId="0" borderId="1475" xfId="9" applyNumberFormat="1" applyFont="1" applyFill="1" applyBorder="1" applyAlignment="1">
      <alignment horizontal="center" vertical="center"/>
    </xf>
    <xf numFmtId="0" fontId="18" fillId="0" borderId="1530" xfId="9" applyNumberFormat="1" applyFont="1" applyFill="1" applyBorder="1" applyAlignment="1">
      <alignment horizontal="center" vertical="center"/>
    </xf>
    <xf numFmtId="0" fontId="18" fillId="0" borderId="1509" xfId="9" applyNumberFormat="1" applyFont="1" applyFill="1" applyBorder="1" applyAlignment="1">
      <alignment horizontal="center" vertical="center"/>
    </xf>
    <xf numFmtId="0" fontId="18" fillId="0" borderId="1535" xfId="9" applyNumberFormat="1" applyFont="1" applyFill="1" applyBorder="1" applyAlignment="1">
      <alignment horizontal="center" vertical="center"/>
    </xf>
    <xf numFmtId="0" fontId="16" fillId="0" borderId="1537" xfId="9" applyFont="1" applyFill="1" applyBorder="1" applyAlignment="1">
      <alignment horizontal="center" vertical="center" wrapText="1"/>
    </xf>
    <xf numFmtId="0" fontId="16" fillId="0" borderId="1535" xfId="0" applyNumberFormat="1" applyFont="1" applyFill="1" applyBorder="1" applyAlignment="1">
      <alignment horizontal="center"/>
    </xf>
    <xf numFmtId="0" fontId="16" fillId="0" borderId="1536" xfId="0" applyNumberFormat="1" applyFont="1" applyFill="1" applyBorder="1" applyAlignment="1">
      <alignment horizontal="center"/>
    </xf>
    <xf numFmtId="0" fontId="18" fillId="0" borderId="1537" xfId="9" applyNumberFormat="1" applyFont="1" applyFill="1" applyBorder="1" applyAlignment="1">
      <alignment horizontal="center" vertical="center"/>
    </xf>
    <xf numFmtId="0" fontId="18" fillId="0" borderId="1376" xfId="9" applyFont="1" applyFill="1" applyBorder="1"/>
    <xf numFmtId="0" fontId="18" fillId="0" borderId="1547" xfId="9" applyNumberFormat="1" applyFont="1" applyFill="1" applyBorder="1" applyAlignment="1">
      <alignment horizontal="center" vertical="center"/>
    </xf>
    <xf numFmtId="0" fontId="18" fillId="0" borderId="55" xfId="9" applyNumberFormat="1" applyFont="1" applyFill="1" applyBorder="1" applyAlignment="1">
      <alignment horizontal="center"/>
    </xf>
    <xf numFmtId="0" fontId="18" fillId="0" borderId="1514" xfId="9" applyFont="1" applyFill="1" applyBorder="1"/>
    <xf numFmtId="0" fontId="18" fillId="0" borderId="1515" xfId="9" applyFont="1" applyFill="1" applyBorder="1"/>
    <xf numFmtId="0" fontId="18" fillId="0" borderId="1525" xfId="9" applyFont="1" applyFill="1" applyBorder="1"/>
    <xf numFmtId="0" fontId="16" fillId="0" borderId="684" xfId="9" applyNumberFormat="1" applyFont="1" applyFill="1" applyBorder="1" applyAlignment="1">
      <alignment horizontal="center" vertical="center"/>
    </xf>
    <xf numFmtId="0" fontId="18" fillId="0" borderId="921" xfId="9" applyNumberFormat="1" applyFont="1" applyFill="1" applyBorder="1" applyAlignment="1">
      <alignment horizontal="center" vertical="center"/>
    </xf>
    <xf numFmtId="0" fontId="89" fillId="0" borderId="921" xfId="0" applyNumberFormat="1" applyFont="1" applyFill="1" applyBorder="1" applyAlignment="1">
      <alignment horizontal="left"/>
    </xf>
    <xf numFmtId="0" fontId="89" fillId="0" borderId="113" xfId="0" applyNumberFormat="1" applyFont="1" applyFill="1" applyBorder="1" applyAlignment="1">
      <alignment horizontal="left"/>
    </xf>
    <xf numFmtId="0" fontId="89" fillId="0" borderId="1479" xfId="0" applyNumberFormat="1" applyFont="1" applyFill="1" applyBorder="1" applyAlignment="1">
      <alignment horizontal="left"/>
    </xf>
    <xf numFmtId="0" fontId="90" fillId="0" borderId="921" xfId="9" applyFont="1" applyFill="1" applyBorder="1" applyAlignment="1">
      <alignment horizontal="center" vertical="center" wrapText="1"/>
    </xf>
    <xf numFmtId="0" fontId="90" fillId="0" borderId="631" xfId="9" applyFont="1" applyFill="1" applyBorder="1" applyAlignment="1">
      <alignment horizontal="center" vertical="center" wrapText="1"/>
    </xf>
    <xf numFmtId="0" fontId="83" fillId="0" borderId="194" xfId="9" applyFont="1" applyFill="1" applyBorder="1" applyAlignment="1">
      <alignment horizontal="center" vertical="center" wrapText="1"/>
    </xf>
    <xf numFmtId="0" fontId="107" fillId="2" borderId="1481" xfId="13" applyNumberFormat="1" applyFont="1" applyFill="1" applyBorder="1" applyAlignment="1" applyProtection="1">
      <alignment vertical="center" wrapText="1"/>
      <protection locked="0"/>
    </xf>
    <xf numFmtId="0" fontId="107" fillId="2" borderId="1482" xfId="13" applyNumberFormat="1" applyFont="1" applyFill="1" applyBorder="1" applyAlignment="1" applyProtection="1">
      <alignment vertical="center" wrapText="1"/>
      <protection locked="0"/>
    </xf>
    <xf numFmtId="0" fontId="107" fillId="2" borderId="1483" xfId="13" applyNumberFormat="1" applyFont="1" applyFill="1" applyBorder="1" applyAlignment="1" applyProtection="1">
      <alignment vertical="center" wrapText="1"/>
      <protection locked="0"/>
    </xf>
    <xf numFmtId="0" fontId="107" fillId="2" borderId="1484" xfId="13" applyNumberFormat="1" applyFont="1" applyFill="1" applyBorder="1" applyAlignment="1" applyProtection="1">
      <alignment vertical="center" wrapText="1"/>
      <protection locked="0"/>
    </xf>
    <xf numFmtId="0" fontId="107" fillId="2" borderId="1497" xfId="13" applyNumberFormat="1" applyFont="1" applyFill="1" applyBorder="1" applyAlignment="1" applyProtection="1">
      <alignment vertical="center" wrapText="1"/>
      <protection locked="0"/>
    </xf>
    <xf numFmtId="0" fontId="167" fillId="2" borderId="1481" xfId="13" applyNumberFormat="1" applyFont="1" applyFill="1" applyBorder="1" applyAlignment="1" applyProtection="1">
      <alignment vertical="center" wrapText="1"/>
      <protection locked="0"/>
    </xf>
    <xf numFmtId="0" fontId="167" fillId="2" borderId="1482" xfId="13" applyNumberFormat="1" applyFont="1" applyFill="1" applyBorder="1" applyAlignment="1" applyProtection="1">
      <alignment vertical="center" wrapText="1"/>
      <protection locked="0"/>
    </xf>
    <xf numFmtId="0" fontId="167" fillId="2" borderId="1497" xfId="13" applyNumberFormat="1" applyFont="1" applyFill="1" applyBorder="1" applyAlignment="1" applyProtection="1">
      <alignment vertical="center" wrapText="1"/>
      <protection locked="0"/>
    </xf>
    <xf numFmtId="0" fontId="107" fillId="2" borderId="148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7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53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54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95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547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470" xfId="15" applyNumberFormat="1" applyFont="1" applyFill="1" applyBorder="1" applyAlignment="1" applyProtection="1">
      <alignment vertical="center" wrapText="1"/>
      <protection locked="0"/>
    </xf>
    <xf numFmtId="0" fontId="108" fillId="2" borderId="1481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82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83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6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69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4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693" xfId="15" applyNumberFormat="1" applyFont="1" applyFill="1" applyBorder="1" applyAlignment="1" applyProtection="1">
      <alignment horizontal="center" vertical="center" wrapText="1"/>
    </xf>
    <xf numFmtId="0" fontId="25" fillId="2" borderId="41" xfId="15" applyNumberFormat="1" applyFont="1" applyFill="1" applyBorder="1" applyAlignment="1" applyProtection="1">
      <alignment horizontal="center" vertical="center" wrapText="1"/>
    </xf>
    <xf numFmtId="0" fontId="25" fillId="2" borderId="54" xfId="15" applyNumberFormat="1" applyFont="1" applyFill="1" applyBorder="1" applyAlignment="1" applyProtection="1">
      <alignment horizontal="center" vertical="center" wrapText="1"/>
    </xf>
    <xf numFmtId="0" fontId="107" fillId="2" borderId="1468" xfId="15" quotePrefix="1" applyFont="1" applyFill="1" applyBorder="1" applyAlignment="1">
      <alignment horizontal="left" vertical="center" wrapText="1"/>
    </xf>
    <xf numFmtId="0" fontId="107" fillId="2" borderId="1489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90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87" xfId="13" applyNumberFormat="1" applyFont="1" applyFill="1" applyBorder="1" applyAlignment="1" applyProtection="1">
      <alignment horizontal="center" vertical="center" wrapText="1"/>
    </xf>
    <xf numFmtId="0" fontId="108" fillId="2" borderId="1488" xfId="13" applyNumberFormat="1" applyFont="1" applyFill="1" applyBorder="1" applyAlignment="1" applyProtection="1">
      <alignment horizontal="center" vertical="center" wrapText="1"/>
    </xf>
    <xf numFmtId="0" fontId="108" fillId="2" borderId="1494" xfId="13" applyNumberFormat="1" applyFont="1" applyFill="1" applyBorder="1" applyAlignment="1" applyProtection="1">
      <alignment horizontal="center" vertical="center" wrapText="1"/>
    </xf>
    <xf numFmtId="0" fontId="107" fillId="2" borderId="1335" xfId="15" quotePrefix="1" applyFont="1" applyFill="1" applyBorder="1" applyAlignment="1">
      <alignment horizontal="left" vertical="center" wrapText="1"/>
    </xf>
    <xf numFmtId="0" fontId="108" fillId="2" borderId="1478" xfId="13" applyNumberFormat="1" applyFont="1" applyFill="1" applyBorder="1" applyAlignment="1" applyProtection="1">
      <alignment horizontal="center" vertical="center" wrapText="1"/>
    </xf>
    <xf numFmtId="0" fontId="108" fillId="2" borderId="1538" xfId="13" applyNumberFormat="1" applyFont="1" applyFill="1" applyBorder="1" applyAlignment="1" applyProtection="1">
      <alignment horizontal="center" vertical="center" wrapText="1"/>
    </xf>
    <xf numFmtId="0" fontId="108" fillId="2" borderId="1495" xfId="13" applyNumberFormat="1" applyFont="1" applyFill="1" applyBorder="1" applyAlignment="1" applyProtection="1">
      <alignment horizontal="center" vertical="center" wrapText="1"/>
    </xf>
    <xf numFmtId="0" fontId="109" fillId="2" borderId="1470" xfId="15" quotePrefix="1" applyNumberFormat="1" applyFont="1" applyFill="1" applyBorder="1" applyAlignment="1" applyProtection="1">
      <alignment vertical="center" wrapText="1"/>
      <protection locked="0"/>
    </xf>
    <xf numFmtId="0" fontId="108" fillId="2" borderId="1471" xfId="15" applyNumberFormat="1" applyFont="1" applyFill="1" applyBorder="1" applyAlignment="1" applyProtection="1">
      <alignment vertical="center" wrapText="1"/>
      <protection locked="0"/>
    </xf>
    <xf numFmtId="0" fontId="108" fillId="2" borderId="1470" xfId="15" applyNumberFormat="1" applyFont="1" applyFill="1" applyBorder="1" applyAlignment="1" applyProtection="1">
      <alignment vertical="center" wrapText="1"/>
      <protection locked="0"/>
    </xf>
    <xf numFmtId="0" fontId="108" fillId="2" borderId="1472" xfId="15" applyNumberFormat="1" applyFont="1" applyFill="1" applyBorder="1" applyAlignment="1" applyProtection="1">
      <alignment vertical="center" wrapText="1"/>
      <protection locked="0"/>
    </xf>
    <xf numFmtId="0" fontId="34" fillId="2" borderId="250" xfId="0" applyNumberFormat="1" applyFont="1" applyFill="1" applyBorder="1" applyAlignment="1" applyProtection="1">
      <alignment horizontal="center" vertical="center"/>
    </xf>
    <xf numFmtId="0" fontId="34" fillId="2" borderId="251" xfId="0" applyNumberFormat="1" applyFont="1" applyFill="1" applyBorder="1" applyAlignment="1" applyProtection="1">
      <alignment horizontal="center" vertical="center"/>
    </xf>
    <xf numFmtId="0" fontId="107" fillId="2" borderId="1487" xfId="15" applyFont="1" applyFill="1" applyBorder="1" applyAlignment="1" applyProtection="1">
      <alignment horizontal="center" vertical="center" wrapText="1"/>
    </xf>
    <xf numFmtId="0" fontId="108" fillId="2" borderId="1481" xfId="13" applyFont="1" applyFill="1" applyBorder="1" applyAlignment="1" applyProtection="1">
      <alignment horizontal="center" vertical="center" wrapText="1"/>
      <protection locked="0"/>
    </xf>
    <xf numFmtId="0" fontId="108" fillId="2" borderId="1484" xfId="13" applyFont="1" applyFill="1" applyBorder="1" applyAlignment="1" applyProtection="1">
      <alignment horizontal="center" vertical="center" wrapText="1"/>
      <protection locked="0"/>
    </xf>
    <xf numFmtId="0" fontId="108" fillId="2" borderId="1472" xfId="13" applyFont="1" applyFill="1" applyBorder="1" applyAlignment="1" applyProtection="1">
      <alignment horizontal="center" vertical="center" wrapText="1"/>
      <protection locked="0"/>
    </xf>
    <xf numFmtId="0" fontId="108" fillId="2" borderId="1481" xfId="13" applyFont="1" applyFill="1" applyBorder="1" applyAlignment="1" applyProtection="1">
      <alignment vertical="center" wrapText="1"/>
      <protection locked="0"/>
    </xf>
    <xf numFmtId="0" fontId="108" fillId="2" borderId="1482" xfId="13" applyFont="1" applyFill="1" applyBorder="1" applyAlignment="1" applyProtection="1">
      <alignment vertical="center" wrapText="1"/>
      <protection locked="0"/>
    </xf>
    <xf numFmtId="0" fontId="108" fillId="2" borderId="1497" xfId="13" applyFont="1" applyFill="1" applyBorder="1" applyAlignment="1" applyProtection="1">
      <alignment vertical="center" wrapText="1"/>
      <protection locked="0"/>
    </xf>
    <xf numFmtId="0" fontId="167" fillId="2" borderId="133" xfId="13" applyFont="1" applyFill="1" applyBorder="1" applyAlignment="1" applyProtection="1">
      <alignment horizontal="center" vertical="center" wrapText="1"/>
      <protection locked="0"/>
    </xf>
    <xf numFmtId="0" fontId="167" fillId="2" borderId="1481" xfId="13" applyFont="1" applyFill="1" applyBorder="1" applyAlignment="1" applyProtection="1">
      <alignment vertical="center" wrapText="1"/>
      <protection locked="0"/>
    </xf>
    <xf numFmtId="0" fontId="167" fillId="2" borderId="1484" xfId="13" applyFont="1" applyFill="1" applyBorder="1" applyAlignment="1" applyProtection="1">
      <alignment vertical="center" wrapText="1"/>
      <protection locked="0"/>
    </xf>
    <xf numFmtId="0" fontId="167" fillId="2" borderId="1472" xfId="13" applyFont="1" applyFill="1" applyBorder="1" applyAlignment="1" applyProtection="1">
      <alignment vertical="center" wrapText="1"/>
      <protection locked="0"/>
    </xf>
    <xf numFmtId="0" fontId="167" fillId="2" borderId="1473" xfId="13" applyFont="1" applyFill="1" applyBorder="1" applyAlignment="1" applyProtection="1">
      <alignment vertical="center" wrapText="1"/>
      <protection locked="0"/>
    </xf>
    <xf numFmtId="0" fontId="107" fillId="2" borderId="1545" xfId="15" applyFont="1" applyFill="1" applyBorder="1" applyAlignment="1" applyProtection="1">
      <alignment horizontal="center" vertical="center" wrapText="1"/>
      <protection locked="0"/>
    </xf>
    <xf numFmtId="0" fontId="107" fillId="2" borderId="1462" xfId="15" applyFont="1" applyFill="1" applyBorder="1" applyAlignment="1" applyProtection="1">
      <alignment horizontal="center" vertical="center" wrapText="1"/>
      <protection locked="0"/>
    </xf>
    <xf numFmtId="0" fontId="107" fillId="2" borderId="1461" xfId="15" applyFont="1" applyFill="1" applyBorder="1" applyAlignment="1" applyProtection="1">
      <alignment horizontal="center" vertical="center" wrapText="1"/>
      <protection locked="0"/>
    </xf>
    <xf numFmtId="0" fontId="107" fillId="2" borderId="1508" xfId="15" applyFont="1" applyFill="1" applyBorder="1" applyAlignment="1" applyProtection="1">
      <alignment horizontal="center" vertical="center" wrapText="1"/>
      <protection locked="0"/>
    </xf>
    <xf numFmtId="0" fontId="107" fillId="2" borderId="1460" xfId="15" applyFont="1" applyFill="1" applyBorder="1" applyAlignment="1" applyProtection="1">
      <alignment horizontal="center" vertical="center" wrapText="1"/>
      <protection locked="0"/>
    </xf>
    <xf numFmtId="0" fontId="24" fillId="2" borderId="460" xfId="0" applyFont="1" applyFill="1" applyBorder="1" applyAlignment="1" applyProtection="1">
      <alignment horizontal="center" vertical="center"/>
      <protection locked="0"/>
    </xf>
    <xf numFmtId="0" fontId="107" fillId="2" borderId="1548" xfId="15" quotePrefix="1" applyFont="1" applyFill="1" applyBorder="1" applyAlignment="1">
      <alignment horizontal="left" vertical="center" wrapText="1"/>
    </xf>
    <xf numFmtId="0" fontId="127" fillId="4" borderId="1397" xfId="11" quotePrefix="1" applyNumberFormat="1" applyFont="1" applyFill="1" applyBorder="1" applyAlignment="1" applyProtection="1">
      <alignment horizontal="center" wrapText="1"/>
      <protection locked="0"/>
    </xf>
    <xf numFmtId="0" fontId="34" fillId="2" borderId="1212" xfId="0" applyFont="1" applyFill="1" applyBorder="1" applyAlignment="1" applyProtection="1">
      <alignment horizontal="center" vertical="center"/>
    </xf>
    <xf numFmtId="0" fontId="34" fillId="2" borderId="1211" xfId="0" applyFont="1" applyFill="1" applyBorder="1" applyAlignment="1" applyProtection="1">
      <alignment horizontal="center" vertical="center"/>
    </xf>
    <xf numFmtId="0" fontId="107" fillId="2" borderId="1481" xfId="15" applyFont="1" applyFill="1" applyBorder="1" applyAlignment="1" applyProtection="1">
      <alignment horizontal="center" vertical="center" wrapText="1"/>
    </xf>
    <xf numFmtId="0" fontId="107" fillId="2" borderId="1478" xfId="15" applyFont="1" applyFill="1" applyBorder="1" applyAlignment="1" applyProtection="1">
      <alignment horizontal="center" vertical="center" wrapText="1"/>
    </xf>
    <xf numFmtId="0" fontId="107" fillId="2" borderId="1492" xfId="15" quotePrefix="1" applyFont="1" applyFill="1" applyBorder="1" applyAlignment="1">
      <alignment horizontal="left" vertical="center" wrapText="1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" fillId="11" borderId="584" xfId="0" applyFont="1" applyFill="1" applyBorder="1" applyAlignment="1">
      <alignment vertical="center" wrapText="1"/>
    </xf>
    <xf numFmtId="0" fontId="3" fillId="11" borderId="613" xfId="0" applyFont="1" applyFill="1" applyBorder="1" applyAlignment="1">
      <alignment vertical="center" wrapText="1"/>
    </xf>
    <xf numFmtId="0" fontId="3" fillId="11" borderId="585" xfId="0" applyFont="1" applyFill="1" applyBorder="1" applyAlignment="1">
      <alignment vertical="center" wrapText="1"/>
    </xf>
    <xf numFmtId="0" fontId="2" fillId="12" borderId="563" xfId="0" applyFont="1" applyFill="1" applyBorder="1" applyAlignment="1">
      <alignment horizontal="center" textRotation="90" wrapText="1"/>
    </xf>
    <xf numFmtId="0" fontId="32" fillId="13" borderId="1557" xfId="0" applyFont="1" applyFill="1" applyBorder="1" applyAlignment="1">
      <alignment horizontal="center" vertical="center" wrapText="1"/>
    </xf>
    <xf numFmtId="0" fontId="32" fillId="13" borderId="1488" xfId="0" applyFont="1" applyFill="1" applyBorder="1" applyAlignment="1">
      <alignment horizontal="center" vertical="center" wrapText="1"/>
    </xf>
    <xf numFmtId="0" fontId="32" fillId="13" borderId="1559" xfId="0" applyFont="1" applyFill="1" applyBorder="1" applyAlignment="1">
      <alignment horizontal="left" vertical="center" wrapText="1"/>
    </xf>
    <xf numFmtId="0" fontId="32" fillId="13" borderId="1560" xfId="0" applyFont="1" applyFill="1" applyBorder="1" applyAlignment="1">
      <alignment horizontal="center" vertical="center" wrapText="1"/>
    </xf>
    <xf numFmtId="0" fontId="32" fillId="13" borderId="1561" xfId="0" applyFont="1" applyFill="1" applyBorder="1" applyAlignment="1">
      <alignment horizontal="center" vertical="center" wrapText="1"/>
    </xf>
    <xf numFmtId="0" fontId="3" fillId="13" borderId="1560" xfId="0" applyFont="1" applyFill="1" applyBorder="1" applyAlignment="1">
      <alignment horizontal="center" vertical="center" wrapText="1"/>
    </xf>
    <xf numFmtId="0" fontId="3" fillId="13" borderId="1562" xfId="0" applyFont="1" applyFill="1" applyBorder="1" applyAlignment="1">
      <alignment horizontal="center" vertical="center" wrapText="1"/>
    </xf>
    <xf numFmtId="0" fontId="46" fillId="13" borderId="1559" xfId="0" applyFont="1" applyFill="1" applyBorder="1" applyAlignment="1">
      <alignment horizontal="left" vertical="center" wrapText="1"/>
    </xf>
    <xf numFmtId="0" fontId="46" fillId="13" borderId="1560" xfId="0" applyFont="1" applyFill="1" applyBorder="1" applyAlignment="1">
      <alignment horizontal="center" vertical="center" wrapText="1"/>
    </xf>
    <xf numFmtId="0" fontId="32" fillId="13" borderId="1538" xfId="0" applyFont="1" applyFill="1" applyBorder="1" applyAlignment="1">
      <alignment horizontal="center" vertical="center" wrapText="1"/>
    </xf>
    <xf numFmtId="0" fontId="3" fillId="13" borderId="1547" xfId="0" applyFont="1" applyFill="1" applyBorder="1" applyAlignment="1">
      <alignment horizontal="center" vertical="center" wrapText="1"/>
    </xf>
    <xf numFmtId="0" fontId="3" fillId="13" borderId="1538" xfId="0" applyFont="1" applyFill="1" applyBorder="1" applyAlignment="1">
      <alignment horizontal="center" vertical="center" wrapText="1"/>
    </xf>
    <xf numFmtId="0" fontId="3" fillId="13" borderId="1495" xfId="0" applyFont="1" applyFill="1" applyBorder="1" applyAlignment="1">
      <alignment horizontal="center" vertical="center" wrapText="1"/>
    </xf>
    <xf numFmtId="0" fontId="153" fillId="2" borderId="597" xfId="0" applyFont="1" applyFill="1" applyBorder="1" applyAlignment="1">
      <alignment horizontal="left" vertical="center" wrapText="1"/>
    </xf>
    <xf numFmtId="0" fontId="3" fillId="2" borderId="612" xfId="0" applyFont="1" applyFill="1" applyBorder="1" applyAlignment="1">
      <alignment horizontal="center" vertical="center" textRotation="255" wrapText="1"/>
    </xf>
    <xf numFmtId="0" fontId="3" fillId="13" borderId="562" xfId="0" applyFont="1" applyFill="1" applyBorder="1" applyAlignment="1">
      <alignment horizontal="center" vertical="center" wrapText="1"/>
    </xf>
    <xf numFmtId="0" fontId="153" fillId="2" borderId="598" xfId="0" applyFont="1" applyFill="1" applyBorder="1" applyAlignment="1">
      <alignment horizontal="left" vertical="center" wrapText="1"/>
    </xf>
    <xf numFmtId="0" fontId="32" fillId="2" borderId="563" xfId="0" applyFont="1" applyFill="1" applyBorder="1" applyAlignment="1">
      <alignment vertical="center" wrapText="1"/>
    </xf>
    <xf numFmtId="0" fontId="3" fillId="2" borderId="565" xfId="0" applyFont="1" applyFill="1" applyBorder="1" applyAlignment="1">
      <alignment vertical="center" wrapText="1"/>
    </xf>
    <xf numFmtId="0" fontId="32" fillId="2" borderId="607" xfId="0" applyFont="1" applyFill="1" applyBorder="1" applyAlignment="1">
      <alignment horizontal="left" vertical="center" wrapText="1"/>
    </xf>
    <xf numFmtId="0" fontId="32" fillId="2" borderId="1563" xfId="0" applyFont="1" applyFill="1" applyBorder="1" applyAlignment="1">
      <alignment horizontal="left" vertical="center" wrapText="1"/>
    </xf>
    <xf numFmtId="0" fontId="46" fillId="2" borderId="607" xfId="0" applyFont="1" applyFill="1" applyBorder="1" applyAlignment="1">
      <alignment horizontal="left" vertical="center" wrapText="1"/>
    </xf>
    <xf numFmtId="0" fontId="32" fillId="2" borderId="587" xfId="0" applyFont="1" applyFill="1" applyBorder="1" applyAlignment="1">
      <alignment horizontal="left" vertical="center" wrapText="1"/>
    </xf>
    <xf numFmtId="0" fontId="153" fillId="2" borderId="583" xfId="0" applyFont="1" applyFill="1" applyBorder="1" applyAlignment="1">
      <alignment vertical="center" wrapText="1"/>
    </xf>
    <xf numFmtId="0" fontId="3" fillId="2" borderId="597" xfId="0" applyFont="1" applyFill="1" applyBorder="1" applyAlignment="1">
      <alignment horizontal="center" vertical="center" wrapText="1"/>
    </xf>
    <xf numFmtId="0" fontId="3" fillId="2" borderId="559" xfId="0" applyFont="1" applyFill="1" applyBorder="1" applyAlignment="1">
      <alignment horizontal="center" vertical="center" wrapText="1"/>
    </xf>
    <xf numFmtId="0" fontId="32" fillId="2" borderId="582" xfId="0" applyFont="1" applyFill="1" applyBorder="1" applyAlignment="1">
      <alignment vertical="center" wrapText="1"/>
    </xf>
    <xf numFmtId="0" fontId="32" fillId="2" borderId="611" xfId="0" applyFont="1" applyFill="1" applyBorder="1" applyAlignment="1">
      <alignment vertical="center" wrapText="1"/>
    </xf>
    <xf numFmtId="0" fontId="32" fillId="2" borderId="622" xfId="0" applyFont="1" applyFill="1" applyBorder="1" applyAlignment="1">
      <alignment horizontal="center" vertical="center" wrapText="1"/>
    </xf>
    <xf numFmtId="0" fontId="32" fillId="2" borderId="623" xfId="0" applyFont="1" applyFill="1" applyBorder="1" applyAlignment="1">
      <alignment horizontal="center" vertical="center" wrapText="1"/>
    </xf>
    <xf numFmtId="0" fontId="3" fillId="2" borderId="1271" xfId="0" applyFont="1" applyFill="1" applyBorder="1" applyAlignment="1">
      <alignment horizontal="center" vertical="center" wrapText="1"/>
    </xf>
    <xf numFmtId="0" fontId="3" fillId="2" borderId="1279" xfId="0" applyFont="1" applyFill="1" applyBorder="1" applyAlignment="1">
      <alignment horizontal="center" vertical="center" wrapText="1"/>
    </xf>
    <xf numFmtId="0" fontId="3" fillId="13" borderId="1271" xfId="0" applyFont="1" applyFill="1" applyBorder="1" applyAlignment="1">
      <alignment horizontal="center" vertical="center" wrapText="1"/>
    </xf>
    <xf numFmtId="0" fontId="3" fillId="13" borderId="1272" xfId="0" applyFont="1" applyFill="1" applyBorder="1" applyAlignment="1">
      <alignment horizontal="center" vertical="center" wrapText="1"/>
    </xf>
    <xf numFmtId="0" fontId="153" fillId="13" borderId="591" xfId="0" applyFont="1" applyFill="1" applyBorder="1" applyAlignment="1">
      <alignment horizontal="left" vertical="center" wrapText="1"/>
    </xf>
    <xf numFmtId="0" fontId="32" fillId="13" borderId="1564" xfId="0" applyFont="1" applyFill="1" applyBorder="1" applyAlignment="1">
      <alignment horizontal="center" vertical="center" wrapText="1"/>
    </xf>
    <xf numFmtId="0" fontId="32" fillId="13" borderId="1565" xfId="0" applyFont="1" applyFill="1" applyBorder="1" applyAlignment="1">
      <alignment horizontal="center" vertical="center" wrapText="1"/>
    </xf>
    <xf numFmtId="0" fontId="168" fillId="13" borderId="561" xfId="0" applyFont="1" applyFill="1" applyBorder="1" applyAlignment="1">
      <alignment horizontal="center" vertical="center"/>
    </xf>
    <xf numFmtId="0" fontId="168" fillId="13" borderId="597" xfId="0" applyFont="1" applyFill="1" applyBorder="1" applyAlignment="1">
      <alignment horizontal="center" vertical="center"/>
    </xf>
    <xf numFmtId="0" fontId="168" fillId="13" borderId="559" xfId="0" applyFont="1" applyFill="1" applyBorder="1" applyAlignment="1">
      <alignment horizontal="center" vertical="center"/>
    </xf>
    <xf numFmtId="0" fontId="32" fillId="2" borderId="1560" xfId="0" applyFont="1" applyFill="1" applyBorder="1" applyAlignment="1">
      <alignment horizontal="center" vertical="center" wrapText="1"/>
    </xf>
    <xf numFmtId="0" fontId="46" fillId="2" borderId="1560" xfId="0" applyFont="1" applyFill="1" applyBorder="1" applyAlignment="1">
      <alignment horizontal="center" vertical="center" wrapText="1"/>
    </xf>
    <xf numFmtId="0" fontId="207" fillId="13" borderId="566" xfId="0" applyFont="1" applyFill="1" applyBorder="1" applyAlignment="1">
      <alignment horizontal="center" vertical="center"/>
    </xf>
    <xf numFmtId="0" fontId="32" fillId="11" borderId="578" xfId="0" applyFont="1" applyFill="1" applyBorder="1" applyAlignment="1">
      <alignment horizontal="center" vertical="center"/>
    </xf>
    <xf numFmtId="0" fontId="32" fillId="11" borderId="579" xfId="0" applyFont="1" applyFill="1" applyBorder="1" applyAlignment="1">
      <alignment horizontal="center" vertical="center"/>
    </xf>
    <xf numFmtId="0" fontId="32" fillId="11" borderId="611" xfId="0" applyFont="1" applyFill="1" applyBorder="1" applyAlignment="1">
      <alignment horizontal="center" vertical="center"/>
    </xf>
    <xf numFmtId="0" fontId="32" fillId="11" borderId="586" xfId="0" applyFont="1" applyFill="1" applyBorder="1" applyAlignment="1">
      <alignment horizontal="center" vertical="center" wrapText="1"/>
    </xf>
    <xf numFmtId="0" fontId="3" fillId="11" borderId="586" xfId="0" applyFont="1" applyFill="1" applyBorder="1" applyAlignment="1">
      <alignment horizontal="center" vertical="center" wrapText="1"/>
    </xf>
    <xf numFmtId="0" fontId="3" fillId="11" borderId="1566" xfId="0" applyFont="1" applyFill="1" applyBorder="1" applyAlignment="1">
      <alignment horizontal="center" vertical="center" wrapText="1"/>
    </xf>
    <xf numFmtId="0" fontId="208" fillId="11" borderId="0" xfId="0" applyFont="1" applyFill="1" applyBorder="1" applyAlignment="1"/>
    <xf numFmtId="0" fontId="155" fillId="2" borderId="0" xfId="0" applyFont="1" applyFill="1" applyBorder="1" applyAlignment="1"/>
    <xf numFmtId="0" fontId="154" fillId="2" borderId="0" xfId="0" applyFont="1" applyFill="1" applyBorder="1" applyAlignment="1"/>
    <xf numFmtId="0" fontId="2" fillId="12" borderId="613" xfId="0" applyFont="1" applyFill="1" applyBorder="1" applyAlignment="1">
      <alignment horizontal="left" textRotation="90" wrapText="1"/>
    </xf>
    <xf numFmtId="0" fontId="32" fillId="11" borderId="1271" xfId="0" applyFont="1" applyFill="1" applyBorder="1" applyAlignment="1">
      <alignment horizontal="center" vertical="center"/>
    </xf>
    <xf numFmtId="0" fontId="32" fillId="11" borderId="1277" xfId="0" applyFont="1" applyFill="1" applyBorder="1" applyAlignment="1">
      <alignment horizontal="center" vertical="center"/>
    </xf>
    <xf numFmtId="0" fontId="32" fillId="11" borderId="1280" xfId="0" applyFont="1" applyFill="1" applyBorder="1" applyAlignment="1">
      <alignment horizontal="center" vertical="center" wrapText="1"/>
    </xf>
    <xf numFmtId="0" fontId="32" fillId="11" borderId="1273" xfId="0" applyFont="1" applyFill="1" applyBorder="1" applyAlignment="1">
      <alignment horizontal="center" vertical="center"/>
    </xf>
    <xf numFmtId="0" fontId="32" fillId="11" borderId="1465" xfId="0" applyFont="1" applyFill="1" applyBorder="1" applyAlignment="1">
      <alignment horizontal="center" vertical="center" wrapText="1"/>
    </xf>
    <xf numFmtId="0" fontId="32" fillId="11" borderId="1567" xfId="0" applyFont="1" applyFill="1" applyBorder="1" applyAlignment="1">
      <alignment horizontal="center" vertical="center" wrapText="1"/>
    </xf>
    <xf numFmtId="0" fontId="3" fillId="11" borderId="1273" xfId="0" applyFont="1" applyFill="1" applyBorder="1" applyAlignment="1">
      <alignment horizontal="center" vertical="center" wrapText="1"/>
    </xf>
    <xf numFmtId="0" fontId="153" fillId="12" borderId="1475" xfId="0" applyFont="1" applyFill="1" applyBorder="1" applyAlignment="1">
      <alignment vertical="center" wrapText="1"/>
    </xf>
    <xf numFmtId="0" fontId="3" fillId="11" borderId="1567" xfId="0" applyFont="1" applyFill="1" applyBorder="1" applyAlignment="1">
      <alignment horizontal="center" vertical="center" wrapText="1"/>
    </xf>
    <xf numFmtId="0" fontId="153" fillId="11" borderId="1568" xfId="0" applyFont="1" applyFill="1" applyBorder="1" applyAlignment="1">
      <alignment horizontal="left" vertical="center" wrapText="1"/>
    </xf>
    <xf numFmtId="0" fontId="153" fillId="11" borderId="1569" xfId="0" applyFont="1" applyFill="1" applyBorder="1" applyAlignment="1">
      <alignment horizontal="left" vertical="center" wrapText="1"/>
    </xf>
    <xf numFmtId="0" fontId="3" fillId="13" borderId="1499" xfId="0" applyFont="1" applyFill="1" applyBorder="1" applyAlignment="1">
      <alignment horizontal="center" vertical="center" wrapText="1"/>
    </xf>
    <xf numFmtId="0" fontId="3" fillId="13" borderId="1570" xfId="0" applyFont="1" applyFill="1" applyBorder="1" applyAlignment="1">
      <alignment horizontal="center" vertical="center" wrapText="1"/>
    </xf>
    <xf numFmtId="0" fontId="153" fillId="13" borderId="1570" xfId="0" applyFont="1" applyFill="1" applyBorder="1" applyAlignment="1">
      <alignment horizontal="center" vertical="center" wrapText="1"/>
    </xf>
    <xf numFmtId="0" fontId="3" fillId="13" borderId="1492" xfId="0" applyFont="1" applyFill="1" applyBorder="1" applyAlignment="1">
      <alignment horizontal="center" vertical="center" wrapText="1"/>
    </xf>
    <xf numFmtId="0" fontId="3" fillId="13" borderId="1476" xfId="0" applyFont="1" applyFill="1" applyBorder="1" applyAlignment="1">
      <alignment horizontal="center" vertical="center" wrapText="1"/>
    </xf>
    <xf numFmtId="0" fontId="153" fillId="11" borderId="1571" xfId="0" applyFont="1" applyFill="1" applyBorder="1" applyAlignment="1">
      <alignment horizontal="left" vertical="center" wrapText="1"/>
    </xf>
    <xf numFmtId="0" fontId="3" fillId="13" borderId="1572" xfId="0" applyFont="1" applyFill="1" applyBorder="1" applyAlignment="1">
      <alignment horizontal="center" vertical="center" wrapText="1"/>
    </xf>
    <xf numFmtId="0" fontId="153" fillId="13" borderId="1572" xfId="0" applyFont="1" applyFill="1" applyBorder="1" applyAlignment="1">
      <alignment horizontal="center" vertical="center" wrapText="1"/>
    </xf>
    <xf numFmtId="0" fontId="207" fillId="11" borderId="598" xfId="0" applyFont="1" applyFill="1" applyBorder="1" applyAlignment="1">
      <alignment horizontal="left" vertical="center" wrapText="1"/>
    </xf>
    <xf numFmtId="0" fontId="174" fillId="2" borderId="997" xfId="12" applyFont="1" applyFill="1" applyBorder="1" applyAlignment="1">
      <alignment horizontal="center"/>
    </xf>
    <xf numFmtId="0" fontId="174" fillId="2" borderId="998" xfId="12" applyFont="1" applyFill="1" applyBorder="1" applyAlignment="1">
      <alignment horizontal="center"/>
    </xf>
    <xf numFmtId="0" fontId="174" fillId="2" borderId="866" xfId="12" applyFont="1" applyFill="1" applyBorder="1" applyAlignment="1">
      <alignment horizontal="center"/>
    </xf>
    <xf numFmtId="0" fontId="174" fillId="2" borderId="867" xfId="12" applyFont="1" applyFill="1" applyBorder="1" applyAlignment="1">
      <alignment horizontal="center"/>
    </xf>
    <xf numFmtId="0" fontId="174" fillId="2" borderId="1000" xfId="12" applyFont="1" applyFill="1" applyBorder="1" applyAlignment="1">
      <alignment horizontal="center"/>
    </xf>
    <xf numFmtId="0" fontId="174" fillId="2" borderId="1001" xfId="12" applyFont="1" applyFill="1" applyBorder="1" applyAlignment="1">
      <alignment horizontal="center"/>
    </xf>
    <xf numFmtId="0" fontId="174" fillId="2" borderId="1002" xfId="12" applyFont="1" applyFill="1" applyBorder="1" applyAlignment="1">
      <alignment horizontal="center"/>
    </xf>
    <xf numFmtId="0" fontId="1" fillId="2" borderId="812" xfId="0" applyFont="1" applyFill="1" applyBorder="1" applyAlignment="1">
      <alignment horizontal="left" vertical="center" wrapText="1"/>
    </xf>
    <xf numFmtId="0" fontId="174" fillId="2" borderId="1003" xfId="12" applyFont="1" applyFill="1" applyBorder="1" applyAlignment="1">
      <alignment horizontal="center"/>
    </xf>
    <xf numFmtId="0" fontId="174" fillId="2" borderId="812" xfId="12" applyFont="1" applyFill="1" applyBorder="1" applyAlignment="1">
      <alignment horizontal="center"/>
    </xf>
    <xf numFmtId="0" fontId="174" fillId="2" borderId="403" xfId="12" applyFont="1" applyFill="1" applyBorder="1" applyAlignment="1">
      <alignment horizontal="center"/>
    </xf>
    <xf numFmtId="0" fontId="174" fillId="2" borderId="941" xfId="12" applyFont="1" applyFill="1" applyBorder="1" applyAlignment="1">
      <alignment horizontal="center"/>
    </xf>
    <xf numFmtId="1" fontId="174" fillId="2" borderId="18" xfId="12" applyNumberFormat="1" applyFont="1" applyFill="1" applyBorder="1" applyAlignment="1">
      <alignment horizontal="center"/>
    </xf>
    <xf numFmtId="1" fontId="174" fillId="2" borderId="19" xfId="12" applyNumberFormat="1" applyFont="1" applyFill="1" applyBorder="1" applyAlignment="1">
      <alignment horizontal="center"/>
    </xf>
    <xf numFmtId="1" fontId="174" fillId="2" borderId="23" xfId="12" applyNumberFormat="1" applyFont="1" applyFill="1" applyBorder="1" applyAlignment="1">
      <alignment horizontal="center"/>
    </xf>
    <xf numFmtId="1" fontId="174" fillId="2" borderId="25" xfId="12" applyNumberFormat="1" applyFont="1" applyFill="1" applyBorder="1" applyAlignment="1">
      <alignment horizontal="center"/>
    </xf>
    <xf numFmtId="1" fontId="174" fillId="2" borderId="48" xfId="12" applyNumberFormat="1" applyFont="1" applyFill="1" applyBorder="1" applyAlignment="1">
      <alignment horizontal="center"/>
    </xf>
    <xf numFmtId="1" fontId="174" fillId="2" borderId="65" xfId="12" applyNumberFormat="1" applyFont="1" applyFill="1" applyBorder="1" applyAlignment="1">
      <alignment horizontal="center"/>
    </xf>
    <xf numFmtId="0" fontId="174" fillId="2" borderId="181" xfId="12" applyFont="1" applyFill="1" applyBorder="1" applyAlignment="1">
      <alignment horizontal="center"/>
    </xf>
    <xf numFmtId="0" fontId="174" fillId="2" borderId="182" xfId="12" applyFont="1" applyFill="1" applyBorder="1" applyAlignment="1">
      <alignment horizontal="center"/>
    </xf>
    <xf numFmtId="1" fontId="174" fillId="2" borderId="181" xfId="12" applyNumberFormat="1" applyFont="1" applyFill="1" applyBorder="1" applyAlignment="1">
      <alignment horizontal="center"/>
    </xf>
    <xf numFmtId="1" fontId="174" fillId="2" borderId="191" xfId="12" applyNumberFormat="1" applyFont="1" applyFill="1" applyBorder="1" applyAlignment="1">
      <alignment horizontal="center"/>
    </xf>
    <xf numFmtId="1" fontId="174" fillId="2" borderId="193" xfId="12" applyNumberFormat="1" applyFont="1" applyFill="1" applyBorder="1" applyAlignment="1">
      <alignment horizontal="center"/>
    </xf>
    <xf numFmtId="1" fontId="174" fillId="2" borderId="182" xfId="12" applyNumberFormat="1" applyFont="1" applyFill="1" applyBorder="1" applyAlignment="1">
      <alignment horizontal="center"/>
    </xf>
    <xf numFmtId="1" fontId="174" fillId="2" borderId="212" xfId="12" applyNumberFormat="1" applyFont="1" applyFill="1" applyBorder="1" applyAlignment="1">
      <alignment horizontal="center"/>
    </xf>
    <xf numFmtId="1" fontId="174" fillId="2" borderId="164" xfId="12" applyNumberFormat="1" applyFont="1" applyFill="1" applyBorder="1" applyAlignment="1">
      <alignment horizontal="center"/>
    </xf>
    <xf numFmtId="1" fontId="174" fillId="2" borderId="187" xfId="12" applyNumberFormat="1" applyFont="1" applyFill="1" applyBorder="1" applyAlignment="1">
      <alignment horizontal="center"/>
    </xf>
    <xf numFmtId="1" fontId="174" fillId="2" borderId="881" xfId="12" applyNumberFormat="1" applyFont="1" applyFill="1" applyBorder="1" applyAlignment="1">
      <alignment horizontal="center"/>
    </xf>
    <xf numFmtId="1" fontId="174" fillId="2" borderId="882" xfId="12" applyNumberFormat="1" applyFont="1" applyFill="1" applyBorder="1" applyAlignment="1">
      <alignment horizontal="center"/>
    </xf>
    <xf numFmtId="1" fontId="174" fillId="2" borderId="873" xfId="12" applyNumberFormat="1" applyFont="1" applyFill="1" applyBorder="1" applyAlignment="1">
      <alignment horizontal="center"/>
    </xf>
    <xf numFmtId="1" fontId="174" fillId="2" borderId="883" xfId="12" applyNumberFormat="1" applyFont="1" applyFill="1" applyBorder="1" applyAlignment="1">
      <alignment horizontal="center"/>
    </xf>
    <xf numFmtId="1" fontId="174" fillId="2" borderId="886" xfId="12" applyNumberFormat="1" applyFont="1" applyFill="1" applyBorder="1" applyAlignment="1">
      <alignment horizontal="center"/>
    </xf>
    <xf numFmtId="1" fontId="174" fillId="2" borderId="887" xfId="12" applyNumberFormat="1" applyFont="1" applyFill="1" applyBorder="1" applyAlignment="1">
      <alignment horizontal="center"/>
    </xf>
    <xf numFmtId="0" fontId="174" fillId="2" borderId="1180" xfId="12" applyFont="1" applyFill="1" applyBorder="1" applyAlignment="1">
      <alignment horizontal="center"/>
    </xf>
    <xf numFmtId="0" fontId="174" fillId="2" borderId="1181" xfId="12" applyFont="1" applyFill="1" applyBorder="1" applyAlignment="1">
      <alignment horizontal="center"/>
    </xf>
    <xf numFmtId="0" fontId="174" fillId="2" borderId="1182" xfId="12" applyFont="1" applyFill="1" applyBorder="1" applyAlignment="1">
      <alignment horizontal="center"/>
    </xf>
    <xf numFmtId="0" fontId="174" fillId="2" borderId="881" xfId="12" applyFont="1" applyFill="1" applyBorder="1" applyAlignment="1">
      <alignment horizontal="center"/>
    </xf>
    <xf numFmtId="0" fontId="174" fillId="2" borderId="882" xfId="12" applyFont="1" applyFill="1" applyBorder="1" applyAlignment="1">
      <alignment horizontal="center"/>
    </xf>
    <xf numFmtId="0" fontId="174" fillId="2" borderId="887" xfId="12" applyFont="1" applyFill="1" applyBorder="1" applyAlignment="1">
      <alignment horizontal="center"/>
    </xf>
    <xf numFmtId="0" fontId="174" fillId="2" borderId="807" xfId="0" applyFont="1" applyFill="1" applyBorder="1" applyAlignment="1">
      <alignment horizontal="center" wrapText="1"/>
    </xf>
    <xf numFmtId="0" fontId="174" fillId="2" borderId="826" xfId="0" applyFont="1" applyFill="1" applyBorder="1" applyAlignment="1">
      <alignment horizontal="center" vertical="center" wrapText="1"/>
    </xf>
    <xf numFmtId="0" fontId="174" fillId="2" borderId="815" xfId="0" applyFont="1" applyFill="1" applyBorder="1" applyAlignment="1">
      <alignment horizontal="center" vertical="center" wrapText="1"/>
    </xf>
    <xf numFmtId="0" fontId="111" fillId="2" borderId="811" xfId="0" applyFont="1" applyFill="1" applyBorder="1" applyAlignment="1">
      <alignment horizontal="center" vertical="center" wrapText="1"/>
    </xf>
    <xf numFmtId="0" fontId="111" fillId="2" borderId="838" xfId="0" applyFont="1" applyFill="1" applyBorder="1" applyAlignment="1">
      <alignment horizontal="center" vertical="center" wrapText="1"/>
    </xf>
    <xf numFmtId="0" fontId="174" fillId="2" borderId="194" xfId="0" applyFont="1" applyFill="1" applyBorder="1" applyAlignment="1">
      <alignment horizontal="center" vertical="center" wrapText="1"/>
    </xf>
    <xf numFmtId="0" fontId="111" fillId="2" borderId="750" xfId="0" applyFont="1" applyFill="1" applyBorder="1" applyAlignment="1">
      <alignment horizontal="center" vertical="center" wrapText="1"/>
    </xf>
    <xf numFmtId="1" fontId="174" fillId="2" borderId="655" xfId="0" applyNumberFormat="1" applyFont="1" applyFill="1" applyBorder="1" applyAlignment="1">
      <alignment horizontal="center" vertical="center" wrapText="1"/>
    </xf>
    <xf numFmtId="0" fontId="111" fillId="2" borderId="821" xfId="0" applyFont="1" applyFill="1" applyBorder="1" applyAlignment="1">
      <alignment horizontal="center" wrapText="1"/>
    </xf>
    <xf numFmtId="0" fontId="111" fillId="2" borderId="822" xfId="0" applyFont="1" applyFill="1" applyBorder="1" applyAlignment="1">
      <alignment horizontal="center" wrapText="1"/>
    </xf>
    <xf numFmtId="0" fontId="111" fillId="2" borderId="823" xfId="0" applyFont="1" applyFill="1" applyBorder="1" applyAlignment="1">
      <alignment horizontal="center" wrapText="1"/>
    </xf>
    <xf numFmtId="0" fontId="174" fillId="2" borderId="825" xfId="0" applyFont="1" applyFill="1" applyBorder="1" applyAlignment="1">
      <alignment horizontal="center" vertical="center" wrapText="1"/>
    </xf>
    <xf numFmtId="0" fontId="174" fillId="2" borderId="820" xfId="0" applyFont="1" applyFill="1" applyBorder="1" applyAlignment="1">
      <alignment horizontal="center" vertical="center" wrapText="1"/>
    </xf>
    <xf numFmtId="0" fontId="111" fillId="2" borderId="818" xfId="0" applyFont="1" applyFill="1" applyBorder="1" applyAlignment="1">
      <alignment horizontal="center" vertical="center" wrapText="1"/>
    </xf>
    <xf numFmtId="0" fontId="111" fillId="2" borderId="820" xfId="0" applyFont="1" applyFill="1" applyBorder="1" applyAlignment="1">
      <alignment horizontal="center" vertical="center" wrapText="1"/>
    </xf>
    <xf numFmtId="1" fontId="174" fillId="2" borderId="1016" xfId="0" applyNumberFormat="1" applyFont="1" applyFill="1" applyBorder="1" applyAlignment="1">
      <alignment horizontal="center" vertical="center" wrapText="1"/>
    </xf>
    <xf numFmtId="0" fontId="111" fillId="2" borderId="679" xfId="13" quotePrefix="1" applyFont="1" applyFill="1" applyBorder="1" applyAlignment="1">
      <alignment horizontal="center" vertical="center" wrapText="1"/>
    </xf>
    <xf numFmtId="0" fontId="111" fillId="2" borderId="680" xfId="13" quotePrefix="1" applyFont="1" applyFill="1" applyBorder="1" applyAlignment="1">
      <alignment horizontal="center" vertical="center" wrapText="1"/>
    </xf>
    <xf numFmtId="0" fontId="111" fillId="2" borderId="683" xfId="13" quotePrefix="1" applyFont="1" applyFill="1" applyBorder="1" applyAlignment="1">
      <alignment horizontal="center" vertical="center" wrapText="1"/>
    </xf>
    <xf numFmtId="0" fontId="111" fillId="2" borderId="725" xfId="13" quotePrefix="1" applyFont="1" applyFill="1" applyBorder="1" applyAlignment="1">
      <alignment horizontal="center" vertical="center" wrapText="1"/>
    </xf>
    <xf numFmtId="0" fontId="111" fillId="2" borderId="1023" xfId="13" quotePrefix="1" applyFont="1" applyFill="1" applyBorder="1" applyAlignment="1">
      <alignment horizontal="center" vertical="center" wrapText="1"/>
    </xf>
    <xf numFmtId="0" fontId="111" fillId="2" borderId="1024" xfId="13" quotePrefix="1" applyFont="1" applyFill="1" applyBorder="1" applyAlignment="1">
      <alignment horizontal="center" vertical="center" wrapText="1"/>
    </xf>
    <xf numFmtId="0" fontId="111" fillId="2" borderId="1025" xfId="13" quotePrefix="1" applyFont="1" applyFill="1" applyBorder="1" applyAlignment="1">
      <alignment horizontal="center" vertical="center" wrapText="1"/>
    </xf>
    <xf numFmtId="0" fontId="111" fillId="2" borderId="739" xfId="13" quotePrefix="1" applyFont="1" applyFill="1" applyBorder="1" applyAlignment="1">
      <alignment horizontal="center" vertical="center" wrapText="1"/>
    </xf>
    <xf numFmtId="0" fontId="111" fillId="2" borderId="737" xfId="13" quotePrefix="1" applyFont="1" applyFill="1" applyBorder="1" applyAlignment="1">
      <alignment horizontal="center" vertical="center" wrapText="1"/>
    </xf>
    <xf numFmtId="0" fontId="111" fillId="2" borderId="738" xfId="13" quotePrefix="1" applyFont="1" applyFill="1" applyBorder="1" applyAlignment="1">
      <alignment horizontal="center" vertical="center" wrapText="1"/>
    </xf>
    <xf numFmtId="0" fontId="174" fillId="2" borderId="733" xfId="0" applyFont="1" applyFill="1" applyBorder="1" applyAlignment="1">
      <alignment horizontal="center" wrapText="1"/>
    </xf>
    <xf numFmtId="0" fontId="174" fillId="2" borderId="731" xfId="0" applyFont="1" applyFill="1" applyBorder="1" applyAlignment="1">
      <alignment horizontal="center" vertical="top" wrapText="1"/>
    </xf>
    <xf numFmtId="0" fontId="174" fillId="2" borderId="734" xfId="0" applyFont="1" applyFill="1" applyBorder="1" applyAlignment="1">
      <alignment horizontal="center" vertical="top" wrapText="1"/>
    </xf>
    <xf numFmtId="0" fontId="174" fillId="2" borderId="733" xfId="0" applyFont="1" applyFill="1" applyBorder="1" applyAlignment="1">
      <alignment horizontal="center" vertical="top" wrapText="1"/>
    </xf>
    <xf numFmtId="0" fontId="174" fillId="2" borderId="732" xfId="0" applyFont="1" applyFill="1" applyBorder="1" applyAlignment="1">
      <alignment horizontal="center" vertical="top" wrapText="1"/>
    </xf>
    <xf numFmtId="0" fontId="174" fillId="2" borderId="1023" xfId="0" applyFont="1" applyFill="1" applyBorder="1" applyAlignment="1">
      <alignment horizontal="center" vertical="top" wrapText="1"/>
    </xf>
    <xf numFmtId="0" fontId="174" fillId="2" borderId="1024" xfId="0" applyFont="1" applyFill="1" applyBorder="1" applyAlignment="1">
      <alignment horizontal="center" vertical="top" wrapText="1"/>
    </xf>
    <xf numFmtId="0" fontId="174" fillId="2" borderId="1025" xfId="0" applyFont="1" applyFill="1" applyBorder="1" applyAlignment="1">
      <alignment horizontal="center" vertical="top" wrapText="1"/>
    </xf>
    <xf numFmtId="0" fontId="174" fillId="2" borderId="155" xfId="0" applyFont="1" applyFill="1" applyBorder="1" applyAlignment="1">
      <alignment horizontal="center" vertical="center" wrapText="1"/>
    </xf>
    <xf numFmtId="0" fontId="174" fillId="2" borderId="73" xfId="0" applyFont="1" applyFill="1" applyBorder="1" applyAlignment="1">
      <alignment horizontal="center" vertical="center" wrapText="1"/>
    </xf>
    <xf numFmtId="0" fontId="174" fillId="2" borderId="43" xfId="0" applyFont="1" applyFill="1" applyBorder="1" applyAlignment="1">
      <alignment horizontal="center" vertical="center" wrapText="1"/>
    </xf>
    <xf numFmtId="0" fontId="174" fillId="2" borderId="918" xfId="0" applyFont="1" applyFill="1" applyBorder="1" applyAlignment="1">
      <alignment horizontal="center" vertical="top" wrapText="1"/>
    </xf>
    <xf numFmtId="0" fontId="174" fillId="2" borderId="133" xfId="0" applyFont="1" applyFill="1" applyBorder="1" applyAlignment="1">
      <alignment horizontal="center" vertical="top" wrapText="1"/>
    </xf>
    <xf numFmtId="0" fontId="210" fillId="2" borderId="1026" xfId="22" applyNumberFormat="1" applyFont="1" applyFill="1" applyBorder="1" applyAlignment="1" applyProtection="1">
      <alignment horizontal="center" vertical="center" wrapText="1"/>
      <protection locked="0"/>
    </xf>
    <xf numFmtId="0" fontId="210" fillId="2" borderId="1027" xfId="22" applyNumberFormat="1" applyFont="1" applyFill="1" applyBorder="1" applyAlignment="1" applyProtection="1">
      <alignment horizontal="center" vertical="center" wrapText="1"/>
      <protection locked="0"/>
    </xf>
    <xf numFmtId="0" fontId="211" fillId="2" borderId="930" xfId="15" applyFont="1" applyFill="1" applyBorder="1" applyAlignment="1">
      <alignment horizontal="center" vertical="center" wrapText="1"/>
    </xf>
    <xf numFmtId="1" fontId="174" fillId="2" borderId="1012" xfId="0" applyNumberFormat="1" applyFont="1" applyFill="1" applyBorder="1" applyAlignment="1">
      <alignment horizontal="center" vertical="center" wrapText="1"/>
    </xf>
    <xf numFmtId="1" fontId="111" fillId="2" borderId="1015" xfId="0" applyNumberFormat="1" applyFont="1" applyFill="1" applyBorder="1" applyAlignment="1">
      <alignment horizontal="center" vertical="center" wrapText="1"/>
    </xf>
    <xf numFmtId="0" fontId="174" fillId="2" borderId="1012" xfId="0" applyFont="1" applyFill="1" applyBorder="1" applyAlignment="1">
      <alignment horizontal="center" vertical="center" wrapText="1"/>
    </xf>
    <xf numFmtId="0" fontId="174" fillId="2" borderId="1016" xfId="0" applyFont="1" applyFill="1" applyBorder="1" applyAlignment="1">
      <alignment horizontal="center" vertical="center" wrapText="1"/>
    </xf>
    <xf numFmtId="0" fontId="111" fillId="2" borderId="1016" xfId="0" applyFont="1" applyFill="1" applyBorder="1" applyAlignment="1">
      <alignment horizontal="center" vertical="center" wrapText="1"/>
    </xf>
    <xf numFmtId="1" fontId="111" fillId="2" borderId="1016" xfId="0" applyNumberFormat="1" applyFont="1" applyFill="1" applyBorder="1" applyAlignment="1">
      <alignment horizontal="center" vertical="center" wrapText="1"/>
    </xf>
    <xf numFmtId="1" fontId="111" fillId="2" borderId="935" xfId="0" applyNumberFormat="1" applyFont="1" applyFill="1" applyBorder="1" applyAlignment="1">
      <alignment horizontal="center" vertical="center" wrapText="1"/>
    </xf>
    <xf numFmtId="1" fontId="111" fillId="2" borderId="936" xfId="0" applyNumberFormat="1" applyFont="1" applyFill="1" applyBorder="1" applyAlignment="1">
      <alignment horizontal="center" vertical="center" wrapText="1"/>
    </xf>
    <xf numFmtId="1" fontId="111" fillId="2" borderId="937" xfId="0" applyNumberFormat="1" applyFont="1" applyFill="1" applyBorder="1" applyAlignment="1">
      <alignment horizontal="center" vertical="center" wrapText="1"/>
    </xf>
    <xf numFmtId="1" fontId="174" fillId="2" borderId="700" xfId="0" applyNumberFormat="1" applyFont="1" applyFill="1" applyBorder="1" applyAlignment="1">
      <alignment horizontal="center" vertical="center" wrapText="1"/>
    </xf>
    <xf numFmtId="1" fontId="174" fillId="2" borderId="946" xfId="0" applyNumberFormat="1" applyFont="1" applyFill="1" applyBorder="1" applyAlignment="1">
      <alignment horizontal="center" vertical="center" wrapText="1"/>
    </xf>
    <xf numFmtId="1" fontId="111" fillId="2" borderId="947" xfId="0" applyNumberFormat="1" applyFont="1" applyFill="1" applyBorder="1" applyAlignment="1">
      <alignment horizontal="center" vertical="center" wrapText="1"/>
    </xf>
    <xf numFmtId="0" fontId="174" fillId="2" borderId="700" xfId="0" applyFont="1" applyFill="1" applyBorder="1" applyAlignment="1">
      <alignment horizontal="center" vertical="center" wrapText="1"/>
    </xf>
    <xf numFmtId="0" fontId="174" fillId="2" borderId="946" xfId="0" applyFont="1" applyFill="1" applyBorder="1" applyAlignment="1">
      <alignment horizontal="center" vertical="center" wrapText="1"/>
    </xf>
    <xf numFmtId="0" fontId="111" fillId="2" borderId="946" xfId="0" applyFont="1" applyFill="1" applyBorder="1" applyAlignment="1">
      <alignment horizontal="center" vertical="center" wrapText="1"/>
    </xf>
    <xf numFmtId="1" fontId="111" fillId="2" borderId="946" xfId="0" applyNumberFormat="1" applyFont="1" applyFill="1" applyBorder="1" applyAlignment="1">
      <alignment horizontal="center" vertical="center" wrapText="1"/>
    </xf>
    <xf numFmtId="0" fontId="213" fillId="2" borderId="704" xfId="0" applyFont="1" applyFill="1" applyBorder="1" applyAlignment="1">
      <alignment horizontal="center" vertical="center" wrapText="1"/>
    </xf>
    <xf numFmtId="0" fontId="174" fillId="2" borderId="705" xfId="0" applyFont="1" applyFill="1" applyBorder="1" applyAlignment="1">
      <alignment horizontal="center" vertical="center" wrapText="1"/>
    </xf>
    <xf numFmtId="0" fontId="174" fillId="2" borderId="706" xfId="0" applyFont="1" applyFill="1" applyBorder="1" applyAlignment="1">
      <alignment horizontal="center" vertical="center" wrapText="1"/>
    </xf>
    <xf numFmtId="0" fontId="174" fillId="2" borderId="667" xfId="0" applyFont="1" applyFill="1" applyBorder="1" applyAlignment="1">
      <alignment horizontal="center" vertical="center" wrapText="1"/>
    </xf>
    <xf numFmtId="0" fontId="174" fillId="2" borderId="71" xfId="0" applyFont="1" applyFill="1" applyBorder="1" applyAlignment="1">
      <alignment horizontal="center" vertical="center" wrapText="1"/>
    </xf>
    <xf numFmtId="0" fontId="174" fillId="2" borderId="701" xfId="15" applyFont="1" applyFill="1" applyBorder="1" applyAlignment="1">
      <alignment horizontal="center" vertical="center" wrapText="1"/>
    </xf>
    <xf numFmtId="0" fontId="211" fillId="2" borderId="702" xfId="15" applyFont="1" applyFill="1" applyBorder="1" applyAlignment="1">
      <alignment horizontal="center" vertical="center" wrapText="1"/>
    </xf>
    <xf numFmtId="0" fontId="211" fillId="2" borderId="703" xfId="15" applyFont="1" applyFill="1" applyBorder="1" applyAlignment="1">
      <alignment horizontal="center" vertical="center" wrapText="1"/>
    </xf>
    <xf numFmtId="0" fontId="174" fillId="2" borderId="701" xfId="0" applyFont="1" applyFill="1" applyBorder="1" applyAlignment="1">
      <alignment horizontal="center" wrapText="1"/>
    </xf>
    <xf numFmtId="0" fontId="174" fillId="2" borderId="702" xfId="0" applyFont="1" applyFill="1" applyBorder="1" applyAlignment="1">
      <alignment horizontal="center" wrapText="1"/>
    </xf>
    <xf numFmtId="0" fontId="174" fillId="2" borderId="749" xfId="0" applyFont="1" applyFill="1" applyBorder="1" applyAlignment="1">
      <alignment horizontal="center" wrapText="1"/>
    </xf>
    <xf numFmtId="0" fontId="174" fillId="2" borderId="703" xfId="0" applyFont="1" applyFill="1" applyBorder="1" applyAlignment="1">
      <alignment horizontal="center" wrapText="1"/>
    </xf>
    <xf numFmtId="0" fontId="174" fillId="2" borderId="707" xfId="0" applyFont="1" applyFill="1" applyBorder="1" applyAlignment="1">
      <alignment horizontal="center" wrapText="1"/>
    </xf>
    <xf numFmtId="1" fontId="117" fillId="2" borderId="657" xfId="13" quotePrefix="1" applyNumberFormat="1" applyFont="1" applyFill="1" applyBorder="1" applyAlignment="1">
      <alignment horizontal="center" vertical="center" wrapText="1"/>
    </xf>
    <xf numFmtId="0" fontId="174" fillId="2" borderId="164" xfId="12" applyFont="1" applyFill="1" applyBorder="1" applyAlignment="1">
      <alignment horizontal="center"/>
    </xf>
    <xf numFmtId="0" fontId="174" fillId="2" borderId="187" xfId="12" applyFont="1" applyFill="1" applyBorder="1" applyAlignment="1">
      <alignment horizontal="center"/>
    </xf>
    <xf numFmtId="0" fontId="174" fillId="2" borderId="192" xfId="12" applyFont="1" applyFill="1" applyBorder="1" applyAlignment="1">
      <alignment horizontal="center"/>
    </xf>
    <xf numFmtId="0" fontId="39" fillId="0" borderId="0" xfId="0" applyFont="1" applyFill="1" applyAlignment="1">
      <alignment vertical="center" wrapText="1"/>
    </xf>
    <xf numFmtId="0" fontId="39" fillId="2" borderId="1559" xfId="15" quotePrefix="1" applyFont="1" applyFill="1" applyBorder="1" applyAlignment="1">
      <alignment horizontal="center" vertical="center" wrapText="1"/>
    </xf>
    <xf numFmtId="0" fontId="39" fillId="2" borderId="1560" xfId="15" quotePrefix="1" applyFont="1" applyFill="1" applyBorder="1" applyAlignment="1">
      <alignment horizontal="center" vertical="center" wrapText="1"/>
    </xf>
    <xf numFmtId="0" fontId="10" fillId="2" borderId="1484" xfId="13" quotePrefix="1" applyFont="1" applyFill="1" applyBorder="1" applyAlignment="1">
      <alignment horizontal="center" vertical="center" wrapText="1"/>
    </xf>
    <xf numFmtId="0" fontId="39" fillId="2" borderId="1479" xfId="13" quotePrefix="1" applyFont="1" applyFill="1" applyBorder="1" applyAlignment="1">
      <alignment horizontal="center" vertical="center" wrapText="1"/>
    </xf>
    <xf numFmtId="0" fontId="39" fillId="2" borderId="1575" xfId="13" quotePrefix="1" applyFont="1" applyFill="1" applyBorder="1" applyAlignment="1">
      <alignment horizontal="center" vertical="center" wrapText="1"/>
    </xf>
    <xf numFmtId="0" fontId="39" fillId="2" borderId="1560" xfId="13" quotePrefix="1" applyFont="1" applyFill="1" applyBorder="1" applyAlignment="1">
      <alignment horizontal="center" vertical="center" wrapText="1"/>
    </xf>
    <xf numFmtId="0" fontId="39" fillId="2" borderId="1562" xfId="13" quotePrefix="1" applyFont="1" applyFill="1" applyBorder="1" applyAlignment="1">
      <alignment horizontal="center" vertical="center" wrapText="1"/>
    </xf>
    <xf numFmtId="0" fontId="39" fillId="2" borderId="1576" xfId="15" quotePrefix="1" applyFont="1" applyFill="1" applyBorder="1" applyAlignment="1">
      <alignment horizontal="center" vertical="center" wrapText="1"/>
    </xf>
    <xf numFmtId="0" fontId="39" fillId="2" borderId="1575" xfId="15" quotePrefix="1" applyFont="1" applyFill="1" applyBorder="1" applyAlignment="1">
      <alignment horizontal="center" vertical="center" wrapText="1"/>
    </xf>
    <xf numFmtId="0" fontId="144" fillId="2" borderId="1474" xfId="0" applyFont="1" applyFill="1" applyBorder="1" applyAlignment="1">
      <alignment horizontal="center" vertical="center"/>
    </xf>
    <xf numFmtId="0" fontId="144" fillId="2" borderId="1475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214" fillId="2" borderId="0" xfId="12" applyFont="1" applyFill="1" applyBorder="1" applyAlignment="1">
      <alignment horizontal="center"/>
    </xf>
    <xf numFmtId="0" fontId="52" fillId="0" borderId="1575" xfId="0" applyFont="1" applyBorder="1" applyAlignment="1">
      <alignment horizontal="center" vertical="center" wrapText="1"/>
    </xf>
    <xf numFmtId="0" fontId="52" fillId="0" borderId="1560" xfId="0" applyFont="1" applyBorder="1" applyAlignment="1">
      <alignment horizontal="center" vertical="center" wrapText="1"/>
    </xf>
    <xf numFmtId="0" fontId="52" fillId="0" borderId="1562" xfId="0" applyFont="1" applyBorder="1" applyAlignment="1">
      <alignment horizontal="center" vertical="center" wrapText="1"/>
    </xf>
    <xf numFmtId="0" fontId="52" fillId="0" borderId="1576" xfId="0" applyFont="1" applyBorder="1" applyAlignment="1">
      <alignment horizontal="center" vertical="center" wrapText="1"/>
    </xf>
    <xf numFmtId="0" fontId="55" fillId="0" borderId="1531" xfId="13" applyFont="1" applyFill="1" applyBorder="1" applyAlignment="1">
      <alignment horizontal="center" vertical="center" wrapText="1"/>
    </xf>
    <xf numFmtId="0" fontId="55" fillId="0" borderId="1543" xfId="13" applyFont="1" applyFill="1" applyBorder="1" applyAlignment="1">
      <alignment horizontal="center" vertical="center" wrapText="1"/>
    </xf>
    <xf numFmtId="0" fontId="55" fillId="0" borderId="1544" xfId="13" applyFont="1" applyFill="1" applyBorder="1" applyAlignment="1">
      <alignment horizontal="center" vertical="center" wrapText="1"/>
    </xf>
    <xf numFmtId="0" fontId="55" fillId="0" borderId="1325" xfId="13" quotePrefix="1" applyFont="1" applyFill="1" applyBorder="1" applyAlignment="1">
      <alignment horizontal="center" vertical="center" wrapText="1"/>
    </xf>
    <xf numFmtId="0" fontId="55" fillId="0" borderId="1326" xfId="13" quotePrefix="1" applyFont="1" applyFill="1" applyBorder="1" applyAlignment="1">
      <alignment horizontal="center" vertical="center" wrapText="1"/>
    </xf>
    <xf numFmtId="0" fontId="52" fillId="0" borderId="1575" xfId="0" applyFont="1" applyBorder="1" applyAlignment="1">
      <alignment horizontal="center" vertical="center"/>
    </xf>
    <xf numFmtId="0" fontId="52" fillId="0" borderId="1560" xfId="0" applyFont="1" applyBorder="1" applyAlignment="1">
      <alignment horizontal="center" vertical="center"/>
    </xf>
    <xf numFmtId="0" fontId="55" fillId="0" borderId="1560" xfId="13" applyFont="1" applyFill="1" applyBorder="1" applyAlignment="1">
      <alignment horizontal="center" vertical="center" wrapText="1"/>
    </xf>
    <xf numFmtId="0" fontId="55" fillId="0" borderId="1562" xfId="13" applyFont="1" applyFill="1" applyBorder="1" applyAlignment="1">
      <alignment horizontal="center" vertical="center" wrapText="1"/>
    </xf>
    <xf numFmtId="0" fontId="52" fillId="0" borderId="1504" xfId="13" quotePrefix="1" applyFont="1" applyFill="1" applyBorder="1" applyAlignment="1">
      <alignment horizontal="center" vertical="center" wrapText="1"/>
    </xf>
    <xf numFmtId="0" fontId="52" fillId="0" borderId="1562" xfId="15" quotePrefix="1" applyFont="1" applyFill="1" applyBorder="1" applyAlignment="1">
      <alignment horizontal="center" vertical="center" wrapText="1"/>
    </xf>
    <xf numFmtId="0" fontId="52" fillId="0" borderId="1576" xfId="15" quotePrefix="1" applyFont="1" applyFill="1" applyBorder="1" applyAlignment="1">
      <alignment horizontal="center" vertical="center" wrapText="1"/>
    </xf>
    <xf numFmtId="0" fontId="55" fillId="0" borderId="1575" xfId="13" applyFont="1" applyFill="1" applyBorder="1" applyAlignment="1">
      <alignment horizontal="center" vertical="center" wrapText="1"/>
    </xf>
    <xf numFmtId="0" fontId="173" fillId="0" borderId="1542" xfId="0" applyFont="1" applyBorder="1" applyAlignment="1">
      <alignment horizontal="center" vertical="center" wrapText="1"/>
    </xf>
    <xf numFmtId="0" fontId="173" fillId="0" borderId="1543" xfId="0" applyFont="1" applyBorder="1" applyAlignment="1">
      <alignment horizontal="center" vertical="center" wrapText="1"/>
    </xf>
    <xf numFmtId="0" fontId="173" fillId="0" borderId="1544" xfId="0" applyFont="1" applyBorder="1" applyAlignment="1">
      <alignment horizontal="center" vertical="center" wrapText="1"/>
    </xf>
    <xf numFmtId="0" fontId="173" fillId="0" borderId="1531" xfId="0" applyFont="1" applyBorder="1" applyAlignment="1">
      <alignment horizontal="center" vertical="center" wrapText="1"/>
    </xf>
    <xf numFmtId="0" fontId="173" fillId="0" borderId="1534" xfId="0" applyFont="1" applyBorder="1" applyAlignment="1">
      <alignment horizontal="center" vertical="center" wrapText="1"/>
    </xf>
    <xf numFmtId="0" fontId="144" fillId="15" borderId="1496" xfId="0" applyFont="1" applyFill="1" applyBorder="1" applyAlignment="1">
      <alignment horizontal="center" vertical="center"/>
    </xf>
    <xf numFmtId="0" fontId="144" fillId="15" borderId="1485" xfId="0" applyFont="1" applyFill="1" applyBorder="1" applyAlignment="1">
      <alignment horizontal="center" vertical="center"/>
    </xf>
    <xf numFmtId="0" fontId="144" fillId="15" borderId="1501" xfId="0" applyFont="1" applyFill="1" applyBorder="1" applyAlignment="1">
      <alignment horizontal="center" vertical="center"/>
    </xf>
    <xf numFmtId="0" fontId="107" fillId="2" borderId="1476" xfId="22" applyFont="1" applyFill="1" applyBorder="1" applyAlignment="1" applyProtection="1">
      <alignment horizontal="center" vertical="center" wrapText="1"/>
      <protection locked="0"/>
    </xf>
    <xf numFmtId="1" fontId="39" fillId="0" borderId="0" xfId="0" applyNumberFormat="1" applyFont="1" applyFill="1" applyAlignment="1">
      <alignment vertical="center" wrapText="1"/>
    </xf>
    <xf numFmtId="0" fontId="189" fillId="0" borderId="1584" xfId="34" applyFont="1" applyFill="1" applyBorder="1" applyAlignment="1">
      <alignment horizontal="left" vertical="top" wrapText="1" readingOrder="1"/>
    </xf>
    <xf numFmtId="0" fontId="107" fillId="2" borderId="1585" xfId="22" applyFont="1" applyFill="1" applyBorder="1" applyAlignment="1" applyProtection="1">
      <alignment horizontal="center" vertical="center" wrapText="1"/>
      <protection locked="0"/>
    </xf>
    <xf numFmtId="0" fontId="107" fillId="2" borderId="1586" xfId="22" applyFont="1" applyFill="1" applyBorder="1" applyAlignment="1" applyProtection="1">
      <alignment horizontal="center" vertical="center" wrapText="1"/>
      <protection locked="0"/>
    </xf>
    <xf numFmtId="0" fontId="107" fillId="2" borderId="1478" xfId="22" applyFont="1" applyFill="1" applyBorder="1" applyAlignment="1" applyProtection="1">
      <alignment horizontal="center" vertical="center" wrapText="1"/>
      <protection locked="0"/>
    </xf>
    <xf numFmtId="0" fontId="107" fillId="2" borderId="1492" xfId="22" applyFont="1" applyFill="1" applyBorder="1" applyAlignment="1" applyProtection="1">
      <alignment horizontal="center" vertical="center" wrapText="1"/>
      <protection locked="0"/>
    </xf>
    <xf numFmtId="0" fontId="142" fillId="0" borderId="1584" xfId="34" applyNumberFormat="1" applyFont="1" applyFill="1" applyBorder="1" applyAlignment="1" applyProtection="1">
      <alignment horizontal="center" vertical="top" wrapText="1" readingOrder="1"/>
    </xf>
    <xf numFmtId="0" fontId="142" fillId="0" borderId="1587" xfId="34" applyNumberFormat="1" applyFont="1" applyFill="1" applyBorder="1" applyAlignment="1" applyProtection="1">
      <alignment horizontal="center" vertical="top" wrapText="1" readingOrder="1"/>
    </xf>
    <xf numFmtId="0" fontId="13" fillId="0" borderId="1591" xfId="0" applyNumberFormat="1" applyFont="1" applyFill="1" applyBorder="1" applyAlignment="1">
      <alignment horizontal="center" vertical="center" wrapText="1"/>
    </xf>
    <xf numFmtId="0" fontId="39" fillId="4" borderId="0" xfId="11" applyFont="1" applyFill="1" applyBorder="1" applyAlignment="1">
      <alignment vertical="center" wrapText="1"/>
    </xf>
    <xf numFmtId="0" fontId="39" fillId="4" borderId="839" xfId="1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84" fillId="0" borderId="1593" xfId="0" applyNumberFormat="1" applyFont="1" applyFill="1" applyBorder="1" applyAlignment="1">
      <alignment horizontal="center" vertical="center" wrapText="1"/>
    </xf>
    <xf numFmtId="0" fontId="84" fillId="0" borderId="1594" xfId="0" applyNumberFormat="1" applyFont="1" applyFill="1" applyBorder="1" applyAlignment="1">
      <alignment horizontal="center" vertical="center" wrapText="1"/>
    </xf>
    <xf numFmtId="0" fontId="84" fillId="0" borderId="1581" xfId="0" applyNumberFormat="1" applyFont="1" applyFill="1" applyBorder="1" applyAlignment="1">
      <alignment horizontal="center" vertical="center" wrapText="1"/>
    </xf>
    <xf numFmtId="0" fontId="83" fillId="0" borderId="1595" xfId="0" applyNumberFormat="1" applyFont="1" applyFill="1" applyBorder="1" applyAlignment="1">
      <alignment horizontal="center" vertical="center" wrapText="1"/>
    </xf>
    <xf numFmtId="0" fontId="84" fillId="0" borderId="1596" xfId="9" applyFont="1" applyFill="1" applyBorder="1" applyAlignment="1">
      <alignment horizontal="center"/>
    </xf>
    <xf numFmtId="0" fontId="84" fillId="0" borderId="1597" xfId="9" applyFont="1" applyFill="1" applyBorder="1" applyAlignment="1">
      <alignment horizontal="center"/>
    </xf>
    <xf numFmtId="0" fontId="84" fillId="0" borderId="1598" xfId="9" applyFont="1" applyFill="1" applyBorder="1" applyAlignment="1">
      <alignment horizontal="center"/>
    </xf>
    <xf numFmtId="0" fontId="84" fillId="0" borderId="1599" xfId="9" applyFont="1" applyFill="1" applyBorder="1" applyAlignment="1">
      <alignment horizontal="center"/>
    </xf>
    <xf numFmtId="0" fontId="207" fillId="13" borderId="1592" xfId="0" applyFont="1" applyFill="1" applyBorder="1" applyAlignment="1">
      <alignment horizontal="center" vertical="center" wrapText="1"/>
    </xf>
    <xf numFmtId="0" fontId="53" fillId="2" borderId="1602" xfId="0" applyFont="1" applyFill="1" applyBorder="1" applyAlignment="1">
      <alignment horizontal="right" vertical="center" wrapText="1"/>
    </xf>
    <xf numFmtId="1" fontId="111" fillId="2" borderId="1579" xfId="0" applyNumberFormat="1" applyFont="1" applyFill="1" applyBorder="1" applyAlignment="1">
      <alignment horizontal="center" vertical="center" wrapText="1"/>
    </xf>
    <xf numFmtId="1" fontId="111" fillId="2" borderId="1603" xfId="0" applyNumberFormat="1" applyFont="1" applyFill="1" applyBorder="1" applyAlignment="1">
      <alignment horizontal="center" vertical="center" wrapText="1"/>
    </xf>
    <xf numFmtId="0" fontId="111" fillId="2" borderId="1604" xfId="13" quotePrefix="1" applyFont="1" applyFill="1" applyBorder="1" applyAlignment="1">
      <alignment horizontal="center" vertical="center" wrapText="1"/>
    </xf>
    <xf numFmtId="0" fontId="174" fillId="2" borderId="150" xfId="0" applyFont="1" applyFill="1" applyBorder="1" applyAlignment="1">
      <alignment horizontal="center" vertical="top" wrapText="1"/>
    </xf>
    <xf numFmtId="1" fontId="111" fillId="2" borderId="1532" xfId="0" applyNumberFormat="1" applyFont="1" applyFill="1" applyBorder="1" applyAlignment="1">
      <alignment horizontal="center" vertical="center" wrapText="1"/>
    </xf>
    <xf numFmtId="0" fontId="174" fillId="2" borderId="150" xfId="0" applyFont="1" applyFill="1" applyBorder="1" applyAlignment="1">
      <alignment horizontal="center" vertical="center" wrapText="1"/>
    </xf>
    <xf numFmtId="0" fontId="174" fillId="2" borderId="1546" xfId="0" applyFont="1" applyFill="1" applyBorder="1" applyAlignment="1">
      <alignment horizontal="center" wrapText="1"/>
    </xf>
    <xf numFmtId="0" fontId="55" fillId="2" borderId="1234" xfId="13" quotePrefix="1" applyFont="1" applyFill="1" applyBorder="1" applyAlignment="1">
      <alignment horizontal="center" vertical="center" wrapText="1"/>
    </xf>
    <xf numFmtId="1" fontId="117" fillId="2" borderId="1605" xfId="13" quotePrefix="1" applyNumberFormat="1" applyFont="1" applyFill="1" applyBorder="1" applyAlignment="1">
      <alignment horizontal="center" vertical="center" wrapText="1"/>
    </xf>
    <xf numFmtId="0" fontId="53" fillId="2" borderId="1592" xfId="0" applyFont="1" applyFill="1" applyBorder="1" applyAlignment="1">
      <alignment horizontal="center" vertical="center" wrapText="1"/>
    </xf>
    <xf numFmtId="0" fontId="53" fillId="2" borderId="1595" xfId="0" applyFont="1" applyFill="1" applyBorder="1" applyAlignment="1">
      <alignment horizontal="center" vertical="center" wrapText="1"/>
    </xf>
    <xf numFmtId="1" fontId="174" fillId="2" borderId="1586" xfId="0" applyNumberFormat="1" applyFont="1" applyFill="1" applyBorder="1" applyAlignment="1">
      <alignment horizontal="center" wrapText="1"/>
    </xf>
    <xf numFmtId="1" fontId="111" fillId="2" borderId="1231" xfId="0" applyNumberFormat="1" applyFont="1" applyFill="1" applyBorder="1" applyAlignment="1">
      <alignment horizontal="center" wrapText="1"/>
    </xf>
    <xf numFmtId="1" fontId="111" fillId="2" borderId="1241" xfId="0" applyNumberFormat="1" applyFont="1" applyFill="1" applyBorder="1" applyAlignment="1">
      <alignment horizontal="center" wrapText="1"/>
    </xf>
    <xf numFmtId="0" fontId="111" fillId="2" borderId="1231" xfId="13" quotePrefix="1" applyFont="1" applyFill="1" applyBorder="1" applyAlignment="1">
      <alignment horizontal="center" vertical="center" wrapText="1"/>
    </xf>
    <xf numFmtId="0" fontId="95" fillId="2" borderId="1606" xfId="13" quotePrefix="1" applyFont="1" applyFill="1" applyBorder="1" applyAlignment="1">
      <alignment horizontal="center" vertical="center" wrapText="1"/>
    </xf>
    <xf numFmtId="0" fontId="95" fillId="2" borderId="1607" xfId="13" quotePrefix="1" applyFont="1" applyFill="1" applyBorder="1" applyAlignment="1">
      <alignment horizontal="center" vertical="center" wrapText="1"/>
    </xf>
    <xf numFmtId="0" fontId="174" fillId="2" borderId="1498" xfId="0" applyFont="1" applyFill="1" applyBorder="1" applyAlignment="1">
      <alignment horizontal="center" wrapText="1"/>
    </xf>
    <xf numFmtId="0" fontId="209" fillId="2" borderId="133" xfId="0" applyFont="1" applyFill="1" applyBorder="1" applyAlignment="1">
      <alignment horizontal="center" vertical="center" wrapText="1"/>
    </xf>
    <xf numFmtId="0" fontId="209" fillId="2" borderId="134" xfId="0" applyFont="1" applyFill="1" applyBorder="1" applyAlignment="1">
      <alignment horizontal="center" vertical="center" wrapText="1"/>
    </xf>
    <xf numFmtId="1" fontId="174" fillId="2" borderId="1608" xfId="0" applyNumberFormat="1" applyFont="1" applyFill="1" applyBorder="1" applyAlignment="1">
      <alignment horizontal="center" vertical="center" wrapText="1"/>
    </xf>
    <xf numFmtId="1" fontId="174" fillId="2" borderId="1609" xfId="0" applyNumberFormat="1" applyFont="1" applyFill="1" applyBorder="1" applyAlignment="1">
      <alignment horizontal="center" vertical="center" wrapText="1"/>
    </xf>
    <xf numFmtId="1" fontId="174" fillId="2" borderId="1610" xfId="0" applyNumberFormat="1" applyFont="1" applyFill="1" applyBorder="1" applyAlignment="1">
      <alignment horizontal="center" vertical="center" wrapText="1"/>
    </xf>
    <xf numFmtId="1" fontId="111" fillId="2" borderId="1492" xfId="0" applyNumberFormat="1" applyFont="1" applyFill="1" applyBorder="1" applyAlignment="1">
      <alignment horizontal="center" vertical="center" wrapText="1"/>
    </xf>
    <xf numFmtId="1" fontId="111" fillId="2" borderId="1495" xfId="0" applyNumberFormat="1" applyFont="1" applyFill="1" applyBorder="1" applyAlignment="1">
      <alignment horizontal="center" vertical="center" wrapText="1"/>
    </xf>
    <xf numFmtId="0" fontId="174" fillId="2" borderId="1498" xfId="0" applyFont="1" applyFill="1" applyBorder="1" applyAlignment="1">
      <alignment horizontal="center" vertical="center" wrapText="1"/>
    </xf>
    <xf numFmtId="0" fontId="211" fillId="2" borderId="133" xfId="13" quotePrefix="1" applyFont="1" applyFill="1" applyBorder="1" applyAlignment="1">
      <alignment horizontal="center" vertical="center" wrapText="1"/>
    </xf>
    <xf numFmtId="0" fontId="211" fillId="2" borderId="134" xfId="13" quotePrefix="1" applyFont="1" applyFill="1" applyBorder="1" applyAlignment="1">
      <alignment horizontal="center" vertical="center" wrapText="1"/>
    </xf>
    <xf numFmtId="0" fontId="174" fillId="2" borderId="1478" xfId="0" applyFont="1" applyFill="1" applyBorder="1" applyAlignment="1">
      <alignment horizontal="center" vertical="center" wrapText="1"/>
    </xf>
    <xf numFmtId="0" fontId="212" fillId="2" borderId="1478" xfId="0" applyFont="1" applyFill="1" applyBorder="1" applyAlignment="1">
      <alignment horizontal="center" vertical="center" wrapText="1"/>
    </xf>
    <xf numFmtId="0" fontId="212" fillId="2" borderId="1492" xfId="0" applyFont="1" applyFill="1" applyBorder="1" applyAlignment="1">
      <alignment horizontal="center" vertical="center" wrapText="1"/>
    </xf>
    <xf numFmtId="0" fontId="55" fillId="2" borderId="1231" xfId="13" quotePrefix="1" applyFont="1" applyFill="1" applyBorder="1" applyAlignment="1">
      <alignment horizontal="center" vertical="center" wrapText="1"/>
    </xf>
    <xf numFmtId="0" fontId="55" fillId="2" borderId="1241" xfId="13" quotePrefix="1" applyFont="1" applyFill="1" applyBorder="1" applyAlignment="1">
      <alignment horizontal="center" vertical="center" wrapText="1"/>
    </xf>
    <xf numFmtId="1" fontId="117" fillId="2" borderId="1611" xfId="13" quotePrefix="1" applyNumberFormat="1" applyFont="1" applyFill="1" applyBorder="1" applyAlignment="1">
      <alignment horizontal="center" vertical="center" wrapText="1"/>
    </xf>
    <xf numFmtId="1" fontId="117" fillId="2" borderId="1592" xfId="13" quotePrefix="1" applyNumberFormat="1" applyFont="1" applyFill="1" applyBorder="1" applyAlignment="1">
      <alignment horizontal="center" vertical="center" wrapText="1"/>
    </xf>
    <xf numFmtId="0" fontId="165" fillId="0" borderId="607" xfId="34" applyNumberFormat="1" applyFont="1" applyFill="1" applyBorder="1" applyAlignment="1">
      <alignment horizontal="center" vertical="top" wrapText="1" readingOrder="1"/>
    </xf>
    <xf numFmtId="0" fontId="13" fillId="0" borderId="1612" xfId="0" applyNumberFormat="1" applyFont="1" applyFill="1" applyBorder="1" applyAlignment="1">
      <alignment horizontal="center" vertical="center" wrapText="1"/>
    </xf>
    <xf numFmtId="0" fontId="13" fillId="0" borderId="1582" xfId="0" applyFont="1" applyFill="1" applyBorder="1" applyAlignment="1">
      <alignment horizontal="center" vertical="center" wrapText="1"/>
    </xf>
    <xf numFmtId="0" fontId="13" fillId="0" borderId="1591" xfId="0" applyFont="1" applyFill="1" applyBorder="1" applyAlignment="1">
      <alignment vertical="center" wrapText="1"/>
    </xf>
    <xf numFmtId="0" fontId="13" fillId="0" borderId="1613" xfId="0" applyFont="1" applyFill="1" applyBorder="1" applyAlignment="1">
      <alignment horizontal="center" vertical="center" wrapText="1"/>
    </xf>
    <xf numFmtId="0" fontId="143" fillId="0" borderId="1614" xfId="34" applyNumberFormat="1" applyFont="1" applyFill="1" applyBorder="1" applyAlignment="1" applyProtection="1">
      <alignment horizontal="center" vertical="top" wrapText="1" readingOrder="1"/>
    </xf>
    <xf numFmtId="0" fontId="13" fillId="0" borderId="1380" xfId="0" applyNumberFormat="1" applyFont="1" applyFill="1" applyBorder="1" applyAlignment="1">
      <alignment horizontal="center" vertical="center" wrapText="1"/>
    </xf>
    <xf numFmtId="0" fontId="21" fillId="0" borderId="1591" xfId="0" applyFont="1" applyFill="1" applyBorder="1" applyAlignment="1">
      <alignment horizontal="center" vertical="center" wrapText="1"/>
    </xf>
    <xf numFmtId="0" fontId="164" fillId="0" borderId="1615" xfId="34" applyNumberFormat="1" applyFont="1" applyFill="1" applyBorder="1" applyAlignment="1">
      <alignment horizontal="center" vertical="top" wrapText="1" readingOrder="1"/>
    </xf>
    <xf numFmtId="0" fontId="164" fillId="0" borderId="1616" xfId="34" applyNumberFormat="1" applyFont="1" applyFill="1" applyBorder="1" applyAlignment="1">
      <alignment horizontal="center" vertical="top" wrapText="1" readingOrder="1"/>
    </xf>
    <xf numFmtId="0" fontId="165" fillId="0" borderId="1617" xfId="34" applyNumberFormat="1" applyFont="1" applyFill="1" applyBorder="1" applyAlignment="1">
      <alignment horizontal="center" vertical="top" wrapText="1" readingOrder="1"/>
    </xf>
    <xf numFmtId="0" fontId="13" fillId="0" borderId="1618" xfId="0" applyNumberFormat="1" applyFont="1" applyFill="1" applyBorder="1" applyAlignment="1">
      <alignment horizontal="center" vertical="center" wrapText="1"/>
    </xf>
    <xf numFmtId="0" fontId="41" fillId="0" borderId="1619" xfId="0" applyFont="1" applyFill="1" applyBorder="1" applyAlignment="1">
      <alignment horizontal="center" vertical="center" wrapText="1"/>
    </xf>
    <xf numFmtId="0" fontId="41" fillId="0" borderId="1620" xfId="0" applyFont="1" applyFill="1" applyBorder="1" applyAlignment="1">
      <alignment horizontal="center" vertical="center" wrapText="1"/>
    </xf>
    <xf numFmtId="0" fontId="13" fillId="0" borderId="1621" xfId="0" applyFont="1" applyFill="1" applyBorder="1" applyAlignment="1">
      <alignment horizontal="center" vertical="center" wrapText="1"/>
    </xf>
    <xf numFmtId="0" fontId="41" fillId="0" borderId="1622" xfId="0" applyFont="1" applyFill="1" applyBorder="1" applyAlignment="1">
      <alignment vertical="center" wrapText="1"/>
    </xf>
    <xf numFmtId="0" fontId="41" fillId="0" borderId="1623" xfId="0" applyFont="1" applyFill="1" applyBorder="1" applyAlignment="1">
      <alignment vertical="center" wrapText="1"/>
    </xf>
    <xf numFmtId="0" fontId="13" fillId="0" borderId="1624" xfId="0" applyFont="1" applyFill="1" applyBorder="1" applyAlignment="1">
      <alignment vertical="center" wrapText="1"/>
    </xf>
    <xf numFmtId="0" fontId="13" fillId="0" borderId="1625" xfId="0" applyFont="1" applyFill="1" applyBorder="1" applyAlignment="1">
      <alignment horizontal="center" vertical="center" wrapText="1"/>
    </xf>
    <xf numFmtId="0" fontId="13" fillId="0" borderId="1626" xfId="0" applyFont="1" applyFill="1" applyBorder="1" applyAlignment="1">
      <alignment horizontal="center" vertical="center" wrapText="1"/>
    </xf>
    <xf numFmtId="0" fontId="13" fillId="0" borderId="1627" xfId="0" applyFont="1" applyFill="1" applyBorder="1" applyAlignment="1">
      <alignment horizontal="center" vertical="center" wrapText="1"/>
    </xf>
    <xf numFmtId="0" fontId="143" fillId="0" borderId="1628" xfId="34" applyNumberFormat="1" applyFont="1" applyFill="1" applyBorder="1" applyAlignment="1" applyProtection="1">
      <alignment horizontal="center" vertical="top" wrapText="1" readingOrder="1"/>
    </xf>
    <xf numFmtId="0" fontId="13" fillId="0" borderId="1622" xfId="0" applyNumberFormat="1" applyFont="1" applyFill="1" applyBorder="1" applyAlignment="1">
      <alignment horizontal="center" vertical="center" wrapText="1"/>
    </xf>
    <xf numFmtId="0" fontId="13" fillId="0" borderId="1623" xfId="0" applyNumberFormat="1" applyFont="1" applyFill="1" applyBorder="1" applyAlignment="1">
      <alignment horizontal="center" vertical="center" wrapText="1"/>
    </xf>
    <xf numFmtId="0" fontId="13" fillId="0" borderId="1624" xfId="0" applyNumberFormat="1" applyFont="1" applyFill="1" applyBorder="1" applyAlignment="1">
      <alignment horizontal="center" vertical="center" wrapText="1"/>
    </xf>
    <xf numFmtId="0" fontId="13" fillId="0" borderId="1339" xfId="0" applyNumberFormat="1" applyFont="1" applyFill="1" applyBorder="1" applyAlignment="1">
      <alignment horizontal="center" vertical="center" wrapText="1"/>
    </xf>
    <xf numFmtId="0" fontId="13" fillId="0" borderId="1395" xfId="0" applyNumberFormat="1" applyFont="1" applyFill="1" applyBorder="1" applyAlignment="1">
      <alignment horizontal="center" vertical="center" wrapText="1"/>
    </xf>
    <xf numFmtId="0" fontId="21" fillId="0" borderId="1622" xfId="0" applyFont="1" applyFill="1" applyBorder="1" applyAlignment="1">
      <alignment horizontal="center" vertical="center" wrapText="1"/>
    </xf>
    <xf numFmtId="0" fontId="21" fillId="0" borderId="1623" xfId="0" applyFont="1" applyFill="1" applyBorder="1" applyAlignment="1">
      <alignment horizontal="center" vertical="center" wrapText="1"/>
    </xf>
    <xf numFmtId="0" fontId="21" fillId="0" borderId="1624" xfId="0" applyFont="1" applyFill="1" applyBorder="1" applyAlignment="1">
      <alignment horizontal="center" vertical="center" wrapText="1"/>
    </xf>
    <xf numFmtId="0" fontId="164" fillId="0" borderId="1618" xfId="34" applyNumberFormat="1" applyFont="1" applyFill="1" applyBorder="1" applyAlignment="1">
      <alignment horizontal="center" vertical="top" wrapText="1" readingOrder="1"/>
    </xf>
    <xf numFmtId="0" fontId="164" fillId="0" borderId="114" xfId="34" applyNumberFormat="1" applyFont="1" applyFill="1" applyBorder="1" applyAlignment="1">
      <alignment horizontal="center" vertical="top" wrapText="1" readingOrder="1"/>
    </xf>
    <xf numFmtId="0" fontId="165" fillId="0" borderId="641" xfId="34" applyNumberFormat="1" applyFont="1" applyFill="1" applyBorder="1" applyAlignment="1">
      <alignment horizontal="center" vertical="top" wrapText="1" readingOrder="1"/>
    </xf>
    <xf numFmtId="0" fontId="164" fillId="0" borderId="1264" xfId="34" applyNumberFormat="1" applyFont="1" applyFill="1" applyBorder="1" applyAlignment="1">
      <alignment horizontal="center" vertical="top" wrapText="1" readingOrder="1"/>
    </xf>
    <xf numFmtId="0" fontId="164" fillId="0" borderId="602" xfId="34" applyNumberFormat="1" applyFont="1" applyFill="1" applyBorder="1" applyAlignment="1">
      <alignment horizontal="center" vertical="top" wrapText="1" readingOrder="1"/>
    </xf>
    <xf numFmtId="0" fontId="165" fillId="0" borderId="894" xfId="34" applyNumberFormat="1" applyFont="1" applyFill="1" applyBorder="1" applyAlignment="1">
      <alignment horizontal="center" vertical="top" wrapText="1" readingOrder="1"/>
    </xf>
    <xf numFmtId="0" fontId="165" fillId="0" borderId="587" xfId="34" applyNumberFormat="1" applyFont="1" applyFill="1" applyBorder="1" applyAlignment="1">
      <alignment horizontal="center" vertical="top" wrapText="1" readingOrder="1"/>
    </xf>
    <xf numFmtId="0" fontId="164" fillId="0" borderId="1629" xfId="34" applyNumberFormat="1" applyFont="1" applyFill="1" applyBorder="1" applyAlignment="1">
      <alignment horizontal="center" vertical="top" wrapText="1" readingOrder="1"/>
    </xf>
    <xf numFmtId="0" fontId="164" fillId="0" borderId="1630" xfId="34" applyNumberFormat="1" applyFont="1" applyFill="1" applyBorder="1" applyAlignment="1">
      <alignment horizontal="center" vertical="top" wrapText="1" readingOrder="1"/>
    </xf>
    <xf numFmtId="0" fontId="165" fillId="0" borderId="1631" xfId="34" applyNumberFormat="1" applyFont="1" applyFill="1" applyBorder="1" applyAlignment="1">
      <alignment horizontal="center" vertical="top" wrapText="1" readingOrder="1"/>
    </xf>
    <xf numFmtId="0" fontId="165" fillId="0" borderId="1632" xfId="34" applyNumberFormat="1" applyFont="1" applyFill="1" applyBorder="1" applyAlignment="1">
      <alignment horizontal="center" vertical="top" wrapText="1" readingOrder="1"/>
    </xf>
    <xf numFmtId="0" fontId="111" fillId="2" borderId="1592" xfId="12" applyFont="1" applyFill="1" applyBorder="1" applyAlignment="1">
      <alignment horizontal="center"/>
    </xf>
    <xf numFmtId="0" fontId="39" fillId="4" borderId="1559" xfId="15" applyFont="1" applyFill="1" applyBorder="1" applyAlignment="1">
      <alignment horizontal="center" vertical="center" wrapText="1"/>
    </xf>
    <xf numFmtId="0" fontId="10" fillId="4" borderId="1562" xfId="15" applyFont="1" applyFill="1" applyBorder="1" applyAlignment="1">
      <alignment horizontal="center" vertical="center" wrapText="1"/>
    </xf>
    <xf numFmtId="0" fontId="215" fillId="4" borderId="1559" xfId="15" applyFont="1" applyFill="1" applyBorder="1" applyAlignment="1">
      <alignment horizontal="center" vertical="center" wrapText="1"/>
    </xf>
    <xf numFmtId="0" fontId="216" fillId="4" borderId="1576" xfId="13" applyFont="1" applyFill="1" applyBorder="1" applyAlignment="1">
      <alignment horizontal="center" vertical="center" wrapText="1"/>
    </xf>
    <xf numFmtId="0" fontId="10" fillId="4" borderId="1575" xfId="13" applyFont="1" applyFill="1" applyBorder="1" applyAlignment="1">
      <alignment horizontal="center" vertical="center" wrapText="1"/>
    </xf>
    <xf numFmtId="0" fontId="10" fillId="4" borderId="1562" xfId="13" applyFont="1" applyFill="1" applyBorder="1" applyAlignment="1">
      <alignment horizontal="center" vertical="center" wrapText="1"/>
    </xf>
    <xf numFmtId="0" fontId="215" fillId="0" borderId="1559" xfId="15" applyFont="1" applyFill="1" applyBorder="1" applyAlignment="1">
      <alignment horizontal="center" vertical="center" wrapText="1"/>
    </xf>
    <xf numFmtId="0" fontId="216" fillId="0" borderId="1576" xfId="13" applyFont="1" applyFill="1" applyBorder="1" applyAlignment="1">
      <alignment horizontal="center" vertical="center" wrapText="1"/>
    </xf>
    <xf numFmtId="0" fontId="10" fillId="4" borderId="1611" xfId="13" applyFont="1" applyFill="1" applyBorder="1" applyAlignment="1">
      <alignment horizontal="center" vertical="center" wrapText="1"/>
    </xf>
    <xf numFmtId="0" fontId="10" fillId="4" borderId="1476" xfId="13" applyFont="1" applyFill="1" applyBorder="1" applyAlignment="1">
      <alignment horizontal="center" vertical="center" wrapText="1"/>
    </xf>
    <xf numFmtId="0" fontId="10" fillId="4" borderId="1608" xfId="11" applyFont="1" applyFill="1" applyBorder="1" applyAlignment="1">
      <alignment horizontal="center" vertical="center" textRotation="255" wrapText="1"/>
    </xf>
    <xf numFmtId="0" fontId="10" fillId="4" borderId="1609" xfId="11" applyFont="1" applyFill="1" applyBorder="1" applyAlignment="1">
      <alignment horizontal="center" vertical="center" textRotation="255" wrapText="1"/>
    </xf>
    <xf numFmtId="0" fontId="10" fillId="4" borderId="1610" xfId="11" applyFont="1" applyFill="1" applyBorder="1" applyAlignment="1">
      <alignment horizontal="center" vertical="center" textRotation="255" wrapText="1"/>
    </xf>
    <xf numFmtId="0" fontId="10" fillId="4" borderId="1479" xfId="11" applyFont="1" applyFill="1" applyBorder="1" applyAlignment="1">
      <alignment horizontal="center" vertical="center" textRotation="255" wrapText="1"/>
    </xf>
    <xf numFmtId="0" fontId="10" fillId="4" borderId="1498" xfId="11" applyFont="1" applyFill="1" applyBorder="1" applyAlignment="1">
      <alignment horizontal="center" vertical="center" textRotation="255" wrapText="1"/>
    </xf>
    <xf numFmtId="0" fontId="10" fillId="4" borderId="1480" xfId="13" applyFont="1" applyFill="1" applyBorder="1" applyAlignment="1">
      <alignment horizontal="center" vertical="center" wrapText="1"/>
    </xf>
    <xf numFmtId="0" fontId="39" fillId="4" borderId="1608" xfId="13" applyFont="1" applyFill="1" applyBorder="1" applyAlignment="1">
      <alignment horizontal="center" vertical="center" wrapText="1"/>
    </xf>
    <xf numFmtId="0" fontId="39" fillId="4" borderId="1573" xfId="13" applyFont="1" applyFill="1" applyBorder="1" applyAlignment="1">
      <alignment horizontal="center" vertical="center" wrapText="1"/>
    </xf>
    <xf numFmtId="0" fontId="10" fillId="4" borderId="1580" xfId="13" applyFont="1" applyFill="1" applyBorder="1" applyAlignment="1">
      <alignment horizontal="center" vertical="center" wrapText="1"/>
    </xf>
    <xf numFmtId="0" fontId="39" fillId="4" borderId="1609" xfId="13" applyFont="1" applyFill="1" applyBorder="1" applyAlignment="1">
      <alignment horizontal="center" vertical="center" wrapText="1"/>
    </xf>
    <xf numFmtId="0" fontId="39" fillId="4" borderId="1573" xfId="13" quotePrefix="1" applyFont="1" applyFill="1" applyBorder="1" applyAlignment="1">
      <alignment horizontal="center" vertical="center" wrapText="1"/>
    </xf>
    <xf numFmtId="0" fontId="10" fillId="4" borderId="1574" xfId="13" applyFont="1" applyFill="1" applyBorder="1" applyAlignment="1">
      <alignment horizontal="center" vertical="center" wrapText="1"/>
    </xf>
    <xf numFmtId="0" fontId="10" fillId="4" borderId="1585" xfId="13" applyFont="1" applyFill="1" applyBorder="1" applyAlignment="1">
      <alignment horizontal="center" vertical="center" wrapText="1"/>
    </xf>
    <xf numFmtId="0" fontId="10" fillId="4" borderId="1634" xfId="13" applyFont="1" applyFill="1" applyBorder="1" applyAlignment="1">
      <alignment horizontal="center" vertical="center" wrapText="1"/>
    </xf>
    <xf numFmtId="0" fontId="10" fillId="4" borderId="1635" xfId="13" applyFont="1" applyFill="1" applyBorder="1" applyAlignment="1">
      <alignment horizontal="center" vertical="center" wrapText="1"/>
    </xf>
    <xf numFmtId="0" fontId="39" fillId="4" borderId="1562" xfId="15" applyFont="1" applyFill="1" applyBorder="1" applyAlignment="1">
      <alignment horizontal="center" vertical="center" wrapText="1"/>
    </xf>
    <xf numFmtId="0" fontId="215" fillId="4" borderId="1575" xfId="13" applyFont="1" applyFill="1" applyBorder="1" applyAlignment="1">
      <alignment horizontal="center" vertical="center" wrapText="1"/>
    </xf>
    <xf numFmtId="0" fontId="215" fillId="4" borderId="1560" xfId="13" applyFont="1" applyFill="1" applyBorder="1" applyAlignment="1">
      <alignment horizontal="center" vertical="center" wrapText="1"/>
    </xf>
    <xf numFmtId="0" fontId="216" fillId="4" borderId="1576" xfId="15" applyFont="1" applyFill="1" applyBorder="1" applyAlignment="1">
      <alignment horizontal="center" vertical="center" wrapText="1"/>
    </xf>
    <xf numFmtId="0" fontId="39" fillId="4" borderId="1575" xfId="13" applyFont="1" applyFill="1" applyBorder="1" applyAlignment="1">
      <alignment horizontal="center" vertical="center" wrapText="1"/>
    </xf>
    <xf numFmtId="0" fontId="39" fillId="4" borderId="1560" xfId="13" applyFont="1" applyFill="1" applyBorder="1" applyAlignment="1">
      <alignment horizontal="center" vertical="center" wrapText="1"/>
    </xf>
    <xf numFmtId="0" fontId="10" fillId="4" borderId="1560" xfId="13" applyFont="1" applyFill="1" applyBorder="1" applyAlignment="1">
      <alignment horizontal="center" vertical="center" wrapText="1"/>
    </xf>
    <xf numFmtId="0" fontId="10" fillId="4" borderId="1542" xfId="13" applyFont="1" applyFill="1" applyBorder="1" applyAlignment="1">
      <alignment horizontal="center" vertical="center" wrapText="1"/>
    </xf>
    <xf numFmtId="0" fontId="10" fillId="4" borderId="1543" xfId="13" applyFont="1" applyFill="1" applyBorder="1" applyAlignment="1">
      <alignment horizontal="center" vertical="center" wrapText="1"/>
    </xf>
    <xf numFmtId="0" fontId="10" fillId="4" borderId="1544" xfId="13" applyFont="1" applyFill="1" applyBorder="1" applyAlignment="1">
      <alignment horizontal="center" vertical="center" wrapText="1"/>
    </xf>
    <xf numFmtId="0" fontId="215" fillId="4" borderId="1560" xfId="15" applyFont="1" applyFill="1" applyBorder="1" applyAlignment="1">
      <alignment horizontal="center" vertical="center" wrapText="1"/>
    </xf>
    <xf numFmtId="0" fontId="39" fillId="4" borderId="1560" xfId="15" applyFont="1" applyFill="1" applyBorder="1" applyAlignment="1">
      <alignment horizontal="center" vertical="center" wrapText="1"/>
    </xf>
    <xf numFmtId="0" fontId="10" fillId="2" borderId="1611" xfId="13" applyFont="1" applyFill="1" applyBorder="1" applyAlignment="1">
      <alignment horizontal="center" vertical="center" wrapText="1"/>
    </xf>
    <xf numFmtId="0" fontId="10" fillId="2" borderId="1606" xfId="13" applyFont="1" applyFill="1" applyBorder="1" applyAlignment="1">
      <alignment horizontal="center" vertical="center" wrapText="1"/>
    </xf>
    <xf numFmtId="0" fontId="10" fillId="2" borderId="1607" xfId="13" applyFont="1" applyFill="1" applyBorder="1" applyAlignment="1">
      <alignment horizontal="center" vertical="center" wrapText="1"/>
    </xf>
    <xf numFmtId="0" fontId="38" fillId="4" borderId="1480" xfId="15" applyFont="1" applyFill="1" applyBorder="1" applyAlignment="1">
      <alignment vertical="center" wrapText="1"/>
    </xf>
    <xf numFmtId="0" fontId="39" fillId="4" borderId="1585" xfId="13" applyFont="1" applyFill="1" applyBorder="1" applyAlignment="1">
      <alignment horizontal="center" vertical="center" wrapText="1"/>
    </xf>
    <xf numFmtId="0" fontId="39" fillId="4" borderId="1543" xfId="13" applyFont="1" applyFill="1" applyBorder="1" applyAlignment="1">
      <alignment horizontal="center" vertical="center" wrapText="1"/>
    </xf>
    <xf numFmtId="0" fontId="39" fillId="4" borderId="1544" xfId="13" applyFont="1" applyFill="1" applyBorder="1" applyAlignment="1">
      <alignment horizontal="center" vertical="center" wrapText="1"/>
    </xf>
    <xf numFmtId="0" fontId="39" fillId="4" borderId="1531" xfId="13" applyFont="1" applyFill="1" applyBorder="1" applyAlignment="1">
      <alignment horizontal="center" vertical="center" wrapText="1"/>
    </xf>
    <xf numFmtId="0" fontId="39" fillId="4" borderId="1635" xfId="13" applyFont="1" applyFill="1" applyBorder="1" applyAlignment="1">
      <alignment horizontal="center" vertical="center" wrapText="1"/>
    </xf>
    <xf numFmtId="0" fontId="39" fillId="4" borderId="1558" xfId="13" applyFont="1" applyFill="1" applyBorder="1" applyAlignment="1">
      <alignment horizontal="center" vertical="center" wrapText="1"/>
    </xf>
    <xf numFmtId="0" fontId="39" fillId="4" borderId="1634" xfId="13" applyFont="1" applyFill="1" applyBorder="1" applyAlignment="1">
      <alignment horizontal="center" vertical="center" wrapText="1"/>
    </xf>
    <xf numFmtId="0" fontId="39" fillId="4" borderId="1636" xfId="13" applyFont="1" applyFill="1" applyBorder="1" applyAlignment="1">
      <alignment horizontal="center" vertical="center" wrapText="1"/>
    </xf>
    <xf numFmtId="0" fontId="39" fillId="4" borderId="1575" xfId="15" applyFont="1" applyFill="1" applyBorder="1" applyAlignment="1">
      <alignment horizontal="center" vertical="center" wrapText="1"/>
    </xf>
    <xf numFmtId="0" fontId="215" fillId="4" borderId="1575" xfId="15" applyFont="1" applyFill="1" applyBorder="1" applyAlignment="1">
      <alignment horizontal="center" vertical="center" wrapText="1"/>
    </xf>
    <xf numFmtId="0" fontId="215" fillId="4" borderId="1562" xfId="15" applyFont="1" applyFill="1" applyBorder="1" applyAlignment="1">
      <alignment horizontal="center" vertical="center" wrapText="1"/>
    </xf>
    <xf numFmtId="0" fontId="39" fillId="4" borderId="1637" xfId="15" applyFont="1" applyFill="1" applyBorder="1" applyAlignment="1">
      <alignment horizontal="center" vertical="center" wrapText="1"/>
    </xf>
    <xf numFmtId="0" fontId="38" fillId="4" borderId="1605" xfId="15" quotePrefix="1" applyFont="1" applyFill="1" applyBorder="1" applyAlignment="1">
      <alignment vertical="center" wrapText="1"/>
    </xf>
    <xf numFmtId="0" fontId="10" fillId="4" borderId="1605" xfId="15" applyFont="1" applyFill="1" applyBorder="1" applyAlignment="1">
      <alignment horizontal="center" vertical="center" wrapText="1"/>
    </xf>
    <xf numFmtId="0" fontId="10" fillId="4" borderId="1476" xfId="15" applyFont="1" applyFill="1" applyBorder="1" applyAlignment="1">
      <alignment horizontal="center" vertical="center" wrapText="1"/>
    </xf>
    <xf numFmtId="0" fontId="10" fillId="4" borderId="1602" xfId="15" applyFont="1" applyFill="1" applyBorder="1" applyAlignment="1">
      <alignment horizontal="center" vertical="center" wrapText="1"/>
    </xf>
    <xf numFmtId="0" fontId="139" fillId="4" borderId="1605" xfId="0" applyFont="1" applyFill="1" applyBorder="1" applyAlignment="1">
      <alignment horizontal="left" vertical="center" wrapText="1"/>
    </xf>
    <xf numFmtId="0" fontId="10" fillId="4" borderId="1638" xfId="13" applyFont="1" applyFill="1" applyBorder="1" applyAlignment="1">
      <alignment horizontal="center" vertical="center" wrapText="1"/>
    </xf>
    <xf numFmtId="0" fontId="106" fillId="4" borderId="1605" xfId="0" applyFont="1" applyFill="1" applyBorder="1" applyAlignment="1">
      <alignment horizontal="left" vertical="center" wrapText="1"/>
    </xf>
    <xf numFmtId="0" fontId="106" fillId="4" borderId="1611" xfId="0" applyFont="1" applyFill="1" applyBorder="1" applyAlignment="1">
      <alignment horizontal="center" vertical="center"/>
    </xf>
    <xf numFmtId="0" fontId="106" fillId="4" borderId="1476" xfId="0" applyFont="1" applyFill="1" applyBorder="1" applyAlignment="1">
      <alignment horizontal="center" vertical="center"/>
    </xf>
    <xf numFmtId="0" fontId="106" fillId="4" borderId="1638" xfId="0" applyFont="1" applyFill="1" applyBorder="1" applyAlignment="1">
      <alignment horizontal="center" vertical="center"/>
    </xf>
    <xf numFmtId="0" fontId="39" fillId="4" borderId="1639" xfId="15" applyFont="1" applyFill="1" applyBorder="1" applyAlignment="1">
      <alignment horizontal="center" vertical="center" wrapText="1"/>
    </xf>
    <xf numFmtId="0" fontId="39" fillId="4" borderId="1585" xfId="15" applyFont="1" applyFill="1" applyBorder="1" applyAlignment="1">
      <alignment horizontal="center" vertical="center" wrapText="1"/>
    </xf>
    <xf numFmtId="0" fontId="10" fillId="4" borderId="1611" xfId="15" applyFont="1" applyFill="1" applyBorder="1" applyAlignment="1">
      <alignment horizontal="center" vertical="center" wrapText="1"/>
    </xf>
    <xf numFmtId="0" fontId="10" fillId="4" borderId="1602" xfId="13" applyFont="1" applyFill="1" applyBorder="1" applyAlignment="1">
      <alignment horizontal="center" vertical="center" wrapText="1"/>
    </xf>
    <xf numFmtId="0" fontId="106" fillId="4" borderId="1602" xfId="0" applyFont="1" applyFill="1" applyBorder="1" applyAlignment="1">
      <alignment horizontal="center" vertical="center"/>
    </xf>
    <xf numFmtId="0" fontId="10" fillId="4" borderId="1607" xfId="15" applyFont="1" applyFill="1" applyBorder="1" applyAlignment="1">
      <alignment horizontal="center" vertical="center" wrapText="1"/>
    </xf>
    <xf numFmtId="0" fontId="10" fillId="4" borderId="1607" xfId="13" applyFont="1" applyFill="1" applyBorder="1" applyAlignment="1">
      <alignment horizontal="center" vertical="center" wrapText="1"/>
    </xf>
    <xf numFmtId="0" fontId="106" fillId="4" borderId="1607" xfId="0" applyFont="1" applyFill="1" applyBorder="1" applyAlignment="1">
      <alignment horizontal="center" vertical="center"/>
    </xf>
    <xf numFmtId="0" fontId="217" fillId="4" borderId="1633" xfId="15" quotePrefix="1" applyFont="1" applyFill="1" applyBorder="1" applyAlignment="1">
      <alignment horizontal="left" vertical="center" wrapText="1"/>
    </xf>
    <xf numFmtId="0" fontId="105" fillId="4" borderId="1600" xfId="0" applyFont="1" applyFill="1" applyBorder="1" applyAlignment="1">
      <alignment horizontal="left" vertical="center" wrapText="1"/>
    </xf>
    <xf numFmtId="0" fontId="62" fillId="4" borderId="1600" xfId="0" applyFont="1" applyFill="1" applyBorder="1" applyAlignment="1">
      <alignment horizontal="left" vertical="center" wrapText="1"/>
    </xf>
    <xf numFmtId="0" fontId="38" fillId="4" borderId="1601" xfId="15" applyFont="1" applyFill="1" applyBorder="1" applyAlignment="1">
      <alignment vertical="center" wrapText="1"/>
    </xf>
    <xf numFmtId="0" fontId="93" fillId="4" borderId="1586" xfId="15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11" fillId="2" borderId="1323" xfId="12" applyFont="1" applyFill="1" applyBorder="1" applyAlignment="1">
      <alignment horizontal="center"/>
    </xf>
    <xf numFmtId="0" fontId="111" fillId="2" borderId="1611" xfId="12" applyFont="1" applyFill="1" applyBorder="1" applyAlignment="1">
      <alignment horizontal="center"/>
    </xf>
    <xf numFmtId="0" fontId="111" fillId="2" borderId="1606" xfId="12" applyFont="1" applyFill="1" applyBorder="1" applyAlignment="1">
      <alignment horizontal="center"/>
    </xf>
    <xf numFmtId="0" fontId="111" fillId="2" borderId="1607" xfId="12" applyFont="1" applyFill="1" applyBorder="1" applyAlignment="1">
      <alignment horizontal="center"/>
    </xf>
    <xf numFmtId="0" fontId="142" fillId="0" borderId="1627" xfId="34" applyNumberFormat="1" applyFont="1" applyFill="1" applyBorder="1" applyAlignment="1" applyProtection="1">
      <alignment horizontal="center" vertical="top" wrapText="1" readingOrder="1"/>
    </xf>
    <xf numFmtId="0" fontId="142" fillId="0" borderId="1625" xfId="34" applyNumberFormat="1" applyFont="1" applyFill="1" applyBorder="1" applyAlignment="1" applyProtection="1">
      <alignment horizontal="center" vertical="top" wrapText="1" readingOrder="1"/>
    </xf>
    <xf numFmtId="0" fontId="41" fillId="0" borderId="1656" xfId="35" applyFont="1" applyFill="1" applyBorder="1" applyAlignment="1">
      <alignment horizontal="center" vertical="center" wrapText="1"/>
    </xf>
    <xf numFmtId="0" fontId="8" fillId="0" borderId="109" xfId="42" applyFont="1" applyFill="1" applyBorder="1" applyAlignment="1">
      <alignment horizontal="left" vertical="center" wrapText="1"/>
    </xf>
    <xf numFmtId="0" fontId="8" fillId="0" borderId="109" xfId="21" applyFont="1" applyFill="1" applyBorder="1" applyAlignment="1">
      <alignment horizontal="left" vertical="center" textRotation="255" wrapText="1"/>
    </xf>
    <xf numFmtId="0" fontId="142" fillId="0" borderId="1652" xfId="34" applyNumberFormat="1" applyFont="1" applyFill="1" applyBorder="1" applyAlignment="1" applyProtection="1">
      <alignment horizontal="center" vertical="top" wrapText="1" readingOrder="1"/>
    </xf>
    <xf numFmtId="0" fontId="41" fillId="0" borderId="1556" xfId="35" applyFont="1" applyFill="1" applyBorder="1" applyAlignment="1">
      <alignment horizontal="left" vertical="top" wrapText="1"/>
    </xf>
    <xf numFmtId="0" fontId="142" fillId="9" borderId="1654" xfId="34" applyFont="1" applyFill="1" applyBorder="1" applyAlignment="1" applyProtection="1">
      <alignment horizontal="left" vertical="top" wrapText="1" readingOrder="1"/>
    </xf>
    <xf numFmtId="0" fontId="57" fillId="0" borderId="1549" xfId="21" applyFont="1" applyFill="1" applyBorder="1" applyAlignment="1">
      <alignment horizontal="center" vertical="center" wrapText="1"/>
    </xf>
    <xf numFmtId="0" fontId="57" fillId="0" borderId="1644" xfId="21" applyFont="1" applyFill="1" applyBorder="1" applyAlignment="1">
      <alignment horizontal="center" vertical="center" wrapText="1"/>
    </xf>
    <xf numFmtId="0" fontId="57" fillId="0" borderId="1551" xfId="21" applyFont="1" applyFill="1" applyBorder="1" applyAlignment="1">
      <alignment horizontal="center" vertical="center" wrapText="1"/>
    </xf>
    <xf numFmtId="0" fontId="57" fillId="0" borderId="1550" xfId="21" applyFont="1" applyFill="1" applyBorder="1" applyAlignment="1">
      <alignment horizontal="center" vertical="center" wrapText="1"/>
    </xf>
    <xf numFmtId="0" fontId="56" fillId="0" borderId="1549" xfId="21" applyFont="1" applyFill="1" applyBorder="1" applyAlignment="1">
      <alignment horizontal="center" vertical="center" wrapText="1"/>
    </xf>
    <xf numFmtId="0" fontId="56" fillId="0" borderId="1644" xfId="21" applyFont="1" applyFill="1" applyBorder="1" applyAlignment="1">
      <alignment horizontal="center" vertical="center" wrapText="1"/>
    </xf>
    <xf numFmtId="0" fontId="56" fillId="0" borderId="1550" xfId="21" applyFont="1" applyFill="1" applyBorder="1" applyAlignment="1">
      <alignment horizontal="center" vertical="center" wrapText="1"/>
    </xf>
    <xf numFmtId="0" fontId="21" fillId="0" borderId="1391" xfId="35" applyNumberFormat="1" applyFont="1" applyFill="1" applyBorder="1" applyAlignment="1">
      <alignment horizontal="center" vertical="center" wrapText="1"/>
    </xf>
    <xf numFmtId="0" fontId="21" fillId="0" borderId="1380" xfId="35" applyNumberFormat="1" applyFont="1" applyFill="1" applyBorder="1" applyAlignment="1">
      <alignment horizontal="center" vertical="center" wrapText="1"/>
    </xf>
    <xf numFmtId="0" fontId="56" fillId="0" borderId="1551" xfId="21" applyFont="1" applyFill="1" applyBorder="1" applyAlignment="1">
      <alignment horizontal="center" vertical="center" wrapText="1"/>
    </xf>
    <xf numFmtId="0" fontId="99" fillId="0" borderId="0" xfId="35"/>
    <xf numFmtId="0" fontId="41" fillId="0" borderId="0" xfId="35" applyFont="1" applyFill="1" applyAlignment="1">
      <alignment horizontal="center" vertical="center" wrapText="1"/>
    </xf>
    <xf numFmtId="0" fontId="8" fillId="0" borderId="0" xfId="35" applyFont="1" applyFill="1" applyAlignment="1">
      <alignment horizontal="center" vertical="center" wrapText="1"/>
    </xf>
    <xf numFmtId="0" fontId="13" fillId="0" borderId="1550" xfId="35" applyFont="1" applyFill="1" applyBorder="1" applyAlignment="1">
      <alignment horizontal="center" vertical="center" wrapText="1"/>
    </xf>
    <xf numFmtId="0" fontId="13" fillId="0" borderId="1549" xfId="42" applyNumberFormat="1" applyFont="1" applyFill="1" applyBorder="1" applyAlignment="1">
      <alignment horizontal="center" vertical="center" wrapText="1"/>
    </xf>
    <xf numFmtId="0" fontId="13" fillId="0" borderId="1550" xfId="42" applyNumberFormat="1" applyFont="1" applyFill="1" applyBorder="1" applyAlignment="1">
      <alignment horizontal="center" vertical="center" wrapText="1"/>
    </xf>
    <xf numFmtId="0" fontId="13" fillId="0" borderId="1551" xfId="42" applyNumberFormat="1" applyFont="1" applyFill="1" applyBorder="1" applyAlignment="1">
      <alignment horizontal="center" vertical="center" wrapText="1"/>
    </xf>
    <xf numFmtId="0" fontId="8" fillId="0" borderId="1551" xfId="42" applyNumberFormat="1" applyFont="1" applyFill="1" applyBorder="1" applyAlignment="1">
      <alignment horizontal="center" vertical="center" wrapText="1"/>
    </xf>
    <xf numFmtId="0" fontId="8" fillId="0" borderId="1549" xfId="42" applyNumberFormat="1" applyFont="1" applyFill="1" applyBorder="1" applyAlignment="1">
      <alignment horizontal="center" vertical="center" wrapText="1"/>
    </xf>
    <xf numFmtId="0" fontId="8" fillId="0" borderId="1550" xfId="42" applyNumberFormat="1" applyFont="1" applyFill="1" applyBorder="1" applyAlignment="1">
      <alignment horizontal="center" vertical="center" wrapText="1"/>
    </xf>
    <xf numFmtId="0" fontId="23" fillId="0" borderId="0" xfId="35" applyFont="1" applyFill="1" applyAlignment="1">
      <alignment horizontal="center" vertical="center" wrapText="1"/>
    </xf>
    <xf numFmtId="0" fontId="41" fillId="0" borderId="1657" xfId="35" applyFont="1" applyFill="1" applyBorder="1" applyAlignment="1">
      <alignment horizontal="left" vertical="center" wrapText="1"/>
    </xf>
    <xf numFmtId="0" fontId="41" fillId="0" borderId="1556" xfId="35" applyFont="1" applyFill="1" applyBorder="1" applyAlignment="1">
      <alignment horizontal="left" vertical="center" wrapText="1"/>
    </xf>
    <xf numFmtId="0" fontId="142" fillId="0" borderId="1589" xfId="34" applyNumberFormat="1" applyFont="1" applyFill="1" applyBorder="1" applyAlignment="1" applyProtection="1">
      <alignment horizontal="center" vertical="top" wrapText="1" readingOrder="1"/>
    </xf>
    <xf numFmtId="0" fontId="143" fillId="0" borderId="1590" xfId="34" applyNumberFormat="1" applyFont="1" applyFill="1" applyBorder="1" applyAlignment="1" applyProtection="1">
      <alignment horizontal="center" vertical="top" wrapText="1" readingOrder="1"/>
    </xf>
    <xf numFmtId="0" fontId="142" fillId="0" borderId="1588" xfId="34" applyNumberFormat="1" applyFont="1" applyFill="1" applyBorder="1" applyAlignment="1" applyProtection="1">
      <alignment horizontal="center" vertical="top" wrapText="1" readingOrder="1"/>
    </xf>
    <xf numFmtId="0" fontId="23" fillId="0" borderId="0" xfId="35" applyFont="1" applyFill="1" applyAlignment="1">
      <alignment vertical="center" wrapText="1"/>
    </xf>
    <xf numFmtId="0" fontId="41" fillId="0" borderId="1588" xfId="35" applyFont="1" applyFill="1" applyBorder="1" applyAlignment="1">
      <alignment horizontal="left" vertical="center" wrapText="1"/>
    </xf>
    <xf numFmtId="0" fontId="41" fillId="0" borderId="1654" xfId="35" applyFont="1" applyFill="1" applyBorder="1" applyAlignment="1">
      <alignment horizontal="left" vertical="center" wrapText="1"/>
    </xf>
    <xf numFmtId="0" fontId="41" fillId="0" borderId="0" xfId="35" applyFont="1" applyFill="1" applyAlignment="1">
      <alignment vertical="center" wrapText="1"/>
    </xf>
    <xf numFmtId="0" fontId="13" fillId="0" borderId="1380" xfId="35" applyNumberFormat="1" applyFont="1" applyFill="1" applyBorder="1" applyAlignment="1">
      <alignment horizontal="center" vertical="center" wrapText="1"/>
    </xf>
    <xf numFmtId="0" fontId="13" fillId="0" borderId="1381" xfId="35" applyNumberFormat="1" applyFont="1" applyFill="1" applyBorder="1" applyAlignment="1">
      <alignment horizontal="center" vertical="center" wrapText="1"/>
    </xf>
    <xf numFmtId="0" fontId="13" fillId="0" borderId="1382" xfId="35" applyNumberFormat="1" applyFont="1" applyFill="1" applyBorder="1" applyAlignment="1">
      <alignment horizontal="center" vertical="center" wrapText="1"/>
    </xf>
    <xf numFmtId="0" fontId="8" fillId="0" borderId="1382" xfId="35" applyNumberFormat="1" applyFont="1" applyFill="1" applyBorder="1" applyAlignment="1">
      <alignment horizontal="center" vertical="center" wrapText="1"/>
    </xf>
    <xf numFmtId="0" fontId="8" fillId="0" borderId="1380" xfId="35" applyNumberFormat="1" applyFont="1" applyFill="1" applyBorder="1" applyAlignment="1">
      <alignment horizontal="center" vertical="center" wrapText="1"/>
    </xf>
    <xf numFmtId="0" fontId="8" fillId="0" borderId="1381" xfId="35" applyNumberFormat="1" applyFont="1" applyFill="1" applyBorder="1" applyAlignment="1">
      <alignment horizontal="center" vertical="center" wrapText="1"/>
    </xf>
    <xf numFmtId="0" fontId="13" fillId="0" borderId="0" xfId="35" applyFont="1" applyFill="1" applyAlignment="1">
      <alignment vertical="center" wrapText="1"/>
    </xf>
    <xf numFmtId="0" fontId="8" fillId="0" borderId="1612" xfId="21" applyFont="1" applyFill="1" applyBorder="1" applyAlignment="1">
      <alignment horizontal="left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1384" xfId="21" applyFont="1" applyFill="1" applyBorder="1" applyAlignment="1">
      <alignment horizontal="left" vertical="center" textRotation="255" wrapText="1"/>
    </xf>
    <xf numFmtId="0" fontId="41" fillId="0" borderId="0" xfId="39" applyFont="1" applyFill="1" applyBorder="1" applyAlignment="1">
      <alignment horizontal="left" vertical="center" wrapText="1"/>
    </xf>
    <xf numFmtId="0" fontId="8" fillId="0" borderId="1612" xfId="42" applyFont="1" applyFill="1" applyBorder="1" applyAlignment="1">
      <alignment horizontal="left" vertical="center" wrapText="1"/>
    </xf>
    <xf numFmtId="0" fontId="8" fillId="0" borderId="0" xfId="42" applyFont="1" applyFill="1" applyBorder="1" applyAlignment="1">
      <alignment horizontal="left" vertical="center" wrapText="1"/>
    </xf>
    <xf numFmtId="0" fontId="8" fillId="0" borderId="1384" xfId="42" applyFont="1" applyFill="1" applyBorder="1" applyAlignment="1">
      <alignment horizontal="left" vertical="center" wrapText="1"/>
    </xf>
    <xf numFmtId="0" fontId="61" fillId="0" borderId="0" xfId="35" applyFont="1" applyFill="1" applyBorder="1" applyAlignment="1">
      <alignment horizontal="left" vertical="center" wrapText="1"/>
    </xf>
    <xf numFmtId="0" fontId="142" fillId="0" borderId="1588" xfId="34" applyFont="1" applyFill="1" applyBorder="1" applyAlignment="1" applyProtection="1">
      <alignment horizontal="left" vertical="top" wrapText="1" readingOrder="1"/>
    </xf>
    <xf numFmtId="0" fontId="13" fillId="0" borderId="1552" xfId="35" applyNumberFormat="1" applyFont="1" applyFill="1" applyBorder="1" applyAlignment="1">
      <alignment horizontal="center" vertical="center" wrapText="1"/>
    </xf>
    <xf numFmtId="0" fontId="13" fillId="0" borderId="1553" xfId="35" applyNumberFormat="1" applyFont="1" applyFill="1" applyBorder="1" applyAlignment="1">
      <alignment horizontal="center" vertical="center" wrapText="1"/>
    </xf>
    <xf numFmtId="0" fontId="13" fillId="0" borderId="1660" xfId="35" applyNumberFormat="1" applyFont="1" applyFill="1" applyBorder="1" applyAlignment="1">
      <alignment horizontal="center" vertical="center" wrapText="1"/>
    </xf>
    <xf numFmtId="0" fontId="8" fillId="0" borderId="1554" xfId="35" applyNumberFormat="1" applyFont="1" applyFill="1" applyBorder="1" applyAlignment="1">
      <alignment horizontal="center" vertical="center" wrapText="1"/>
    </xf>
    <xf numFmtId="0" fontId="8" fillId="0" borderId="1660" xfId="35" applyNumberFormat="1" applyFont="1" applyFill="1" applyBorder="1" applyAlignment="1">
      <alignment horizontal="center" vertical="center" wrapText="1"/>
    </xf>
    <xf numFmtId="0" fontId="8" fillId="0" borderId="1553" xfId="35" applyNumberFormat="1" applyFont="1" applyFill="1" applyBorder="1" applyAlignment="1">
      <alignment horizontal="center" vertical="center" wrapText="1"/>
    </xf>
    <xf numFmtId="0" fontId="41" fillId="0" borderId="1549" xfId="35" applyFont="1" applyFill="1" applyBorder="1" applyAlignment="1">
      <alignment horizontal="center" vertical="center" wrapText="1"/>
    </xf>
    <xf numFmtId="0" fontId="41" fillId="0" borderId="1551" xfId="35" applyFont="1" applyFill="1" applyBorder="1" applyAlignment="1">
      <alignment horizontal="center" vertical="center" wrapText="1"/>
    </xf>
    <xf numFmtId="0" fontId="23" fillId="0" borderId="1551" xfId="35" applyFont="1" applyFill="1" applyBorder="1" applyAlignment="1">
      <alignment horizontal="center" vertical="center" wrapText="1"/>
    </xf>
    <xf numFmtId="0" fontId="8" fillId="0" borderId="1550" xfId="35" applyFont="1" applyFill="1" applyBorder="1" applyAlignment="1">
      <alignment horizontal="center" vertical="center" wrapText="1"/>
    </xf>
    <xf numFmtId="0" fontId="41" fillId="0" borderId="1657" xfId="35" applyFont="1" applyFill="1" applyBorder="1" applyAlignment="1">
      <alignment horizontal="left" vertical="top" wrapText="1"/>
    </xf>
    <xf numFmtId="0" fontId="41" fillId="0" borderId="1588" xfId="35" applyFont="1" applyFill="1" applyBorder="1" applyAlignment="1">
      <alignment horizontal="left" vertical="top" wrapText="1"/>
    </xf>
    <xf numFmtId="0" fontId="13" fillId="0" borderId="1554" xfId="39" applyNumberFormat="1" applyFont="1" applyFill="1" applyBorder="1" applyAlignment="1">
      <alignment horizontal="center" vertical="center" wrapText="1"/>
    </xf>
    <xf numFmtId="0" fontId="13" fillId="0" borderId="1552" xfId="39" applyNumberFormat="1" applyFont="1" applyFill="1" applyBorder="1" applyAlignment="1">
      <alignment horizontal="center" vertical="center" wrapText="1"/>
    </xf>
    <xf numFmtId="0" fontId="13" fillId="0" borderId="1553" xfId="39" applyNumberFormat="1" applyFont="1" applyFill="1" applyBorder="1" applyAlignment="1">
      <alignment horizontal="center" vertical="center" wrapText="1"/>
    </xf>
    <xf numFmtId="0" fontId="41" fillId="0" borderId="1553" xfId="39" applyNumberFormat="1" applyFont="1" applyFill="1" applyBorder="1" applyAlignment="1">
      <alignment horizontal="center" vertical="center" wrapText="1"/>
    </xf>
    <xf numFmtId="0" fontId="13" fillId="0" borderId="1618" xfId="35" applyNumberFormat="1" applyFont="1" applyFill="1" applyBorder="1" applyAlignment="1">
      <alignment horizontal="center" vertical="center" wrapText="1"/>
    </xf>
    <xf numFmtId="0" fontId="13" fillId="0" borderId="1612" xfId="35" applyNumberFormat="1" applyFont="1" applyFill="1" applyBorder="1" applyAlignment="1">
      <alignment horizontal="center" vertical="center" wrapText="1"/>
    </xf>
    <xf numFmtId="0" fontId="13" fillId="0" borderId="1384" xfId="35" applyNumberFormat="1" applyFont="1" applyFill="1" applyBorder="1" applyAlignment="1">
      <alignment horizontal="center" vertical="center" wrapText="1"/>
    </xf>
    <xf numFmtId="0" fontId="13" fillId="0" borderId="100" xfId="35" applyNumberFormat="1" applyFont="1" applyFill="1" applyBorder="1" applyAlignment="1">
      <alignment horizontal="center" vertical="center" wrapText="1"/>
    </xf>
    <xf numFmtId="0" fontId="13" fillId="0" borderId="1622" xfId="35" applyNumberFormat="1" applyFont="1" applyFill="1" applyBorder="1" applyAlignment="1">
      <alignment horizontal="center" vertical="center" wrapText="1"/>
    </xf>
    <xf numFmtId="0" fontId="13" fillId="0" borderId="1555" xfId="35" applyNumberFormat="1" applyFont="1" applyFill="1" applyBorder="1" applyAlignment="1">
      <alignment horizontal="center" vertical="center" wrapText="1"/>
    </xf>
    <xf numFmtId="0" fontId="13" fillId="0" borderId="0" xfId="35" applyFont="1" applyFill="1" applyAlignment="1">
      <alignment horizontal="center" vertical="center" wrapText="1"/>
    </xf>
    <xf numFmtId="0" fontId="8" fillId="0" borderId="0" xfId="35" applyFont="1" applyFill="1" applyAlignment="1">
      <alignment vertical="center" wrapText="1"/>
    </xf>
    <xf numFmtId="0" fontId="70" fillId="0" borderId="0" xfId="35" applyNumberFormat="1" applyFont="1" applyFill="1" applyAlignment="1">
      <alignment horizontal="left" vertical="center" wrapText="1"/>
    </xf>
    <xf numFmtId="0" fontId="41" fillId="0" borderId="1654" xfId="35" applyFont="1" applyFill="1" applyBorder="1" applyAlignment="1">
      <alignment horizontal="left" vertical="top" wrapText="1"/>
    </xf>
    <xf numFmtId="0" fontId="21" fillId="0" borderId="1381" xfId="35" applyNumberFormat="1" applyFont="1" applyFill="1" applyBorder="1" applyAlignment="1">
      <alignment horizontal="center" vertical="center" wrapText="1"/>
    </xf>
    <xf numFmtId="0" fontId="21" fillId="0" borderId="1393" xfId="35" applyNumberFormat="1" applyFont="1" applyFill="1" applyBorder="1" applyAlignment="1">
      <alignment horizontal="center" vertical="center" wrapText="1"/>
    </xf>
    <xf numFmtId="0" fontId="142" fillId="0" borderId="1657" xfId="34" applyNumberFormat="1" applyFont="1" applyFill="1" applyBorder="1" applyAlignment="1" applyProtection="1">
      <alignment horizontal="center" vertical="top" wrapText="1" readingOrder="1"/>
    </xf>
    <xf numFmtId="0" fontId="142" fillId="0" borderId="1628" xfId="34" applyNumberFormat="1" applyFont="1" applyFill="1" applyBorder="1" applyAlignment="1" applyProtection="1">
      <alignment horizontal="center" vertical="top" wrapText="1" readingOrder="1"/>
    </xf>
    <xf numFmtId="0" fontId="143" fillId="0" borderId="1640" xfId="34" applyNumberFormat="1" applyFont="1" applyFill="1" applyBorder="1" applyAlignment="1" applyProtection="1">
      <alignment horizontal="center" vertical="top" wrapText="1" readingOrder="1"/>
    </xf>
    <xf numFmtId="0" fontId="142" fillId="0" borderId="1658" xfId="34" applyNumberFormat="1" applyFont="1" applyFill="1" applyBorder="1" applyAlignment="1" applyProtection="1">
      <alignment horizontal="center" vertical="top" wrapText="1" readingOrder="1"/>
    </xf>
    <xf numFmtId="0" fontId="143" fillId="0" borderId="1662" xfId="34" applyNumberFormat="1" applyFont="1" applyFill="1" applyBorder="1" applyAlignment="1" applyProtection="1">
      <alignment horizontal="center" vertical="top" wrapText="1" readingOrder="1"/>
    </xf>
    <xf numFmtId="0" fontId="142" fillId="0" borderId="1626" xfId="34" applyNumberFormat="1" applyFont="1" applyFill="1" applyBorder="1" applyAlignment="1" applyProtection="1">
      <alignment horizontal="center" vertical="top" wrapText="1" readingOrder="1"/>
    </xf>
    <xf numFmtId="0" fontId="10" fillId="0" borderId="1651" xfId="0" applyNumberFormat="1" applyFont="1" applyFill="1" applyBorder="1" applyAlignment="1">
      <alignment horizontal="center" vertical="center" wrapText="1"/>
    </xf>
    <xf numFmtId="0" fontId="142" fillId="0" borderId="1623" xfId="34" applyNumberFormat="1" applyFont="1" applyFill="1" applyBorder="1" applyAlignment="1" applyProtection="1">
      <alignment horizontal="center" vertical="top" wrapText="1" readingOrder="1"/>
    </xf>
    <xf numFmtId="0" fontId="41" fillId="0" borderId="1618" xfId="35" applyFont="1" applyFill="1" applyBorder="1" applyAlignment="1">
      <alignment horizontal="left" vertical="top" wrapText="1"/>
    </xf>
    <xf numFmtId="0" fontId="41" fillId="0" borderId="101" xfId="35" applyFont="1" applyFill="1" applyBorder="1" applyAlignment="1">
      <alignment horizontal="left" vertical="top" wrapText="1"/>
    </xf>
    <xf numFmtId="0" fontId="142" fillId="0" borderId="114" xfId="34" applyNumberFormat="1" applyFont="1" applyFill="1" applyBorder="1" applyAlignment="1" applyProtection="1">
      <alignment horizontal="center" vertical="top" wrapText="1" readingOrder="1"/>
    </xf>
    <xf numFmtId="0" fontId="143" fillId="0" borderId="1384" xfId="34" applyNumberFormat="1" applyFont="1" applyFill="1" applyBorder="1" applyAlignment="1" applyProtection="1">
      <alignment horizontal="center" vertical="top" wrapText="1" readingOrder="1"/>
    </xf>
    <xf numFmtId="0" fontId="142" fillId="0" borderId="1618" xfId="34" applyNumberFormat="1" applyFont="1" applyFill="1" applyBorder="1" applyAlignment="1" applyProtection="1">
      <alignment horizontal="center" vertical="top" wrapText="1" readingOrder="1"/>
    </xf>
    <xf numFmtId="0" fontId="23" fillId="0" borderId="1549" xfId="39" applyFont="1" applyFill="1" applyBorder="1" applyAlignment="1">
      <alignment vertical="center" wrapText="1"/>
    </xf>
    <xf numFmtId="0" fontId="23" fillId="0" borderId="1551" xfId="39" applyFont="1" applyFill="1" applyBorder="1" applyAlignment="1">
      <alignment horizontal="center" vertical="center" wrapText="1"/>
    </xf>
    <xf numFmtId="0" fontId="8" fillId="0" borderId="1550" xfId="39" applyFont="1" applyFill="1" applyBorder="1" applyAlignment="1">
      <alignment vertical="center" wrapText="1"/>
    </xf>
    <xf numFmtId="0" fontId="23" fillId="0" borderId="1551" xfId="39" applyFont="1" applyFill="1" applyBorder="1" applyAlignment="1">
      <alignment vertical="center" wrapText="1"/>
    </xf>
    <xf numFmtId="0" fontId="41" fillId="0" borderId="1552" xfId="35" applyFont="1" applyFill="1" applyBorder="1" applyAlignment="1">
      <alignment vertical="center" wrapText="1"/>
    </xf>
    <xf numFmtId="0" fontId="41" fillId="0" borderId="1660" xfId="35" applyFont="1" applyFill="1" applyBorder="1" applyAlignment="1">
      <alignment vertical="center" wrapText="1"/>
    </xf>
    <xf numFmtId="0" fontId="13" fillId="0" borderId="1553" xfId="35" applyFont="1" applyFill="1" applyBorder="1" applyAlignment="1">
      <alignment vertical="center" wrapText="1"/>
    </xf>
    <xf numFmtId="0" fontId="142" fillId="0" borderId="101" xfId="34" applyNumberFormat="1" applyFont="1" applyFill="1" applyBorder="1" applyAlignment="1" applyProtection="1">
      <alignment horizontal="center" vertical="top" wrapText="1" readingOrder="1"/>
    </xf>
    <xf numFmtId="0" fontId="142" fillId="0" borderId="1651" xfId="34" applyNumberFormat="1" applyFont="1" applyFill="1" applyBorder="1" applyAlignment="1" applyProtection="1">
      <alignment horizontal="center" vertical="top" wrapText="1" readingOrder="1"/>
    </xf>
    <xf numFmtId="0" fontId="142" fillId="0" borderId="100" xfId="34" applyNumberFormat="1" applyFont="1" applyFill="1" applyBorder="1" applyAlignment="1" applyProtection="1">
      <alignment horizontal="center" vertical="top" wrapText="1" readingOrder="1"/>
    </xf>
    <xf numFmtId="0" fontId="10" fillId="0" borderId="1555" xfId="0" applyNumberFormat="1" applyFont="1" applyFill="1" applyBorder="1" applyAlignment="1">
      <alignment horizontal="center" vertical="center" wrapText="1"/>
    </xf>
    <xf numFmtId="0" fontId="143" fillId="0" borderId="1663" xfId="34" applyNumberFormat="1" applyFont="1" applyFill="1" applyBorder="1" applyAlignment="1" applyProtection="1">
      <alignment horizontal="center" vertical="top" wrapText="1" readingOrder="1"/>
    </xf>
    <xf numFmtId="0" fontId="142" fillId="0" borderId="1647" xfId="34" applyNumberFormat="1" applyFont="1" applyFill="1" applyBorder="1" applyAlignment="1" applyProtection="1">
      <alignment horizontal="center" vertical="top" wrapText="1" readingOrder="1"/>
    </xf>
    <xf numFmtId="0" fontId="142" fillId="0" borderId="1589" xfId="34" applyNumberFormat="1" applyFont="1" applyFill="1" applyBorder="1" applyAlignment="1" applyProtection="1">
      <alignment horizontal="center" vertical="top" wrapText="1" readingOrder="1"/>
    </xf>
    <xf numFmtId="0" fontId="143" fillId="0" borderId="1590" xfId="34" applyNumberFormat="1" applyFont="1" applyFill="1" applyBorder="1" applyAlignment="1" applyProtection="1">
      <alignment horizontal="center" vertical="top" wrapText="1" readingOrder="1"/>
    </xf>
    <xf numFmtId="0" fontId="142" fillId="0" borderId="1588" xfId="34" applyNumberFormat="1" applyFont="1" applyFill="1" applyBorder="1" applyAlignment="1" applyProtection="1">
      <alignment horizontal="center" vertical="top" wrapText="1" readingOrder="1"/>
    </xf>
    <xf numFmtId="0" fontId="13" fillId="0" borderId="1552" xfId="35" applyNumberFormat="1" applyFont="1" applyFill="1" applyBorder="1" applyAlignment="1">
      <alignment horizontal="center" vertical="center" wrapText="1"/>
    </xf>
    <xf numFmtId="0" fontId="13" fillId="0" borderId="1553" xfId="35" applyNumberFormat="1" applyFont="1" applyFill="1" applyBorder="1" applyAlignment="1">
      <alignment horizontal="center" vertical="center" wrapText="1"/>
    </xf>
    <xf numFmtId="0" fontId="8" fillId="0" borderId="1550" xfId="35" applyFont="1" applyFill="1" applyBorder="1" applyAlignment="1">
      <alignment horizontal="center" vertical="center" wrapText="1"/>
    </xf>
    <xf numFmtId="0" fontId="41" fillId="0" borderId="1588" xfId="35" applyFont="1" applyFill="1" applyBorder="1" applyAlignment="1">
      <alignment horizontal="left" vertical="top" wrapText="1"/>
    </xf>
    <xf numFmtId="0" fontId="13" fillId="0" borderId="1554" xfId="39" applyNumberFormat="1" applyFont="1" applyFill="1" applyBorder="1" applyAlignment="1">
      <alignment horizontal="center" vertical="center" wrapText="1"/>
    </xf>
    <xf numFmtId="0" fontId="13" fillId="0" borderId="1552" xfId="39" applyNumberFormat="1" applyFont="1" applyFill="1" applyBorder="1" applyAlignment="1">
      <alignment horizontal="center" vertical="center" wrapText="1"/>
    </xf>
    <xf numFmtId="0" fontId="13" fillId="0" borderId="1553" xfId="39" applyNumberFormat="1" applyFont="1" applyFill="1" applyBorder="1" applyAlignment="1">
      <alignment horizontal="center" vertical="center" wrapText="1"/>
    </xf>
    <xf numFmtId="0" fontId="13" fillId="0" borderId="1622" xfId="35" applyNumberFormat="1" applyFont="1" applyFill="1" applyBorder="1" applyAlignment="1">
      <alignment horizontal="center" vertical="center" wrapText="1"/>
    </xf>
    <xf numFmtId="0" fontId="13" fillId="0" borderId="1555" xfId="35" applyNumberFormat="1" applyFont="1" applyFill="1" applyBorder="1" applyAlignment="1">
      <alignment horizontal="center" vertical="center" wrapText="1"/>
    </xf>
    <xf numFmtId="0" fontId="8" fillId="0" borderId="1619" xfId="35" applyNumberFormat="1" applyFont="1" applyFill="1" applyBorder="1" applyAlignment="1">
      <alignment horizontal="center" vertical="center" wrapText="1"/>
    </xf>
    <xf numFmtId="0" fontId="8" fillId="0" borderId="1549" xfId="35" applyNumberFormat="1" applyFont="1" applyFill="1" applyBorder="1" applyAlignment="1">
      <alignment horizontal="center" vertical="center" wrapText="1"/>
    </xf>
    <xf numFmtId="0" fontId="8" fillId="0" borderId="1644" xfId="35" applyNumberFormat="1" applyFont="1" applyFill="1" applyBorder="1" applyAlignment="1">
      <alignment horizontal="center" vertical="center" wrapText="1"/>
    </xf>
    <xf numFmtId="0" fontId="41" fillId="0" borderId="1654" xfId="35" applyFont="1" applyFill="1" applyBorder="1" applyAlignment="1">
      <alignment horizontal="left" vertical="top" wrapText="1"/>
    </xf>
    <xf numFmtId="0" fontId="41" fillId="0" borderId="1625" xfId="35" applyFont="1" applyFill="1" applyBorder="1" applyAlignment="1">
      <alignment horizontal="left" vertical="top" wrapText="1"/>
    </xf>
    <xf numFmtId="0" fontId="41" fillId="0" borderId="1643" xfId="35" applyFont="1" applyFill="1" applyBorder="1" applyAlignment="1">
      <alignment horizontal="left" vertical="top" wrapText="1"/>
    </xf>
    <xf numFmtId="0" fontId="13" fillId="0" borderId="1554" xfId="35" applyNumberFormat="1" applyFont="1" applyFill="1" applyBorder="1" applyAlignment="1">
      <alignment horizontal="center" vertical="center" wrapText="1"/>
    </xf>
    <xf numFmtId="0" fontId="8" fillId="0" borderId="1612" xfId="39" applyFont="1" applyFill="1" applyBorder="1" applyAlignment="1">
      <alignment vertical="center" wrapText="1"/>
    </xf>
    <xf numFmtId="0" fontId="8" fillId="0" borderId="0" xfId="39" applyFont="1" applyFill="1" applyBorder="1" applyAlignment="1">
      <alignment vertical="center" wrapText="1"/>
    </xf>
    <xf numFmtId="0" fontId="8" fillId="0" borderId="1384" xfId="39" applyFont="1" applyFill="1" applyBorder="1" applyAlignment="1">
      <alignment vertical="center" wrapText="1"/>
    </xf>
    <xf numFmtId="0" fontId="13" fillId="0" borderId="1660" xfId="39" applyNumberFormat="1" applyFont="1" applyFill="1" applyBorder="1" applyAlignment="1">
      <alignment horizontal="center" vertical="center" wrapText="1"/>
    </xf>
    <xf numFmtId="0" fontId="13" fillId="0" borderId="1555" xfId="39" applyNumberFormat="1" applyFont="1" applyFill="1" applyBorder="1" applyAlignment="1">
      <alignment horizontal="center" vertical="center" wrapText="1"/>
    </xf>
    <xf numFmtId="0" fontId="143" fillId="0" borderId="1553" xfId="34" applyNumberFormat="1" applyFont="1" applyFill="1" applyBorder="1" applyAlignment="1" applyProtection="1">
      <alignment horizontal="center" vertical="top" wrapText="1" readingOrder="1"/>
    </xf>
    <xf numFmtId="0" fontId="142" fillId="0" borderId="1553" xfId="34" applyNumberFormat="1" applyFont="1" applyFill="1" applyBorder="1" applyAlignment="1" applyProtection="1">
      <alignment horizontal="center" vertical="top" wrapText="1" readingOrder="1"/>
    </xf>
    <xf numFmtId="0" fontId="10" fillId="0" borderId="1553" xfId="0" applyNumberFormat="1" applyFont="1" applyFill="1" applyBorder="1" applyAlignment="1">
      <alignment horizontal="center" vertical="center" wrapText="1"/>
    </xf>
    <xf numFmtId="0" fontId="21" fillId="0" borderId="1555" xfId="35" applyNumberFormat="1" applyFont="1" applyFill="1" applyBorder="1" applyAlignment="1">
      <alignment horizontal="center" vertical="center" wrapText="1"/>
    </xf>
    <xf numFmtId="0" fontId="21" fillId="0" borderId="1553" xfId="35" applyNumberFormat="1" applyFont="1" applyFill="1" applyBorder="1" applyAlignment="1">
      <alignment horizontal="center" vertical="center" wrapText="1"/>
    </xf>
    <xf numFmtId="0" fontId="21" fillId="0" borderId="1660" xfId="35" applyNumberFormat="1" applyFont="1" applyFill="1" applyBorder="1" applyAlignment="1">
      <alignment horizontal="center" vertical="center" wrapText="1"/>
    </xf>
    <xf numFmtId="0" fontId="21" fillId="0" borderId="1552" xfId="35" applyNumberFormat="1" applyFont="1" applyFill="1" applyBorder="1" applyAlignment="1">
      <alignment horizontal="center" vertical="center" wrapText="1"/>
    </xf>
    <xf numFmtId="0" fontId="204" fillId="0" borderId="1590" xfId="34" applyNumberFormat="1" applyFont="1" applyFill="1" applyBorder="1" applyAlignment="1" applyProtection="1">
      <alignment horizontal="center" vertical="top" wrapText="1" readingOrder="1"/>
    </xf>
    <xf numFmtId="0" fontId="203" fillId="0" borderId="1589" xfId="34" applyNumberFormat="1" applyFont="1" applyFill="1" applyBorder="1" applyAlignment="1" applyProtection="1">
      <alignment horizontal="center" vertical="top" wrapText="1" readingOrder="1"/>
    </xf>
    <xf numFmtId="0" fontId="203" fillId="0" borderId="1588" xfId="34" applyNumberFormat="1" applyFont="1" applyFill="1" applyBorder="1" applyAlignment="1" applyProtection="1">
      <alignment horizontal="center" vertical="top" wrapText="1" readingOrder="1"/>
    </xf>
    <xf numFmtId="0" fontId="204" fillId="0" borderId="1640" xfId="34" applyNumberFormat="1" applyFont="1" applyFill="1" applyBorder="1" applyAlignment="1" applyProtection="1">
      <alignment horizontal="center" vertical="top" wrapText="1" readingOrder="1"/>
    </xf>
    <xf numFmtId="0" fontId="203" fillId="0" borderId="1658" xfId="34" applyNumberFormat="1" applyFont="1" applyFill="1" applyBorder="1" applyAlignment="1" applyProtection="1">
      <alignment horizontal="center" vertical="top" wrapText="1" readingOrder="1"/>
    </xf>
    <xf numFmtId="0" fontId="203" fillId="0" borderId="1657" xfId="34" applyNumberFormat="1" applyFont="1" applyFill="1" applyBorder="1" applyAlignment="1" applyProtection="1">
      <alignment horizontal="center" vertical="top" wrapText="1" readingOrder="1"/>
    </xf>
    <xf numFmtId="0" fontId="1" fillId="0" borderId="1656" xfId="0" applyNumberFormat="1" applyFont="1" applyFill="1" applyBorder="1" applyAlignment="1">
      <alignment horizontal="center" vertical="center"/>
    </xf>
    <xf numFmtId="0" fontId="1" fillId="0" borderId="1644" xfId="0" applyNumberFormat="1" applyFont="1" applyFill="1" applyBorder="1" applyAlignment="1">
      <alignment horizontal="center" vertical="center"/>
    </xf>
    <xf numFmtId="0" fontId="1" fillId="0" borderId="1619" xfId="0" applyNumberFormat="1" applyFont="1" applyFill="1" applyBorder="1" applyAlignment="1">
      <alignment horizontal="center" vertical="center"/>
    </xf>
    <xf numFmtId="0" fontId="1" fillId="0" borderId="1551" xfId="0" applyNumberFormat="1" applyFont="1" applyFill="1" applyBorder="1" applyAlignment="1">
      <alignment horizontal="center" vertical="center"/>
    </xf>
    <xf numFmtId="0" fontId="1" fillId="0" borderId="1550" xfId="0" applyNumberFormat="1" applyFont="1" applyFill="1" applyBorder="1" applyAlignment="1">
      <alignment horizontal="center" vertical="center"/>
    </xf>
    <xf numFmtId="0" fontId="1" fillId="0" borderId="1549" xfId="0" applyNumberFormat="1" applyFont="1" applyFill="1" applyBorder="1" applyAlignment="1">
      <alignment horizontal="center" vertical="center"/>
    </xf>
    <xf numFmtId="0" fontId="39" fillId="0" borderId="1645" xfId="0" applyFont="1" applyFill="1" applyBorder="1" applyAlignment="1">
      <alignment horizontal="left"/>
    </xf>
    <xf numFmtId="0" fontId="39" fillId="0" borderId="1643" xfId="0" applyFont="1" applyFill="1" applyBorder="1" applyAlignment="1">
      <alignment horizontal="left"/>
    </xf>
    <xf numFmtId="0" fontId="39" fillId="0" borderId="1556" xfId="0" applyFont="1" applyFill="1" applyBorder="1" applyAlignment="1">
      <alignment horizontal="left"/>
    </xf>
    <xf numFmtId="0" fontId="21" fillId="0" borderId="1651" xfId="35" applyNumberFormat="1" applyFont="1" applyFill="1" applyBorder="1" applyAlignment="1">
      <alignment horizontal="center" vertical="center" wrapText="1"/>
    </xf>
    <xf numFmtId="0" fontId="94" fillId="0" borderId="1612" xfId="35" applyFont="1" applyFill="1" applyBorder="1" applyAlignment="1">
      <alignment vertical="center" wrapText="1"/>
    </xf>
    <xf numFmtId="0" fontId="94" fillId="0" borderId="0" xfId="35" applyFont="1" applyFill="1" applyBorder="1" applyAlignment="1">
      <alignment vertical="center" wrapText="1"/>
    </xf>
    <xf numFmtId="0" fontId="21" fillId="0" borderId="1384" xfId="35" applyFont="1" applyFill="1" applyBorder="1" applyAlignment="1">
      <alignment vertical="center" wrapText="1"/>
    </xf>
    <xf numFmtId="0" fontId="21" fillId="0" borderId="1384" xfId="35" applyNumberFormat="1" applyFont="1" applyFill="1" applyBorder="1" applyAlignment="1">
      <alignment horizontal="center" vertical="center" wrapText="1"/>
    </xf>
    <xf numFmtId="0" fontId="94" fillId="0" borderId="1380" xfId="35" applyFont="1" applyFill="1" applyBorder="1" applyAlignment="1">
      <alignment vertical="center" wrapText="1"/>
    </xf>
    <xf numFmtId="0" fontId="94" fillId="0" borderId="1382" xfId="35" applyFont="1" applyFill="1" applyBorder="1" applyAlignment="1">
      <alignment vertical="center" wrapText="1"/>
    </xf>
    <xf numFmtId="0" fontId="21" fillId="0" borderId="1381" xfId="35" applyFont="1" applyFill="1" applyBorder="1" applyAlignment="1">
      <alignment vertical="center" wrapText="1"/>
    </xf>
    <xf numFmtId="0" fontId="21" fillId="0" borderId="1380" xfId="35" applyNumberFormat="1" applyFont="1" applyFill="1" applyBorder="1" applyAlignment="1">
      <alignment horizontal="center" vertical="center"/>
    </xf>
    <xf numFmtId="0" fontId="21" fillId="0" borderId="1382" xfId="35" applyNumberFormat="1" applyFont="1" applyFill="1" applyBorder="1" applyAlignment="1">
      <alignment horizontal="center" vertical="center"/>
    </xf>
    <xf numFmtId="0" fontId="21" fillId="0" borderId="1381" xfId="35" applyNumberFormat="1" applyFont="1" applyFill="1" applyBorder="1" applyAlignment="1">
      <alignment horizontal="center" vertical="center"/>
    </xf>
    <xf numFmtId="0" fontId="21" fillId="0" borderId="1549" xfId="35" applyFont="1" applyFill="1" applyBorder="1" applyAlignment="1">
      <alignment horizontal="center" vertical="center"/>
    </xf>
    <xf numFmtId="0" fontId="21" fillId="0" borderId="1551" xfId="35" applyFont="1" applyFill="1" applyBorder="1" applyAlignment="1">
      <alignment horizontal="center" vertical="center"/>
    </xf>
    <xf numFmtId="0" fontId="21" fillId="0" borderId="1550" xfId="35" applyFont="1" applyFill="1" applyBorder="1" applyAlignment="1">
      <alignment horizontal="center" vertical="center"/>
    </xf>
    <xf numFmtId="0" fontId="21" fillId="0" borderId="1391" xfId="35" applyNumberFormat="1" applyFont="1" applyFill="1" applyBorder="1" applyAlignment="1">
      <alignment horizontal="center" vertical="center"/>
    </xf>
    <xf numFmtId="0" fontId="21" fillId="0" borderId="1392" xfId="35" applyNumberFormat="1" applyFont="1" applyFill="1" applyBorder="1" applyAlignment="1">
      <alignment horizontal="center" vertical="center"/>
    </xf>
    <xf numFmtId="0" fontId="21" fillId="0" borderId="1393" xfId="35" applyNumberFormat="1" applyFont="1" applyFill="1" applyBorder="1" applyAlignment="1">
      <alignment horizontal="center" vertical="center"/>
    </xf>
    <xf numFmtId="0" fontId="21" fillId="0" borderId="1622" xfId="35" applyNumberFormat="1" applyFont="1" applyFill="1" applyBorder="1" applyAlignment="1">
      <alignment horizontal="center" vertical="center"/>
    </xf>
    <xf numFmtId="0" fontId="21" fillId="0" borderId="1651" xfId="35" applyNumberFormat="1" applyFont="1" applyFill="1" applyBorder="1" applyAlignment="1">
      <alignment horizontal="center" vertical="center"/>
    </xf>
    <xf numFmtId="0" fontId="21" fillId="0" borderId="1553" xfId="35" applyNumberFormat="1" applyFont="1" applyFill="1" applyBorder="1" applyAlignment="1">
      <alignment horizontal="center" vertical="center"/>
    </xf>
    <xf numFmtId="0" fontId="21" fillId="0" borderId="1555" xfId="35" applyNumberFormat="1" applyFont="1" applyFill="1" applyBorder="1" applyAlignment="1">
      <alignment horizontal="center" vertical="center"/>
    </xf>
    <xf numFmtId="0" fontId="41" fillId="0" borderId="1660" xfId="35" applyFont="1" applyFill="1" applyBorder="1" applyAlignment="1">
      <alignment horizontal="center"/>
    </xf>
    <xf numFmtId="0" fontId="142" fillId="0" borderId="1642" xfId="34" applyNumberFormat="1" applyFont="1" applyFill="1" applyBorder="1" applyAlignment="1" applyProtection="1">
      <alignment horizontal="center" vertical="top" wrapText="1" readingOrder="1"/>
    </xf>
    <xf numFmtId="0" fontId="142" fillId="0" borderId="1649" xfId="34" applyNumberFormat="1" applyFont="1" applyFill="1" applyBorder="1" applyAlignment="1" applyProtection="1">
      <alignment horizontal="center" vertical="top" wrapText="1" readingOrder="1"/>
    </xf>
    <xf numFmtId="0" fontId="142" fillId="0" borderId="1655" xfId="34" applyNumberFormat="1" applyFont="1" applyFill="1" applyBorder="1" applyAlignment="1" applyProtection="1">
      <alignment horizontal="center" vertical="top" wrapText="1" readingOrder="1"/>
    </xf>
    <xf numFmtId="0" fontId="41" fillId="0" borderId="1552" xfId="35" applyFont="1" applyFill="1" applyBorder="1" applyAlignment="1">
      <alignment horizontal="center"/>
    </xf>
    <xf numFmtId="0" fontId="142" fillId="0" borderId="1643" xfId="34" applyNumberFormat="1" applyFont="1" applyFill="1" applyBorder="1" applyAlignment="1" applyProtection="1">
      <alignment horizontal="center" vertical="top" wrapText="1" readingOrder="1"/>
    </xf>
    <xf numFmtId="0" fontId="142" fillId="0" borderId="1650" xfId="34" applyNumberFormat="1" applyFont="1" applyFill="1" applyBorder="1" applyAlignment="1" applyProtection="1">
      <alignment horizontal="center" vertical="top" wrapText="1" readingOrder="1"/>
    </xf>
    <xf numFmtId="0" fontId="142" fillId="0" borderId="1654" xfId="34" applyNumberFormat="1" applyFont="1" applyFill="1" applyBorder="1" applyAlignment="1" applyProtection="1">
      <alignment horizontal="center" vertical="top" wrapText="1" readingOrder="1"/>
    </xf>
    <xf numFmtId="0" fontId="191" fillId="0" borderId="1640" xfId="35" applyFont="1" applyFill="1" applyBorder="1"/>
    <xf numFmtId="0" fontId="99" fillId="0" borderId="1641" xfId="35" applyFill="1" applyBorder="1"/>
    <xf numFmtId="0" fontId="99" fillId="0" borderId="1614" xfId="35" applyFill="1" applyBorder="1"/>
    <xf numFmtId="0" fontId="142" fillId="9" borderId="1627" xfId="34" applyNumberFormat="1" applyFont="1" applyFill="1" applyBorder="1" applyAlignment="1">
      <alignment horizontal="left" vertical="top" wrapText="1" readingOrder="1"/>
    </xf>
    <xf numFmtId="0" fontId="142" fillId="0" borderId="1625" xfId="34" applyNumberFormat="1" applyFont="1" applyFill="1" applyBorder="1" applyAlignment="1">
      <alignment horizontal="left" vertical="top" wrapText="1" readingOrder="1"/>
    </xf>
    <xf numFmtId="0" fontId="142" fillId="9" borderId="1648" xfId="34" applyNumberFormat="1" applyFont="1" applyFill="1" applyBorder="1" applyAlignment="1">
      <alignment horizontal="left" vertical="top" wrapText="1" readingOrder="1"/>
    </xf>
    <xf numFmtId="0" fontId="142" fillId="0" borderId="1646" xfId="34" applyNumberFormat="1" applyFont="1" applyFill="1" applyBorder="1" applyAlignment="1">
      <alignment horizontal="left" vertical="top" wrapText="1" readingOrder="1"/>
    </xf>
    <xf numFmtId="0" fontId="99" fillId="0" borderId="0" xfId="35"/>
    <xf numFmtId="0" fontId="142" fillId="0" borderId="1589" xfId="34" applyNumberFormat="1" applyFont="1" applyFill="1" applyBorder="1" applyAlignment="1" applyProtection="1">
      <alignment horizontal="center" vertical="top" wrapText="1" readingOrder="1"/>
    </xf>
    <xf numFmtId="0" fontId="143" fillId="0" borderId="1590" xfId="34" applyNumberFormat="1" applyFont="1" applyFill="1" applyBorder="1" applyAlignment="1" applyProtection="1">
      <alignment horizontal="center" vertical="top" wrapText="1" readingOrder="1"/>
    </xf>
    <xf numFmtId="0" fontId="13" fillId="0" borderId="1622" xfId="35" applyNumberFormat="1" applyFont="1" applyFill="1" applyBorder="1" applyAlignment="1">
      <alignment horizontal="center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142" fillId="0" borderId="1588" xfId="34" applyNumberFormat="1" applyFont="1" applyFill="1" applyBorder="1" applyAlignment="1">
      <alignment horizontal="left" vertical="top" wrapText="1" readingOrder="1"/>
    </xf>
    <xf numFmtId="0" fontId="142" fillId="9" borderId="1652" xfId="34" applyNumberFormat="1" applyFont="1" applyFill="1" applyBorder="1" applyAlignment="1">
      <alignment horizontal="left" vertical="top" wrapText="1" readingOrder="1"/>
    </xf>
    <xf numFmtId="0" fontId="41" fillId="0" borderId="1622" xfId="35" applyFont="1" applyFill="1" applyBorder="1" applyAlignment="1">
      <alignment horizontal="left"/>
    </xf>
    <xf numFmtId="0" fontId="8" fillId="0" borderId="1549" xfId="35" applyNumberFormat="1" applyFont="1" applyFill="1" applyBorder="1" applyAlignment="1">
      <alignment horizontal="center" vertical="center"/>
    </xf>
    <xf numFmtId="0" fontId="8" fillId="0" borderId="1550" xfId="35" applyNumberFormat="1" applyFont="1" applyFill="1" applyBorder="1" applyAlignment="1">
      <alignment horizontal="center" vertical="center"/>
    </xf>
    <xf numFmtId="0" fontId="8" fillId="0" borderId="1551" xfId="35" applyNumberFormat="1" applyFont="1" applyFill="1" applyBorder="1" applyAlignment="1">
      <alignment horizontal="center" vertical="center"/>
    </xf>
    <xf numFmtId="0" fontId="8" fillId="0" borderId="1644" xfId="35" applyNumberFormat="1" applyFont="1" applyFill="1" applyBorder="1" applyAlignment="1">
      <alignment horizontal="center" vertical="center"/>
    </xf>
    <xf numFmtId="0" fontId="8" fillId="0" borderId="1645" xfId="35" applyNumberFormat="1" applyFont="1" applyFill="1" applyBorder="1" applyAlignment="1">
      <alignment horizontal="center" vertical="center"/>
    </xf>
    <xf numFmtId="0" fontId="41" fillId="0" borderId="1651" xfId="35" applyFont="1" applyFill="1" applyBorder="1" applyAlignment="1">
      <alignment horizontal="left"/>
    </xf>
    <xf numFmtId="0" fontId="8" fillId="0" borderId="0" xfId="35" applyFont="1" applyFill="1" applyBorder="1" applyAlignment="1">
      <alignment vertical="center" wrapText="1"/>
    </xf>
    <xf numFmtId="0" fontId="41" fillId="0" borderId="1651" xfId="35" applyFont="1" applyFill="1" applyBorder="1" applyAlignment="1">
      <alignment horizontal="center"/>
    </xf>
    <xf numFmtId="0" fontId="13" fillId="0" borderId="1553" xfId="35" applyFont="1" applyFill="1" applyBorder="1" applyAlignment="1">
      <alignment horizontal="center"/>
    </xf>
    <xf numFmtId="0" fontId="41" fillId="0" borderId="1555" xfId="35" applyFont="1" applyFill="1" applyBorder="1" applyAlignment="1">
      <alignment horizontal="center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13" fillId="0" borderId="1612" xfId="35" applyNumberFormat="1" applyFont="1" applyFill="1" applyBorder="1" applyAlignment="1">
      <alignment horizontal="center"/>
    </xf>
    <xf numFmtId="0" fontId="13" fillId="0" borderId="0" xfId="35" applyNumberFormat="1" applyFont="1" applyFill="1" applyBorder="1" applyAlignment="1">
      <alignment horizontal="center"/>
    </xf>
    <xf numFmtId="0" fontId="13" fillId="0" borderId="1384" xfId="35" applyNumberFormat="1" applyFont="1" applyFill="1" applyBorder="1" applyAlignment="1">
      <alignment horizontal="center"/>
    </xf>
    <xf numFmtId="0" fontId="99" fillId="0" borderId="1549" xfId="35" applyFill="1" applyBorder="1"/>
    <xf numFmtId="0" fontId="99" fillId="0" borderId="1551" xfId="35" applyFill="1" applyBorder="1"/>
    <xf numFmtId="0" fontId="191" fillId="0" borderId="1550" xfId="35" applyFont="1" applyFill="1" applyBorder="1"/>
    <xf numFmtId="0" fontId="99" fillId="0" borderId="1552" xfId="35" applyFill="1" applyBorder="1"/>
    <xf numFmtId="0" fontId="99" fillId="0" borderId="1660" xfId="35" applyFill="1" applyBorder="1"/>
    <xf numFmtId="0" fontId="191" fillId="0" borderId="1553" xfId="35" applyFont="1" applyFill="1" applyBorder="1"/>
    <xf numFmtId="0" fontId="13" fillId="0" borderId="1381" xfId="35" applyFont="1" applyFill="1" applyBorder="1" applyAlignment="1">
      <alignment horizontal="center"/>
    </xf>
    <xf numFmtId="0" fontId="41" fillId="0" borderId="1393" xfId="35" applyFont="1" applyFill="1" applyBorder="1" applyAlignment="1">
      <alignment horizontal="center"/>
    </xf>
    <xf numFmtId="0" fontId="13" fillId="0" borderId="1549" xfId="35" applyNumberFormat="1" applyFont="1" applyFill="1" applyBorder="1" applyAlignment="1">
      <alignment horizontal="center"/>
    </xf>
    <xf numFmtId="0" fontId="13" fillId="0" borderId="1551" xfId="35" applyNumberFormat="1" applyFont="1" applyFill="1" applyBorder="1" applyAlignment="1">
      <alignment horizontal="center"/>
    </xf>
    <xf numFmtId="0" fontId="13" fillId="0" borderId="1550" xfId="35" applyNumberFormat="1" applyFont="1" applyFill="1" applyBorder="1" applyAlignment="1">
      <alignment horizontal="center"/>
    </xf>
    <xf numFmtId="0" fontId="13" fillId="0" borderId="1645" xfId="35" applyNumberFormat="1" applyFont="1" applyFill="1" applyBorder="1" applyAlignment="1">
      <alignment horizontal="center"/>
    </xf>
    <xf numFmtId="0" fontId="13" fillId="0" borderId="1644" xfId="35" applyNumberFormat="1" applyFont="1" applyFill="1" applyBorder="1" applyAlignment="1">
      <alignment horizontal="center"/>
    </xf>
    <xf numFmtId="0" fontId="99" fillId="0" borderId="1645" xfId="35" applyFill="1" applyBorder="1"/>
    <xf numFmtId="0" fontId="99" fillId="0" borderId="1644" xfId="35" applyFill="1" applyBorder="1"/>
    <xf numFmtId="0" fontId="99" fillId="0" borderId="1556" xfId="35" applyFill="1" applyBorder="1"/>
    <xf numFmtId="0" fontId="99" fillId="0" borderId="1659" xfId="35" applyFill="1" applyBorder="1"/>
    <xf numFmtId="0" fontId="13" fillId="0" borderId="101" xfId="35" applyNumberFormat="1" applyFont="1" applyFill="1" applyBorder="1" applyAlignment="1">
      <alignment horizontal="center"/>
    </xf>
    <xf numFmtId="0" fontId="13" fillId="0" borderId="100" xfId="35" applyNumberFormat="1" applyFont="1" applyFill="1" applyBorder="1" applyAlignment="1">
      <alignment horizontal="center"/>
    </xf>
    <xf numFmtId="0" fontId="99" fillId="0" borderId="1651" xfId="35" applyFill="1" applyBorder="1"/>
    <xf numFmtId="0" fontId="99" fillId="0" borderId="1555" xfId="35" applyFill="1" applyBorder="1"/>
    <xf numFmtId="0" fontId="142" fillId="0" borderId="1661" xfId="34" applyNumberFormat="1" applyFont="1" applyFill="1" applyBorder="1" applyAlignment="1" applyProtection="1">
      <alignment horizontal="center" vertical="top" wrapText="1" readingOrder="1"/>
    </xf>
    <xf numFmtId="0" fontId="142" fillId="0" borderId="1653" xfId="34" applyNumberFormat="1" applyFont="1" applyFill="1" applyBorder="1" applyAlignment="1" applyProtection="1">
      <alignment horizontal="center" vertical="top" wrapText="1" readingOrder="1"/>
    </xf>
    <xf numFmtId="0" fontId="142" fillId="0" borderId="1613" xfId="34" applyNumberFormat="1" applyFont="1" applyFill="1" applyBorder="1" applyAlignment="1" applyProtection="1">
      <alignment horizontal="center" vertical="top" wrapText="1" readingOrder="1"/>
    </xf>
    <xf numFmtId="0" fontId="41" fillId="0" borderId="1382" xfId="35" applyFont="1" applyFill="1" applyBorder="1" applyAlignment="1">
      <alignment horizontal="center"/>
    </xf>
    <xf numFmtId="0" fontId="10" fillId="0" borderId="1552" xfId="35" applyNumberFormat="1" applyFont="1" applyFill="1" applyBorder="1" applyAlignment="1">
      <alignment horizontal="center"/>
    </xf>
    <xf numFmtId="0" fontId="10" fillId="0" borderId="1651" xfId="35" applyNumberFormat="1" applyFont="1" applyFill="1" applyBorder="1" applyAlignment="1">
      <alignment horizontal="center"/>
    </xf>
    <xf numFmtId="0" fontId="10" fillId="0" borderId="1553" xfId="35" applyFont="1" applyFill="1" applyBorder="1" applyAlignment="1">
      <alignment horizontal="center"/>
    </xf>
    <xf numFmtId="0" fontId="10" fillId="0" borderId="1660" xfId="35" applyNumberFormat="1" applyFont="1" applyFill="1" applyBorder="1" applyAlignment="1">
      <alignment horizontal="center"/>
    </xf>
    <xf numFmtId="0" fontId="10" fillId="0" borderId="1555" xfId="35" applyNumberFormat="1" applyFont="1" applyFill="1" applyBorder="1" applyAlignment="1">
      <alignment horizontal="center"/>
    </xf>
    <xf numFmtId="0" fontId="56" fillId="0" borderId="1619" xfId="21" applyFont="1" applyFill="1" applyBorder="1" applyAlignment="1">
      <alignment horizontal="center" vertical="center" wrapText="1"/>
    </xf>
    <xf numFmtId="0" fontId="56" fillId="0" borderId="1656" xfId="21" applyFont="1" applyFill="1" applyBorder="1" applyAlignment="1">
      <alignment horizontal="center" vertical="center" wrapText="1"/>
    </xf>
    <xf numFmtId="0" fontId="164" fillId="0" borderId="1664" xfId="34" applyNumberFormat="1" applyFont="1" applyFill="1" applyBorder="1" applyAlignment="1">
      <alignment horizontal="center" vertical="top" wrapText="1" readingOrder="1"/>
    </xf>
    <xf numFmtId="0" fontId="164" fillId="0" borderId="1665" xfId="34" applyNumberFormat="1" applyFont="1" applyFill="1" applyBorder="1" applyAlignment="1">
      <alignment horizontal="center" vertical="top" wrapText="1" readingOrder="1"/>
    </xf>
    <xf numFmtId="0" fontId="165" fillId="0" borderId="1666" xfId="34" applyNumberFormat="1" applyFont="1" applyFill="1" applyBorder="1" applyAlignment="1">
      <alignment horizontal="center" vertical="top" wrapText="1" readingOrder="1"/>
    </xf>
    <xf numFmtId="0" fontId="187" fillId="0" borderId="1615" xfId="34" applyNumberFormat="1" applyFont="1" applyFill="1" applyBorder="1" applyAlignment="1">
      <alignment horizontal="center" vertical="top" wrapText="1" readingOrder="1"/>
    </xf>
    <xf numFmtId="0" fontId="187" fillId="0" borderId="1616" xfId="34" applyNumberFormat="1" applyFont="1" applyFill="1" applyBorder="1" applyAlignment="1">
      <alignment horizontal="center" vertical="top" wrapText="1" readingOrder="1"/>
    </xf>
    <xf numFmtId="0" fontId="188" fillId="0" borderId="1617" xfId="34" applyNumberFormat="1" applyFont="1" applyFill="1" applyBorder="1" applyAlignment="1">
      <alignment horizontal="center" vertical="top" wrapText="1" readingOrder="1"/>
    </xf>
    <xf numFmtId="0" fontId="68" fillId="0" borderId="1622" xfId="0" applyFont="1" applyFill="1" applyBorder="1" applyAlignment="1">
      <alignment vertical="center" wrapText="1"/>
    </xf>
    <xf numFmtId="0" fontId="68" fillId="0" borderId="1623" xfId="0" applyFont="1" applyFill="1" applyBorder="1" applyAlignment="1">
      <alignment vertical="center" wrapText="1"/>
    </xf>
    <xf numFmtId="0" fontId="66" fillId="0" borderId="1624" xfId="0" applyFont="1" applyFill="1" applyBorder="1" applyAlignment="1">
      <alignment vertical="center" wrapText="1"/>
    </xf>
    <xf numFmtId="0" fontId="41" fillId="0" borderId="1622" xfId="0" applyFont="1" applyFill="1" applyBorder="1" applyAlignment="1">
      <alignment horizontal="center"/>
    </xf>
    <xf numFmtId="0" fontId="41" fillId="0" borderId="1623" xfId="0" applyFont="1" applyFill="1" applyBorder="1" applyAlignment="1">
      <alignment horizontal="center"/>
    </xf>
    <xf numFmtId="0" fontId="13" fillId="0" borderId="1624" xfId="0" applyFont="1" applyFill="1" applyBorder="1" applyAlignment="1">
      <alignment horizontal="center"/>
    </xf>
    <xf numFmtId="0" fontId="13" fillId="0" borderId="1646" xfId="0" applyNumberFormat="1" applyFont="1" applyFill="1" applyBorder="1" applyAlignment="1">
      <alignment horizontal="center" vertical="center" wrapText="1"/>
    </xf>
    <xf numFmtId="0" fontId="13" fillId="0" borderId="1647" xfId="0" applyNumberFormat="1" applyFont="1" applyFill="1" applyBorder="1" applyAlignment="1">
      <alignment horizontal="center" vertical="center" wrapText="1"/>
    </xf>
    <xf numFmtId="0" fontId="13" fillId="0" borderId="1648" xfId="0" applyNumberFormat="1" applyFont="1" applyFill="1" applyBorder="1" applyAlignment="1">
      <alignment horizontal="center" vertical="center" wrapText="1"/>
    </xf>
    <xf numFmtId="0" fontId="21" fillId="0" borderId="1646" xfId="0" applyFont="1" applyFill="1" applyBorder="1" applyAlignment="1">
      <alignment horizontal="center" vertical="center" wrapText="1"/>
    </xf>
    <xf numFmtId="0" fontId="21" fillId="0" borderId="1647" xfId="0" applyFont="1" applyFill="1" applyBorder="1" applyAlignment="1">
      <alignment horizontal="center" vertical="center" wrapText="1"/>
    </xf>
    <xf numFmtId="0" fontId="21" fillId="0" borderId="1648" xfId="0" applyFont="1" applyFill="1" applyBorder="1" applyAlignment="1">
      <alignment horizontal="center" vertical="center" wrapText="1"/>
    </xf>
    <xf numFmtId="0" fontId="95" fillId="0" borderId="1622" xfId="0" applyFont="1" applyFill="1" applyBorder="1" applyAlignment="1">
      <alignment horizontal="center" vertical="center" wrapText="1"/>
    </xf>
    <xf numFmtId="0" fontId="95" fillId="0" borderId="1623" xfId="0" applyFont="1" applyFill="1" applyBorder="1" applyAlignment="1">
      <alignment horizontal="center" vertical="center" wrapText="1"/>
    </xf>
    <xf numFmtId="0" fontId="95" fillId="0" borderId="1624" xfId="0" applyFont="1" applyFill="1" applyBorder="1" applyAlignment="1">
      <alignment horizontal="center" vertical="center" wrapText="1"/>
    </xf>
    <xf numFmtId="0" fontId="41" fillId="0" borderId="1556" xfId="0" applyFont="1" applyFill="1" applyBorder="1" applyAlignment="1">
      <alignment horizontal="left"/>
    </xf>
    <xf numFmtId="0" fontId="41" fillId="0" borderId="1654" xfId="0" applyFont="1" applyFill="1" applyBorder="1" applyAlignment="1">
      <alignment horizontal="left"/>
    </xf>
    <xf numFmtId="0" fontId="41" fillId="0" borderId="1643" xfId="0" applyFont="1" applyFill="1" applyBorder="1" applyAlignment="1">
      <alignment horizontal="left"/>
    </xf>
    <xf numFmtId="0" fontId="189" fillId="9" borderId="1651" xfId="34" applyFont="1" applyFill="1" applyBorder="1" applyAlignment="1">
      <alignment horizontal="left" vertical="top" wrapText="1" readingOrder="1"/>
    </xf>
    <xf numFmtId="0" fontId="201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76" fillId="0" borderId="1667" xfId="9" applyFont="1" applyBorder="1" applyAlignment="1">
      <alignment horizontal="center" vertical="center" wrapText="1"/>
    </xf>
    <xf numFmtId="0" fontId="76" fillId="0" borderId="1579" xfId="9" applyFont="1" applyBorder="1" applyAlignment="1">
      <alignment horizontal="center" vertical="center" wrapText="1"/>
    </xf>
    <xf numFmtId="0" fontId="76" fillId="0" borderId="1581" xfId="9" applyFont="1" applyBorder="1" applyAlignment="1">
      <alignment horizontal="center" vertical="center" wrapText="1"/>
    </xf>
    <xf numFmtId="0" fontId="102" fillId="0" borderId="1603" xfId="9" applyFont="1" applyBorder="1" applyAlignment="1">
      <alignment horizontal="center"/>
    </xf>
    <xf numFmtId="0" fontId="102" fillId="0" borderId="1252" xfId="9" applyFont="1" applyBorder="1" applyAlignment="1">
      <alignment horizontal="center"/>
    </xf>
    <xf numFmtId="0" fontId="76" fillId="0" borderId="1639" xfId="9" applyFont="1" applyBorder="1" applyAlignment="1">
      <alignment horizontal="center" vertical="center" wrapText="1"/>
    </xf>
    <xf numFmtId="0" fontId="76" fillId="0" borderId="1668" xfId="9" applyFont="1" applyBorder="1" applyAlignment="1">
      <alignment horizontal="center" vertical="center" wrapText="1"/>
    </xf>
    <xf numFmtId="0" fontId="80" fillId="0" borderId="1637" xfId="9" applyFont="1" applyBorder="1" applyAlignment="1">
      <alignment horizontal="center" vertical="center"/>
    </xf>
    <xf numFmtId="0" fontId="80" fillId="0" borderId="1668" xfId="9" applyFont="1" applyBorder="1" applyAlignment="1">
      <alignment horizontal="center" vertical="center"/>
    </xf>
    <xf numFmtId="0" fontId="205" fillId="0" borderId="1639" xfId="9" applyFont="1" applyBorder="1"/>
    <xf numFmtId="0" fontId="205" fillId="0" borderId="1668" xfId="9" applyFont="1" applyBorder="1"/>
    <xf numFmtId="0" fontId="205" fillId="0" borderId="1637" xfId="9" applyFont="1" applyBorder="1"/>
    <xf numFmtId="0" fontId="83" fillId="0" borderId="1504" xfId="0" applyFont="1" applyFill="1" applyBorder="1" applyAlignment="1">
      <alignment horizontal="center"/>
    </xf>
    <xf numFmtId="49" fontId="84" fillId="0" borderId="1559" xfId="0" applyNumberFormat="1" applyFont="1" applyFill="1" applyBorder="1" applyAlignment="1">
      <alignment horizontal="left"/>
    </xf>
    <xf numFmtId="0" fontId="84" fillId="0" borderId="1559" xfId="0" applyFont="1" applyFill="1" applyBorder="1" applyAlignment="1">
      <alignment horizontal="left"/>
    </xf>
    <xf numFmtId="17" fontId="84" fillId="0" borderId="1559" xfId="0" applyNumberFormat="1" applyFont="1" applyFill="1" applyBorder="1" applyAlignment="1">
      <alignment horizontal="left"/>
    </xf>
    <xf numFmtId="49" fontId="84" fillId="0" borderId="1633" xfId="0" applyNumberFormat="1" applyFont="1" applyFill="1" applyBorder="1" applyAlignment="1">
      <alignment horizontal="left"/>
    </xf>
    <xf numFmtId="0" fontId="84" fillId="0" borderId="1633" xfId="0" applyFont="1" applyFill="1" applyBorder="1" applyAlignment="1">
      <alignment horizontal="left"/>
    </xf>
    <xf numFmtId="0" fontId="84" fillId="0" borderId="1597" xfId="0" applyFont="1" applyFill="1" applyBorder="1" applyAlignment="1">
      <alignment horizontal="center"/>
    </xf>
    <xf numFmtId="0" fontId="84" fillId="0" borderId="1599" xfId="0" applyFont="1" applyFill="1" applyBorder="1" applyAlignment="1">
      <alignment horizontal="center"/>
    </xf>
    <xf numFmtId="0" fontId="83" fillId="0" borderId="194" xfId="0" applyFont="1" applyFill="1" applyBorder="1" applyAlignment="1">
      <alignment horizontal="center"/>
    </xf>
    <xf numFmtId="0" fontId="83" fillId="0" borderId="1605" xfId="0" applyFont="1" applyFill="1" applyBorder="1" applyAlignment="1">
      <alignment horizontal="left" vertical="center"/>
    </xf>
    <xf numFmtId="0" fontId="90" fillId="0" borderId="1602" xfId="0" applyFont="1" applyFill="1" applyBorder="1" applyAlignment="1">
      <alignment horizontal="center"/>
    </xf>
    <xf numFmtId="0" fontId="83" fillId="0" borderId="1595" xfId="0" applyFont="1" applyFill="1" applyBorder="1" applyAlignment="1">
      <alignment horizontal="center"/>
    </xf>
    <xf numFmtId="0" fontId="84" fillId="0" borderId="1639" xfId="9" applyFont="1" applyFill="1" applyBorder="1" applyAlignment="1">
      <alignment horizontal="center"/>
    </xf>
    <xf numFmtId="0" fontId="84" fillId="0" borderId="1668" xfId="9" applyFont="1" applyFill="1" applyBorder="1" applyAlignment="1">
      <alignment horizontal="center"/>
    </xf>
    <xf numFmtId="0" fontId="84" fillId="0" borderId="629" xfId="9" applyFont="1" applyFill="1" applyBorder="1" applyAlignment="1">
      <alignment horizontal="center"/>
    </xf>
    <xf numFmtId="0" fontId="83" fillId="0" borderId="1596" xfId="9" applyFont="1" applyFill="1" applyBorder="1" applyAlignment="1">
      <alignment horizontal="center" vertical="center" wrapText="1"/>
    </xf>
    <xf numFmtId="49" fontId="89" fillId="0" borderId="1605" xfId="0" applyNumberFormat="1" applyFont="1" applyFill="1" applyBorder="1" applyAlignment="1">
      <alignment horizontal="left"/>
    </xf>
    <xf numFmtId="0" fontId="90" fillId="0" borderId="1605" xfId="0" applyFont="1" applyFill="1" applyBorder="1" applyAlignment="1">
      <alignment horizontal="center"/>
    </xf>
    <xf numFmtId="0" fontId="90" fillId="0" borderId="1670" xfId="0" applyFont="1" applyFill="1" applyBorder="1" applyAlignment="1">
      <alignment horizontal="center"/>
    </xf>
    <xf numFmtId="0" fontId="90" fillId="0" borderId="1595" xfId="0" applyFont="1" applyFill="1" applyBorder="1" applyAlignment="1">
      <alignment horizontal="center"/>
    </xf>
    <xf numFmtId="0" fontId="84" fillId="0" borderId="1518" xfId="9" applyFont="1" applyFill="1" applyBorder="1" applyAlignment="1">
      <alignment horizontal="center" vertical="center" wrapText="1"/>
    </xf>
    <xf numFmtId="49" fontId="82" fillId="0" borderId="1252" xfId="0" applyNumberFormat="1" applyFont="1" applyFill="1" applyBorder="1" applyAlignment="1">
      <alignment horizontal="left"/>
    </xf>
    <xf numFmtId="0" fontId="84" fillId="0" borderId="1671" xfId="0" applyFont="1" applyFill="1" applyBorder="1" applyAlignment="1">
      <alignment horizontal="center"/>
    </xf>
    <xf numFmtId="0" fontId="84" fillId="0" borderId="1598" xfId="0" applyFont="1" applyFill="1" applyBorder="1" applyAlignment="1">
      <alignment horizontal="center"/>
    </xf>
    <xf numFmtId="0" fontId="84" fillId="0" borderId="1672" xfId="0" applyFont="1" applyFill="1" applyBorder="1" applyAlignment="1">
      <alignment horizontal="center"/>
    </xf>
    <xf numFmtId="0" fontId="84" fillId="0" borderId="1673" xfId="0" applyFont="1" applyFill="1" applyBorder="1" applyAlignment="1">
      <alignment horizontal="center"/>
    </xf>
    <xf numFmtId="0" fontId="84" fillId="0" borderId="1674" xfId="0" applyFont="1" applyFill="1" applyBorder="1" applyAlignment="1">
      <alignment horizontal="center"/>
    </xf>
    <xf numFmtId="0" fontId="84" fillId="0" borderId="1675" xfId="0" applyFont="1" applyFill="1" applyBorder="1" applyAlignment="1">
      <alignment horizontal="center"/>
    </xf>
    <xf numFmtId="0" fontId="84" fillId="0" borderId="1526" xfId="0" applyFont="1" applyFill="1" applyBorder="1" applyAlignment="1">
      <alignment horizontal="center"/>
    </xf>
    <xf numFmtId="49" fontId="89" fillId="0" borderId="1667" xfId="0" applyNumberFormat="1" applyFont="1" applyFill="1" applyBorder="1" applyAlignment="1">
      <alignment horizontal="left"/>
    </xf>
    <xf numFmtId="0" fontId="84" fillId="0" borderId="1593" xfId="0" applyFont="1" applyFill="1" applyBorder="1" applyAlignment="1">
      <alignment horizontal="center"/>
    </xf>
    <xf numFmtId="0" fontId="84" fillId="0" borderId="1676" xfId="0" applyFont="1" applyFill="1" applyBorder="1" applyAlignment="1">
      <alignment horizontal="center"/>
    </xf>
    <xf numFmtId="0" fontId="84" fillId="0" borderId="1579" xfId="0" applyFont="1" applyFill="1" applyBorder="1" applyAlignment="1">
      <alignment horizontal="center"/>
    </xf>
    <xf numFmtId="0" fontId="84" fillId="0" borderId="1677" xfId="0" applyFont="1" applyFill="1" applyBorder="1" applyAlignment="1">
      <alignment horizontal="center"/>
    </xf>
    <xf numFmtId="0" fontId="84" fillId="0" borderId="1678" xfId="0" applyFont="1" applyFill="1" applyBorder="1" applyAlignment="1">
      <alignment horizontal="center"/>
    </xf>
    <xf numFmtId="0" fontId="84" fillId="0" borderId="1581" xfId="0" applyFont="1" applyFill="1" applyBorder="1" applyAlignment="1">
      <alignment horizontal="center"/>
    </xf>
    <xf numFmtId="0" fontId="84" fillId="0" borderId="1679" xfId="0" applyFont="1" applyFill="1" applyBorder="1" applyAlignment="1">
      <alignment horizontal="center"/>
    </xf>
    <xf numFmtId="0" fontId="84" fillId="0" borderId="1680" xfId="0" applyFont="1" applyFill="1" applyBorder="1" applyAlignment="1">
      <alignment horizontal="center"/>
    </xf>
    <xf numFmtId="0" fontId="84" fillId="0" borderId="1594" xfId="0" applyFont="1" applyFill="1" applyBorder="1" applyAlignment="1">
      <alignment horizontal="center"/>
    </xf>
    <xf numFmtId="0" fontId="84" fillId="0" borderId="684" xfId="0" applyFont="1" applyFill="1" applyBorder="1" applyAlignment="1">
      <alignment horizontal="center"/>
    </xf>
    <xf numFmtId="0" fontId="84" fillId="0" borderId="1681" xfId="0" applyFont="1" applyFill="1" applyBorder="1" applyAlignment="1">
      <alignment horizontal="center"/>
    </xf>
    <xf numFmtId="0" fontId="84" fillId="0" borderId="1303" xfId="0" applyFont="1" applyFill="1" applyBorder="1" applyAlignment="1">
      <alignment horizontal="center"/>
    </xf>
    <xf numFmtId="0" fontId="84" fillId="0" borderId="775" xfId="0" applyFont="1" applyFill="1" applyBorder="1" applyAlignment="1">
      <alignment horizontal="center"/>
    </xf>
    <xf numFmtId="0" fontId="84" fillId="0" borderId="1527" xfId="0" applyFont="1" applyFill="1" applyBorder="1" applyAlignment="1">
      <alignment horizontal="center"/>
    </xf>
    <xf numFmtId="0" fontId="84" fillId="0" borderId="1682" xfId="0" applyFont="1" applyFill="1" applyBorder="1" applyAlignment="1">
      <alignment horizontal="center"/>
    </xf>
    <xf numFmtId="0" fontId="84" fillId="0" borderId="1683" xfId="0" applyFont="1" applyFill="1" applyBorder="1" applyAlignment="1">
      <alignment horizontal="center"/>
    </xf>
    <xf numFmtId="0" fontId="84" fillId="0" borderId="1684" xfId="0" applyFont="1" applyFill="1" applyBorder="1" applyAlignment="1">
      <alignment horizontal="center"/>
    </xf>
    <xf numFmtId="0" fontId="84" fillId="0" borderId="1685" xfId="0" applyFont="1" applyFill="1" applyBorder="1" applyAlignment="1">
      <alignment horizontal="center"/>
    </xf>
    <xf numFmtId="0" fontId="84" fillId="0" borderId="1686" xfId="0" applyFont="1" applyFill="1" applyBorder="1" applyAlignment="1">
      <alignment horizontal="center"/>
    </xf>
    <xf numFmtId="0" fontId="12" fillId="0" borderId="1687" xfId="0" applyFont="1" applyFill="1" applyBorder="1" applyAlignment="1">
      <alignment horizontal="center"/>
    </xf>
    <xf numFmtId="49" fontId="89" fillId="0" borderId="1252" xfId="0" applyNumberFormat="1" applyFont="1" applyFill="1" applyBorder="1" applyAlignment="1">
      <alignment horizontal="left"/>
    </xf>
    <xf numFmtId="0" fontId="84" fillId="2" borderId="1518" xfId="9" applyFont="1" applyFill="1" applyBorder="1" applyAlignment="1">
      <alignment horizontal="center"/>
    </xf>
    <xf numFmtId="0" fontId="84" fillId="0" borderId="1667" xfId="0" applyFont="1" applyFill="1" applyBorder="1" applyAlignment="1">
      <alignment horizontal="left"/>
    </xf>
    <xf numFmtId="0" fontId="84" fillId="0" borderId="1593" xfId="9" applyFont="1" applyFill="1" applyBorder="1" applyAlignment="1">
      <alignment horizontal="center"/>
    </xf>
    <xf numFmtId="0" fontId="84" fillId="0" borderId="1676" xfId="9" applyFont="1" applyFill="1" applyBorder="1" applyAlignment="1">
      <alignment horizontal="center"/>
    </xf>
    <xf numFmtId="0" fontId="84" fillId="0" borderId="1579" xfId="9" applyFont="1" applyFill="1" applyBorder="1" applyAlignment="1">
      <alignment horizontal="center"/>
    </xf>
    <xf numFmtId="0" fontId="84" fillId="0" borderId="1581" xfId="9" applyFont="1" applyFill="1" applyBorder="1" applyAlignment="1">
      <alignment horizontal="center"/>
    </xf>
    <xf numFmtId="0" fontId="84" fillId="0" borderId="1594" xfId="9" applyFont="1" applyFill="1" applyBorder="1" applyAlignment="1">
      <alignment horizontal="center"/>
    </xf>
    <xf numFmtId="0" fontId="83" fillId="0" borderId="1581" xfId="9" applyFont="1" applyFill="1" applyBorder="1" applyAlignment="1">
      <alignment horizontal="center" vertical="center" wrapText="1"/>
    </xf>
    <xf numFmtId="0" fontId="84" fillId="0" borderId="1335" xfId="0" applyFont="1" applyFill="1" applyBorder="1" applyAlignment="1">
      <alignment horizontal="left"/>
    </xf>
    <xf numFmtId="0" fontId="84" fillId="0" borderId="1688" xfId="9" applyFont="1" applyFill="1" applyBorder="1" applyAlignment="1">
      <alignment horizontal="center"/>
    </xf>
    <xf numFmtId="0" fontId="84" fillId="0" borderId="1533" xfId="9" applyFont="1" applyFill="1" applyBorder="1" applyAlignment="1">
      <alignment horizontal="center"/>
    </xf>
    <xf numFmtId="0" fontId="84" fillId="0" borderId="1532" xfId="9" applyFont="1" applyFill="1" applyBorder="1" applyAlignment="1">
      <alignment horizontal="center"/>
    </xf>
    <xf numFmtId="0" fontId="84" fillId="0" borderId="1689" xfId="9" applyFont="1" applyFill="1" applyBorder="1" applyAlignment="1">
      <alignment horizontal="center"/>
    </xf>
    <xf numFmtId="0" fontId="84" fillId="0" borderId="1526" xfId="9" applyFont="1" applyFill="1" applyBorder="1" applyAlignment="1">
      <alignment horizontal="center"/>
    </xf>
    <xf numFmtId="0" fontId="83" fillId="0" borderId="1687" xfId="9" applyFont="1" applyFill="1" applyBorder="1" applyAlignment="1">
      <alignment horizontal="center" vertical="center" wrapText="1"/>
    </xf>
    <xf numFmtId="0" fontId="84" fillId="0" borderId="1594" xfId="9" applyFont="1" applyFill="1" applyBorder="1" applyAlignment="1">
      <alignment horizontal="center" vertical="center" wrapText="1"/>
    </xf>
    <xf numFmtId="0" fontId="84" fillId="0" borderId="1598" xfId="9" applyFont="1" applyFill="1" applyBorder="1" applyAlignment="1">
      <alignment horizontal="center" vertical="center" wrapText="1"/>
    </xf>
    <xf numFmtId="0" fontId="84" fillId="0" borderId="1527" xfId="9" applyFont="1" applyFill="1" applyBorder="1" applyAlignment="1">
      <alignment horizontal="center" vertical="center" wrapText="1"/>
    </xf>
    <xf numFmtId="0" fontId="84" fillId="0" borderId="1585" xfId="9" applyFont="1" applyFill="1" applyBorder="1" applyAlignment="1">
      <alignment horizontal="center" vertical="center" wrapText="1"/>
    </xf>
    <xf numFmtId="0" fontId="84" fillId="0" borderId="1542" xfId="9" applyFont="1" applyFill="1" applyBorder="1" applyAlignment="1">
      <alignment horizontal="center" vertical="center" wrapText="1"/>
    </xf>
    <xf numFmtId="0" fontId="84" fillId="0" borderId="1690" xfId="9" applyFont="1" applyFill="1" applyBorder="1" applyAlignment="1">
      <alignment horizontal="center" vertical="center" wrapText="1"/>
    </xf>
    <xf numFmtId="0" fontId="90" fillId="0" borderId="1474" xfId="0" applyFont="1" applyFill="1" applyBorder="1" applyAlignment="1">
      <alignment horizontal="center"/>
    </xf>
    <xf numFmtId="0" fontId="90" fillId="0" borderId="1542" xfId="9" applyFont="1" applyFill="1" applyBorder="1" applyAlignment="1">
      <alignment horizontal="center" vertical="center" wrapText="1"/>
    </xf>
    <xf numFmtId="0" fontId="84" fillId="0" borderId="1324" xfId="9" applyFont="1" applyFill="1" applyBorder="1" applyAlignment="1">
      <alignment horizontal="center" vertical="center" wrapText="1"/>
    </xf>
    <xf numFmtId="0" fontId="220" fillId="0" borderId="1476" xfId="9" applyFont="1" applyFill="1" applyBorder="1" applyAlignment="1">
      <alignment horizontal="left" vertical="center" wrapText="1"/>
    </xf>
    <xf numFmtId="0" fontId="16" fillId="0" borderId="1602" xfId="0" applyFont="1" applyFill="1" applyBorder="1" applyAlignment="1">
      <alignment horizontal="center"/>
    </xf>
    <xf numFmtId="0" fontId="16" fillId="0" borderId="1517" xfId="0" applyFont="1" applyFill="1" applyBorder="1" applyAlignment="1">
      <alignment horizontal="center"/>
    </xf>
    <xf numFmtId="0" fontId="76" fillId="0" borderId="1603" xfId="0" applyFont="1" applyFill="1" applyBorder="1" applyAlignment="1">
      <alignment horizontal="center" vertical="center" wrapText="1"/>
    </xf>
    <xf numFmtId="0" fontId="87" fillId="0" borderId="1252" xfId="0" applyFont="1" applyFill="1" applyBorder="1"/>
    <xf numFmtId="0" fontId="78" fillId="0" borderId="1506" xfId="9" applyFont="1" applyFill="1" applyBorder="1" applyAlignment="1">
      <alignment horizontal="center" vertical="center" wrapText="1"/>
    </xf>
    <xf numFmtId="0" fontId="79" fillId="0" borderId="1507" xfId="9" applyFont="1" applyFill="1" applyBorder="1" applyAlignment="1">
      <alignment horizontal="center" wrapText="1"/>
    </xf>
    <xf numFmtId="0" fontId="80" fillId="0" borderId="1637" xfId="9" applyFont="1" applyFill="1" applyBorder="1" applyAlignment="1">
      <alignment horizontal="center" vertical="center"/>
    </xf>
    <xf numFmtId="0" fontId="78" fillId="0" borderId="1510" xfId="9" applyFont="1" applyFill="1" applyBorder="1" applyAlignment="1">
      <alignment horizontal="center" vertical="center" wrapText="1"/>
    </xf>
    <xf numFmtId="0" fontId="80" fillId="0" borderId="1529" xfId="9" applyFont="1" applyFill="1" applyBorder="1" applyAlignment="1">
      <alignment horizontal="center" vertical="center"/>
    </xf>
    <xf numFmtId="0" fontId="80" fillId="0" borderId="1639" xfId="9" applyFont="1" applyFill="1" applyBorder="1" applyAlignment="1">
      <alignment horizontal="center" vertical="center"/>
    </xf>
    <xf numFmtId="0" fontId="78" fillId="0" borderId="1691" xfId="9" applyFont="1" applyFill="1" applyBorder="1" applyAlignment="1">
      <alignment horizontal="center" vertical="center" wrapText="1"/>
    </xf>
    <xf numFmtId="0" fontId="80" fillId="0" borderId="1668" xfId="9" applyFont="1" applyFill="1" applyBorder="1" applyAlignment="1">
      <alignment horizontal="center" vertical="center"/>
    </xf>
    <xf numFmtId="0" fontId="84" fillId="0" borderId="1507" xfId="0" applyNumberFormat="1" applyFont="1" applyFill="1" applyBorder="1" applyAlignment="1">
      <alignment horizontal="center" vertical="center"/>
    </xf>
    <xf numFmtId="0" fontId="84" fillId="0" borderId="1512" xfId="0" applyNumberFormat="1" applyFont="1" applyFill="1" applyBorder="1" applyAlignment="1">
      <alignment horizontal="center" vertical="center"/>
    </xf>
    <xf numFmtId="0" fontId="84" fillId="0" borderId="1509" xfId="0" applyNumberFormat="1" applyFont="1" applyFill="1" applyBorder="1" applyAlignment="1">
      <alignment horizontal="center" vertical="center" wrapText="1"/>
    </xf>
    <xf numFmtId="49" fontId="84" fillId="0" borderId="629" xfId="0" applyNumberFormat="1" applyFont="1" applyFill="1" applyBorder="1" applyAlignment="1">
      <alignment horizontal="left"/>
    </xf>
    <xf numFmtId="0" fontId="84" fillId="0" borderId="629" xfId="0" applyFont="1" applyFill="1" applyBorder="1" applyAlignment="1">
      <alignment horizontal="left"/>
    </xf>
    <xf numFmtId="0" fontId="84" fillId="0" borderId="1597" xfId="0" applyNumberFormat="1" applyFont="1" applyFill="1" applyBorder="1" applyAlignment="1">
      <alignment horizontal="center" vertical="center"/>
    </xf>
    <xf numFmtId="0" fontId="84" fillId="0" borderId="1598" xfId="0" applyNumberFormat="1" applyFont="1" applyFill="1" applyBorder="1" applyAlignment="1">
      <alignment horizontal="center" vertical="center"/>
    </xf>
    <xf numFmtId="0" fontId="84" fillId="0" borderId="1692" xfId="0" applyNumberFormat="1" applyFont="1" applyFill="1" applyBorder="1" applyAlignment="1">
      <alignment horizontal="center" vertical="center"/>
    </xf>
    <xf numFmtId="0" fontId="84" fillId="0" borderId="1599" xfId="0" applyNumberFormat="1" applyFont="1" applyFill="1" applyBorder="1" applyAlignment="1">
      <alignment horizontal="center" vertical="center"/>
    </xf>
    <xf numFmtId="0" fontId="84" fillId="0" borderId="1672" xfId="0" applyNumberFormat="1" applyFont="1" applyFill="1" applyBorder="1" applyAlignment="1">
      <alignment horizontal="center" vertical="center"/>
    </xf>
    <xf numFmtId="0" fontId="84" fillId="0" borderId="631" xfId="0" applyNumberFormat="1" applyFont="1" applyFill="1" applyBorder="1" applyAlignment="1">
      <alignment horizontal="center" vertical="center" wrapText="1"/>
    </xf>
    <xf numFmtId="0" fontId="84" fillId="0" borderId="113" xfId="0" applyNumberFormat="1" applyFont="1" applyFill="1" applyBorder="1" applyAlignment="1">
      <alignment horizontal="center" vertical="center" wrapText="1"/>
    </xf>
    <xf numFmtId="0" fontId="83" fillId="0" borderId="194" xfId="0" applyNumberFormat="1" applyFont="1" applyFill="1" applyBorder="1" applyAlignment="1">
      <alignment horizontal="center" vertical="center" wrapText="1"/>
    </xf>
    <xf numFmtId="0" fontId="89" fillId="0" borderId="1605" xfId="0" applyNumberFormat="1" applyFont="1" applyFill="1" applyBorder="1" applyAlignment="1">
      <alignment horizontal="center" vertical="center"/>
    </xf>
    <xf numFmtId="0" fontId="83" fillId="0" borderId="1670" xfId="0" applyNumberFormat="1" applyFont="1" applyFill="1" applyBorder="1" applyAlignment="1">
      <alignment horizontal="center" vertical="center"/>
    </xf>
    <xf numFmtId="0" fontId="83" fillId="0" borderId="1693" xfId="0" applyNumberFormat="1" applyFont="1" applyFill="1" applyBorder="1" applyAlignment="1">
      <alignment horizontal="center" vertical="center"/>
    </xf>
    <xf numFmtId="0" fontId="89" fillId="0" borderId="1670" xfId="0" applyNumberFormat="1" applyFont="1" applyFill="1" applyBorder="1" applyAlignment="1">
      <alignment horizontal="center" vertical="center" wrapText="1"/>
    </xf>
    <xf numFmtId="0" fontId="75" fillId="0" borderId="1694" xfId="0" applyNumberFormat="1" applyFont="1" applyFill="1" applyBorder="1" applyAlignment="1">
      <alignment horizontal="center" vertical="center"/>
    </xf>
    <xf numFmtId="0" fontId="75" fillId="0" borderId="1637" xfId="0" applyNumberFormat="1" applyFont="1" applyFill="1" applyBorder="1" applyAlignment="1">
      <alignment horizontal="center" vertical="center"/>
    </xf>
    <xf numFmtId="0" fontId="75" fillId="2" borderId="1510" xfId="0" applyNumberFormat="1" applyFont="1" applyFill="1" applyBorder="1" applyAlignment="1">
      <alignment horizontal="center" vertical="center"/>
    </xf>
    <xf numFmtId="0" fontId="84" fillId="0" borderId="1639" xfId="0" applyFont="1" applyFill="1" applyBorder="1" applyAlignment="1">
      <alignment horizontal="left"/>
    </xf>
    <xf numFmtId="49" fontId="89" fillId="0" borderId="1335" xfId="0" applyNumberFormat="1" applyFont="1" applyFill="1" applyBorder="1" applyAlignment="1">
      <alignment horizontal="left"/>
    </xf>
    <xf numFmtId="0" fontId="89" fillId="0" borderId="1688" xfId="0" applyNumberFormat="1" applyFont="1" applyFill="1" applyBorder="1" applyAlignment="1">
      <alignment horizontal="center" vertical="center"/>
    </xf>
    <xf numFmtId="0" fontId="89" fillId="0" borderId="1532" xfId="0" applyNumberFormat="1" applyFont="1" applyFill="1" applyBorder="1" applyAlignment="1">
      <alignment horizontal="center" vertical="center"/>
    </xf>
    <xf numFmtId="0" fontId="89" fillId="0" borderId="1695" xfId="0" applyNumberFormat="1" applyFont="1" applyFill="1" applyBorder="1" applyAlignment="1">
      <alignment horizontal="center" vertical="center"/>
    </xf>
    <xf numFmtId="0" fontId="89" fillId="0" borderId="1533" xfId="0" applyNumberFormat="1" applyFont="1" applyFill="1" applyBorder="1" applyAlignment="1">
      <alignment horizontal="center" vertical="center"/>
    </xf>
    <xf numFmtId="0" fontId="89" fillId="0" borderId="1689" xfId="0" applyNumberFormat="1" applyFont="1" applyFill="1" applyBorder="1" applyAlignment="1">
      <alignment horizontal="center" vertical="center"/>
    </xf>
    <xf numFmtId="0" fontId="89" fillId="0" borderId="1696" xfId="0" applyNumberFormat="1" applyFont="1" applyFill="1" applyBorder="1" applyAlignment="1">
      <alignment horizontal="center" vertical="center"/>
    </xf>
    <xf numFmtId="0" fontId="90" fillId="0" borderId="1533" xfId="0" applyNumberFormat="1" applyFont="1" applyFill="1" applyBorder="1" applyAlignment="1">
      <alignment horizontal="center" vertical="center" wrapText="1"/>
    </xf>
    <xf numFmtId="0" fontId="90" fillId="0" borderId="1689" xfId="0" applyNumberFormat="1" applyFont="1" applyFill="1" applyBorder="1" applyAlignment="1">
      <alignment horizontal="center" vertical="center" wrapText="1"/>
    </xf>
    <xf numFmtId="0" fontId="83" fillId="0" borderId="1526" xfId="0" applyNumberFormat="1" applyFont="1" applyFill="1" applyBorder="1" applyAlignment="1">
      <alignment horizontal="center" vertical="center" wrapText="1"/>
    </xf>
    <xf numFmtId="49" fontId="91" fillId="0" borderId="1234" xfId="0" applyNumberFormat="1" applyFont="1" applyFill="1" applyBorder="1" applyAlignment="1">
      <alignment horizontal="left"/>
    </xf>
    <xf numFmtId="0" fontId="89" fillId="0" borderId="1303" xfId="0" applyNumberFormat="1" applyFont="1" applyFill="1" applyBorder="1" applyAlignment="1">
      <alignment horizontal="left"/>
    </xf>
    <xf numFmtId="0" fontId="89" fillId="0" borderId="1697" xfId="0" applyNumberFormat="1" applyFont="1" applyFill="1" applyBorder="1" applyAlignment="1">
      <alignment horizontal="left"/>
    </xf>
    <xf numFmtId="0" fontId="75" fillId="0" borderId="1697" xfId="0" applyNumberFormat="1" applyFont="1" applyFill="1" applyBorder="1" applyAlignment="1">
      <alignment horizontal="center" vertical="center"/>
    </xf>
    <xf numFmtId="0" fontId="75" fillId="0" borderId="1681" xfId="0" applyNumberFormat="1" applyFont="1" applyFill="1" applyBorder="1" applyAlignment="1">
      <alignment horizontal="center" vertical="center"/>
    </xf>
    <xf numFmtId="0" fontId="75" fillId="0" borderId="1687" xfId="0" applyNumberFormat="1" applyFont="1" applyFill="1" applyBorder="1" applyAlignment="1">
      <alignment horizontal="center" vertical="center"/>
    </xf>
    <xf numFmtId="0" fontId="84" fillId="0" borderId="1681" xfId="0" applyNumberFormat="1" applyFont="1" applyFill="1" applyBorder="1" applyAlignment="1">
      <alignment horizontal="center" vertical="center" wrapText="1"/>
    </xf>
    <xf numFmtId="0" fontId="83" fillId="0" borderId="1304" xfId="0" applyNumberFormat="1" applyFont="1" applyFill="1" applyBorder="1" applyAlignment="1">
      <alignment horizontal="center" vertical="center" wrapText="1"/>
    </xf>
    <xf numFmtId="0" fontId="75" fillId="0" borderId="1531" xfId="0" applyNumberFormat="1" applyFont="1" applyFill="1" applyBorder="1" applyAlignment="1">
      <alignment horizontal="center" vertical="center"/>
    </xf>
    <xf numFmtId="0" fontId="89" fillId="0" borderId="1597" xfId="0" applyNumberFormat="1" applyFont="1" applyFill="1" applyBorder="1" applyAlignment="1">
      <alignment horizontal="center" vertical="center"/>
    </xf>
    <xf numFmtId="0" fontId="89" fillId="0" borderId="1598" xfId="0" applyNumberFormat="1" applyFont="1" applyFill="1" applyBorder="1" applyAlignment="1">
      <alignment horizontal="center" vertical="center"/>
    </xf>
    <xf numFmtId="0" fontId="89" fillId="0" borderId="1669" xfId="0" applyNumberFormat="1" applyFont="1" applyFill="1" applyBorder="1" applyAlignment="1">
      <alignment horizontal="center" vertical="center"/>
    </xf>
    <xf numFmtId="0" fontId="89" fillId="0" borderId="629" xfId="0" applyNumberFormat="1" applyFont="1" applyFill="1" applyBorder="1" applyAlignment="1">
      <alignment horizontal="center" vertical="center"/>
    </xf>
    <xf numFmtId="0" fontId="89" fillId="0" borderId="1698" xfId="0" applyNumberFormat="1" applyFont="1" applyFill="1" applyBorder="1" applyAlignment="1">
      <alignment horizontal="center" vertical="center"/>
    </xf>
    <xf numFmtId="0" fontId="89" fillId="0" borderId="1599" xfId="0" applyNumberFormat="1" applyFont="1" applyFill="1" applyBorder="1" applyAlignment="1">
      <alignment horizontal="center" vertical="center"/>
    </xf>
    <xf numFmtId="0" fontId="89" fillId="0" borderId="1692" xfId="0" applyNumberFormat="1" applyFont="1" applyFill="1" applyBorder="1" applyAlignment="1">
      <alignment horizontal="center" vertical="center"/>
    </xf>
    <xf numFmtId="0" fontId="89" fillId="0" borderId="1672" xfId="0" applyNumberFormat="1" applyFont="1" applyFill="1" applyBorder="1" applyAlignment="1">
      <alignment horizontal="center" vertical="center"/>
    </xf>
    <xf numFmtId="0" fontId="84" fillId="0" borderId="1304" xfId="0" applyNumberFormat="1" applyFont="1" applyFill="1" applyBorder="1" applyAlignment="1">
      <alignment horizontal="center" vertical="center" wrapText="1"/>
    </xf>
    <xf numFmtId="0" fontId="83" fillId="0" borderId="1581" xfId="0" applyNumberFormat="1" applyFont="1" applyFill="1" applyBorder="1" applyAlignment="1">
      <alignment horizontal="center" vertical="center" wrapText="1"/>
    </xf>
    <xf numFmtId="49" fontId="91" fillId="0" borderId="1324" xfId="0" applyNumberFormat="1" applyFont="1" applyFill="1" applyBorder="1" applyAlignment="1">
      <alignment horizontal="left"/>
    </xf>
    <xf numFmtId="0" fontId="89" fillId="0" borderId="1697" xfId="0" applyNumberFormat="1" applyFont="1" applyFill="1" applyBorder="1" applyAlignment="1">
      <alignment horizontal="center" vertical="center"/>
    </xf>
    <xf numFmtId="0" fontId="89" fillId="0" borderId="1681" xfId="0" applyNumberFormat="1" applyFont="1" applyFill="1" applyBorder="1" applyAlignment="1">
      <alignment horizontal="center" vertical="center"/>
    </xf>
    <xf numFmtId="0" fontId="89" fillId="0" borderId="1687" xfId="0" applyNumberFormat="1" applyFont="1" applyFill="1" applyBorder="1" applyAlignment="1">
      <alignment horizontal="center" vertical="center"/>
    </xf>
    <xf numFmtId="0" fontId="75" fillId="0" borderId="1598" xfId="0" applyNumberFormat="1" applyFont="1" applyFill="1" applyBorder="1" applyAlignment="1">
      <alignment horizontal="center" vertical="center"/>
    </xf>
    <xf numFmtId="0" fontId="75" fillId="0" borderId="1692" xfId="0" applyNumberFormat="1" applyFont="1" applyFill="1" applyBorder="1" applyAlignment="1">
      <alignment horizontal="center" vertical="center"/>
    </xf>
    <xf numFmtId="0" fontId="75" fillId="0" borderId="1599" xfId="0" applyNumberFormat="1" applyFont="1" applyFill="1" applyBorder="1" applyAlignment="1">
      <alignment horizontal="center" vertical="center"/>
    </xf>
    <xf numFmtId="0" fontId="75" fillId="0" borderId="1672" xfId="0" applyNumberFormat="1" applyFont="1" applyFill="1" applyBorder="1" applyAlignment="1">
      <alignment horizontal="center" vertical="center"/>
    </xf>
    <xf numFmtId="0" fontId="75" fillId="0" borderId="1593" xfId="0" applyNumberFormat="1" applyFont="1" applyFill="1" applyBorder="1" applyAlignment="1">
      <alignment horizontal="center" vertical="center"/>
    </xf>
    <xf numFmtId="0" fontId="75" fillId="0" borderId="1676" xfId="0" applyNumberFormat="1" applyFont="1" applyFill="1" applyBorder="1" applyAlignment="1">
      <alignment horizontal="center" vertical="center"/>
    </xf>
    <xf numFmtId="0" fontId="75" fillId="0" borderId="1558" xfId="0" applyNumberFormat="1" applyFont="1" applyFill="1" applyBorder="1" applyAlignment="1">
      <alignment horizontal="center" vertical="center"/>
    </xf>
    <xf numFmtId="0" fontId="75" fillId="0" borderId="1594" xfId="0" applyNumberFormat="1" applyFont="1" applyFill="1" applyBorder="1" applyAlignment="1">
      <alignment horizontal="center" vertical="center"/>
    </xf>
    <xf numFmtId="0" fontId="75" fillId="0" borderId="1699" xfId="0" applyNumberFormat="1" applyFont="1" applyFill="1" applyBorder="1" applyAlignment="1">
      <alignment horizontal="center" vertical="center"/>
    </xf>
    <xf numFmtId="0" fontId="75" fillId="0" borderId="1700" xfId="0" applyNumberFormat="1" applyFont="1" applyFill="1" applyBorder="1" applyAlignment="1">
      <alignment horizontal="center" vertical="center"/>
    </xf>
    <xf numFmtId="0" fontId="75" fillId="0" borderId="631" xfId="0" applyNumberFormat="1" applyFont="1" applyFill="1" applyBorder="1" applyAlignment="1">
      <alignment horizontal="center" vertical="center" wrapText="1"/>
    </xf>
    <xf numFmtId="0" fontId="75" fillId="0" borderId="113" xfId="0" applyNumberFormat="1" applyFont="1" applyFill="1" applyBorder="1" applyAlignment="1">
      <alignment horizontal="center" vertical="center" wrapText="1"/>
    </xf>
    <xf numFmtId="0" fontId="84" fillId="0" borderId="1676" xfId="0" applyNumberFormat="1" applyFont="1" applyFill="1" applyBorder="1" applyAlignment="1">
      <alignment horizontal="center" vertical="center" wrapText="1"/>
    </xf>
    <xf numFmtId="0" fontId="88" fillId="0" borderId="1255" xfId="9" applyFont="1" applyFill="1" applyBorder="1" applyAlignment="1">
      <alignment horizontal="center" vertical="center" wrapText="1"/>
    </xf>
    <xf numFmtId="0" fontId="88" fillId="0" borderId="1252" xfId="9" applyFont="1" applyFill="1" applyBorder="1" applyAlignment="1">
      <alignment horizontal="center" vertical="center" wrapText="1"/>
    </xf>
    <xf numFmtId="0" fontId="88" fillId="0" borderId="1701" xfId="9" applyFont="1" applyFill="1" applyBorder="1" applyAlignment="1">
      <alignment horizontal="center" vertical="center" wrapText="1"/>
    </xf>
    <xf numFmtId="0" fontId="88" fillId="0" borderId="1692" xfId="9" applyFont="1" applyFill="1" applyBorder="1" applyAlignment="1">
      <alignment horizontal="center" vertical="center" wrapText="1"/>
    </xf>
    <xf numFmtId="0" fontId="205" fillId="0" borderId="1598" xfId="0" applyFont="1" applyFill="1" applyBorder="1"/>
    <xf numFmtId="0" fontId="205" fillId="0" borderId="1692" xfId="0" applyFont="1" applyFill="1" applyBorder="1"/>
    <xf numFmtId="0" fontId="205" fillId="0" borderId="1599" xfId="0" applyFont="1" applyFill="1" applyBorder="1"/>
    <xf numFmtId="0" fontId="205" fillId="0" borderId="1672" xfId="0" applyFont="1" applyFill="1" applyBorder="1"/>
    <xf numFmtId="0" fontId="77" fillId="0" borderId="1599" xfId="0" applyFont="1" applyFill="1" applyBorder="1"/>
    <xf numFmtId="0" fontId="77" fillId="0" borderId="1596" xfId="0" applyFont="1" applyFill="1" applyBorder="1"/>
    <xf numFmtId="0" fontId="84" fillId="0" borderId="1593" xfId="0" applyNumberFormat="1" applyFont="1" applyFill="1" applyBorder="1" applyAlignment="1">
      <alignment horizontal="center" vertical="center"/>
    </xf>
    <xf numFmtId="0" fontId="84" fillId="0" borderId="1594" xfId="0" applyNumberFormat="1" applyFont="1" applyFill="1" applyBorder="1" applyAlignment="1">
      <alignment horizontal="center" vertical="center"/>
    </xf>
    <xf numFmtId="0" fontId="84" fillId="0" borderId="1699" xfId="0" applyNumberFormat="1" applyFont="1" applyFill="1" applyBorder="1" applyAlignment="1">
      <alignment horizontal="center" vertical="center"/>
    </xf>
    <xf numFmtId="0" fontId="84" fillId="0" borderId="1676" xfId="0" applyNumberFormat="1" applyFont="1" applyFill="1" applyBorder="1" applyAlignment="1">
      <alignment horizontal="center" vertical="center"/>
    </xf>
    <xf numFmtId="0" fontId="84" fillId="0" borderId="1700" xfId="0" applyNumberFormat="1" applyFont="1" applyFill="1" applyBorder="1" applyAlignment="1">
      <alignment horizontal="center" vertical="center"/>
    </xf>
    <xf numFmtId="0" fontId="89" fillId="0" borderId="1670" xfId="0" applyNumberFormat="1" applyFont="1" applyFill="1" applyBorder="1" applyAlignment="1">
      <alignment horizontal="center" vertical="center"/>
    </xf>
    <xf numFmtId="0" fontId="89" fillId="0" borderId="1693" xfId="0" applyNumberFormat="1" applyFont="1" applyFill="1" applyBorder="1" applyAlignment="1">
      <alignment horizontal="center" vertical="center"/>
    </xf>
    <xf numFmtId="0" fontId="16" fillId="0" borderId="1527" xfId="0" applyNumberFormat="1" applyFont="1" applyFill="1" applyBorder="1" applyAlignment="1">
      <alignment horizontal="center" vertical="center"/>
    </xf>
    <xf numFmtId="0" fontId="16" fillId="0" borderId="1697" xfId="0" applyNumberFormat="1" applyFont="1" applyFill="1" applyBorder="1" applyAlignment="1">
      <alignment horizontal="center" vertical="center"/>
    </xf>
    <xf numFmtId="0" fontId="16" fillId="0" borderId="1681" xfId="0" applyNumberFormat="1" applyFont="1" applyFill="1" applyBorder="1" applyAlignment="1">
      <alignment horizontal="center" vertical="center"/>
    </xf>
    <xf numFmtId="0" fontId="16" fillId="0" borderId="1687" xfId="0" applyNumberFormat="1" applyFont="1" applyFill="1" applyBorder="1" applyAlignment="1">
      <alignment horizontal="center" vertical="center"/>
    </xf>
    <xf numFmtId="0" fontId="16" fillId="0" borderId="684" xfId="0" applyNumberFormat="1" applyFont="1" applyFill="1" applyBorder="1" applyAlignment="1">
      <alignment horizontal="center" vertical="center" wrapText="1"/>
    </xf>
    <xf numFmtId="0" fontId="16" fillId="0" borderId="1304" xfId="0" applyNumberFormat="1" applyFont="1" applyFill="1" applyBorder="1" applyAlignment="1">
      <alignment horizontal="center" vertical="center" wrapText="1"/>
    </xf>
    <xf numFmtId="0" fontId="89" fillId="0" borderId="113" xfId="0" applyNumberFormat="1" applyFont="1" applyFill="1" applyBorder="1" applyAlignment="1">
      <alignment horizontal="center" vertical="center" wrapText="1"/>
    </xf>
    <xf numFmtId="0" fontId="16" fillId="0" borderId="1517" xfId="0" applyNumberFormat="1" applyFont="1" applyFill="1" applyBorder="1" applyAlignment="1">
      <alignment horizontal="center" vertical="center" wrapText="1"/>
    </xf>
    <xf numFmtId="0" fontId="102" fillId="0" borderId="1600" xfId="9" applyFont="1" applyBorder="1" applyAlignment="1">
      <alignment horizontal="center"/>
    </xf>
    <xf numFmtId="0" fontId="102" fillId="0" borderId="1252" xfId="9" applyFont="1" applyFill="1" applyBorder="1"/>
    <xf numFmtId="0" fontId="78" fillId="0" borderId="1510" xfId="9" applyFont="1" applyBorder="1" applyAlignment="1">
      <alignment horizontal="center" vertical="center" wrapText="1"/>
    </xf>
    <xf numFmtId="0" fontId="81" fillId="0" borderId="1505" xfId="9" applyFont="1" applyBorder="1" applyAlignment="1">
      <alignment wrapText="1"/>
    </xf>
    <xf numFmtId="0" fontId="102" fillId="0" borderId="1511" xfId="9" applyFont="1" applyBorder="1" applyAlignment="1">
      <alignment vertical="center"/>
    </xf>
    <xf numFmtId="0" fontId="102" fillId="0" borderId="1509" xfId="9" applyFont="1" applyBorder="1" applyAlignment="1">
      <alignment vertical="center"/>
    </xf>
    <xf numFmtId="0" fontId="102" fillId="0" borderId="1531" xfId="9" applyFont="1" applyBorder="1" applyAlignment="1">
      <alignment vertical="center"/>
    </xf>
    <xf numFmtId="0" fontId="102" fillId="0" borderId="1518" xfId="9" applyFont="1" applyBorder="1" applyAlignment="1">
      <alignment vertical="center"/>
    </xf>
    <xf numFmtId="0" fontId="195" fillId="0" borderId="1518" xfId="9" applyFont="1" applyBorder="1" applyAlignment="1">
      <alignment vertical="center"/>
    </xf>
    <xf numFmtId="0" fontId="195" fillId="0" borderId="1503" xfId="9" applyFont="1" applyBorder="1" applyAlignment="1">
      <alignment vertical="center"/>
    </xf>
    <xf numFmtId="0" fontId="12" fillId="2" borderId="1702" xfId="9" applyFont="1" applyFill="1" applyBorder="1" applyAlignment="1">
      <alignment horizontal="left" shrinkToFit="1"/>
    </xf>
    <xf numFmtId="0" fontId="102" fillId="2" borderId="1597" xfId="9" applyNumberFormat="1" applyFont="1" applyFill="1" applyBorder="1" applyAlignment="1">
      <alignment horizontal="center" vertical="center"/>
    </xf>
    <xf numFmtId="0" fontId="102" fillId="2" borderId="1703" xfId="9" applyNumberFormat="1" applyFont="1" applyFill="1" applyBorder="1" applyAlignment="1">
      <alignment horizontal="center" vertical="center"/>
    </xf>
    <xf numFmtId="0" fontId="102" fillId="2" borderId="1704" xfId="9" applyNumberFormat="1" applyFont="1" applyFill="1" applyBorder="1" applyAlignment="1">
      <alignment horizontal="center" vertical="center"/>
    </xf>
    <xf numFmtId="0" fontId="102" fillId="2" borderId="1673" xfId="9" applyNumberFormat="1" applyFont="1" applyFill="1" applyBorder="1" applyAlignment="1">
      <alignment horizontal="center" vertical="center"/>
    </xf>
    <xf numFmtId="0" fontId="102" fillId="2" borderId="1598" xfId="9" applyNumberFormat="1" applyFont="1" applyFill="1" applyBorder="1" applyAlignment="1">
      <alignment horizontal="center" vertical="center"/>
    </xf>
    <xf numFmtId="0" fontId="102" fillId="2" borderId="1669" xfId="9" applyNumberFormat="1" applyFont="1" applyFill="1" applyBorder="1" applyAlignment="1">
      <alignment horizontal="center" vertical="center"/>
    </xf>
    <xf numFmtId="0" fontId="102" fillId="2" borderId="1675" xfId="9" applyNumberFormat="1" applyFont="1" applyFill="1" applyBorder="1" applyAlignment="1">
      <alignment horizontal="center" vertical="center"/>
    </xf>
    <xf numFmtId="0" fontId="195" fillId="2" borderId="629" xfId="9" applyNumberFormat="1" applyFont="1" applyFill="1" applyBorder="1" applyAlignment="1">
      <alignment horizontal="center" vertical="center"/>
    </xf>
    <xf numFmtId="0" fontId="102" fillId="2" borderId="1252" xfId="9" applyFont="1" applyFill="1" applyBorder="1"/>
    <xf numFmtId="0" fontId="77" fillId="0" borderId="1476" xfId="9" applyFont="1" applyFill="1" applyBorder="1"/>
    <xf numFmtId="0" fontId="102" fillId="0" borderId="1705" xfId="9" applyNumberFormat="1" applyFont="1" applyFill="1" applyBorder="1" applyAlignment="1">
      <alignment horizontal="center" vertical="center"/>
    </xf>
    <xf numFmtId="0" fontId="102" fillId="0" borderId="893" xfId="9" applyNumberFormat="1" applyFont="1" applyFill="1" applyBorder="1" applyAlignment="1">
      <alignment horizontal="center" vertical="center"/>
    </xf>
    <xf numFmtId="0" fontId="102" fillId="0" borderId="1638" xfId="9" applyNumberFormat="1" applyFont="1" applyFill="1" applyBorder="1" applyAlignment="1">
      <alignment horizontal="center" vertical="center"/>
    </xf>
    <xf numFmtId="0" fontId="102" fillId="0" borderId="1670" xfId="9" applyNumberFormat="1" applyFont="1" applyFill="1" applyBorder="1" applyAlignment="1">
      <alignment horizontal="center" vertical="center"/>
    </xf>
    <xf numFmtId="0" fontId="195" fillId="0" borderId="1595" xfId="9" applyNumberFormat="1" applyFont="1" applyFill="1" applyBorder="1" applyAlignment="1">
      <alignment horizontal="center" vertical="center"/>
    </xf>
    <xf numFmtId="0" fontId="12" fillId="0" borderId="1505" xfId="9" applyFont="1" applyFill="1" applyBorder="1" applyAlignment="1">
      <alignment horizontal="left" shrinkToFit="1"/>
    </xf>
    <xf numFmtId="0" fontId="12" fillId="0" borderId="1540" xfId="9" applyNumberFormat="1" applyFont="1" applyFill="1" applyBorder="1" applyAlignment="1">
      <alignment horizontal="center" shrinkToFit="1"/>
    </xf>
    <xf numFmtId="0" fontId="12" fillId="0" borderId="1541" xfId="9" applyNumberFormat="1" applyFont="1" applyFill="1" applyBorder="1" applyAlignment="1">
      <alignment horizontal="center" shrinkToFit="1"/>
    </xf>
    <xf numFmtId="0" fontId="102" fillId="0" borderId="1531" xfId="9" applyNumberFormat="1" applyFont="1" applyFill="1" applyBorder="1" applyAlignment="1">
      <alignment horizontal="center" vertical="center"/>
    </xf>
    <xf numFmtId="0" fontId="102" fillId="0" borderId="1706" xfId="9" applyNumberFormat="1" applyFont="1" applyFill="1" applyBorder="1" applyAlignment="1">
      <alignment horizontal="center" vertical="center"/>
    </xf>
    <xf numFmtId="0" fontId="102" fillId="0" borderId="1518" xfId="9" applyNumberFormat="1" applyFont="1" applyFill="1" applyBorder="1" applyAlignment="1">
      <alignment horizontal="center" vertical="center"/>
    </xf>
    <xf numFmtId="0" fontId="12" fillId="0" borderId="1707" xfId="9" applyNumberFormat="1" applyFont="1" applyFill="1" applyBorder="1" applyAlignment="1">
      <alignment horizontal="center" shrinkToFit="1"/>
    </xf>
    <xf numFmtId="0" fontId="12" fillId="0" borderId="1708" xfId="9" applyNumberFormat="1" applyFont="1" applyFill="1" applyBorder="1" applyAlignment="1">
      <alignment horizontal="center" shrinkToFit="1"/>
    </xf>
    <xf numFmtId="0" fontId="12" fillId="0" borderId="1709" xfId="9" applyNumberFormat="1" applyFont="1" applyFill="1" applyBorder="1" applyAlignment="1">
      <alignment horizontal="center" shrinkToFit="1"/>
    </xf>
    <xf numFmtId="0" fontId="12" fillId="0" borderId="1710" xfId="9" applyNumberFormat="1" applyFont="1" applyFill="1" applyBorder="1" applyAlignment="1">
      <alignment horizontal="center" shrinkToFit="1"/>
    </xf>
    <xf numFmtId="0" fontId="12" fillId="0" borderId="1711" xfId="9" applyNumberFormat="1" applyFont="1" applyFill="1" applyBorder="1" applyAlignment="1">
      <alignment horizontal="center" shrinkToFit="1"/>
    </xf>
    <xf numFmtId="0" fontId="12" fillId="0" borderId="1637" xfId="9" applyNumberFormat="1" applyFont="1" applyFill="1" applyBorder="1" applyAlignment="1">
      <alignment horizontal="center" shrinkToFit="1"/>
    </xf>
    <xf numFmtId="0" fontId="102" fillId="0" borderId="1710" xfId="9" applyNumberFormat="1" applyFont="1" applyFill="1" applyBorder="1" applyAlignment="1">
      <alignment horizontal="center" vertical="center"/>
    </xf>
    <xf numFmtId="0" fontId="102" fillId="0" borderId="1712" xfId="9" applyNumberFormat="1" applyFont="1" applyFill="1" applyBorder="1" applyAlignment="1">
      <alignment horizontal="center" vertical="center"/>
    </xf>
    <xf numFmtId="0" fontId="102" fillId="0" borderId="1637" xfId="9" applyNumberFormat="1" applyFont="1" applyFill="1" applyBorder="1" applyAlignment="1">
      <alignment horizontal="center" vertical="center"/>
    </xf>
    <xf numFmtId="0" fontId="102" fillId="0" borderId="1510" xfId="9" applyNumberFormat="1" applyFont="1" applyFill="1" applyBorder="1" applyAlignment="1">
      <alignment horizontal="center" vertical="center"/>
    </xf>
    <xf numFmtId="0" fontId="195" fillId="0" borderId="1639" xfId="9" applyNumberFormat="1" applyFont="1" applyFill="1" applyBorder="1" applyAlignment="1">
      <alignment horizontal="center" vertical="center"/>
    </xf>
    <xf numFmtId="0" fontId="83" fillId="0" borderId="1476" xfId="9" applyFont="1" applyFill="1" applyBorder="1" applyAlignment="1">
      <alignment horizontal="left" wrapText="1"/>
    </xf>
    <xf numFmtId="0" fontId="102" fillId="2" borderId="0" xfId="9" applyFont="1" applyFill="1" applyBorder="1" applyAlignment="1">
      <alignment horizontal="center" vertical="center"/>
    </xf>
    <xf numFmtId="0" fontId="102" fillId="2" borderId="1603" xfId="9" applyFont="1" applyFill="1" applyBorder="1" applyAlignment="1">
      <alignment horizontal="center" vertical="center"/>
    </xf>
    <xf numFmtId="0" fontId="195" fillId="2" borderId="1603" xfId="9" applyFont="1" applyFill="1" applyBorder="1" applyAlignment="1">
      <alignment horizontal="center" vertical="center"/>
    </xf>
    <xf numFmtId="0" fontId="195" fillId="2" borderId="0" xfId="9" applyFont="1" applyFill="1" applyBorder="1" applyAlignment="1">
      <alignment horizontal="center" vertical="center"/>
    </xf>
    <xf numFmtId="0" fontId="102" fillId="0" borderId="0" xfId="9" applyFont="1" applyAlignment="1">
      <alignment horizontal="center"/>
    </xf>
    <xf numFmtId="0" fontId="87" fillId="0" borderId="0" xfId="0" applyFont="1" applyAlignment="1">
      <alignment vertical="top"/>
    </xf>
    <xf numFmtId="0" fontId="84" fillId="4" borderId="0" xfId="9" applyFont="1" applyFill="1" applyBorder="1" applyAlignment="1"/>
    <xf numFmtId="0" fontId="16" fillId="0" borderId="1522" xfId="9" applyNumberFormat="1" applyFont="1" applyFill="1" applyBorder="1" applyAlignment="1">
      <alignment horizontal="center" vertical="center"/>
    </xf>
    <xf numFmtId="0" fontId="16" fillId="0" borderId="1602" xfId="9" applyNumberFormat="1" applyFont="1" applyFill="1" applyBorder="1" applyAlignment="1">
      <alignment horizontal="center" vertical="center"/>
    </xf>
    <xf numFmtId="0" fontId="16" fillId="0" borderId="893" xfId="9" applyNumberFormat="1" applyFont="1" applyFill="1" applyBorder="1" applyAlignment="1">
      <alignment horizontal="center" vertical="center"/>
    </xf>
    <xf numFmtId="0" fontId="16" fillId="0" borderId="1705" xfId="9" applyNumberFormat="1" applyFont="1" applyFill="1" applyBorder="1" applyAlignment="1">
      <alignment horizontal="center" vertical="center"/>
    </xf>
    <xf numFmtId="0" fontId="16" fillId="0" borderId="1670" xfId="9" applyNumberFormat="1" applyFont="1" applyFill="1" applyBorder="1" applyAlignment="1">
      <alignment horizontal="center" vertical="center"/>
    </xf>
    <xf numFmtId="0" fontId="16" fillId="0" borderId="1528" xfId="9" applyNumberFormat="1" applyFont="1" applyFill="1" applyBorder="1" applyAlignment="1">
      <alignment horizontal="center" vertical="center"/>
    </xf>
    <xf numFmtId="0" fontId="52" fillId="2" borderId="1575" xfId="15" applyFont="1" applyFill="1" applyBorder="1" applyAlignment="1">
      <alignment horizontal="center" vertical="center" wrapText="1"/>
    </xf>
    <xf numFmtId="0" fontId="52" fillId="2" borderId="1560" xfId="15" applyFont="1" applyFill="1" applyBorder="1" applyAlignment="1">
      <alignment horizontal="center" vertical="center" wrapText="1"/>
    </xf>
    <xf numFmtId="0" fontId="52" fillId="2" borderId="1562" xfId="15" applyFont="1" applyFill="1" applyBorder="1" applyAlignment="1">
      <alignment horizontal="center" vertical="center" wrapText="1"/>
    </xf>
    <xf numFmtId="0" fontId="55" fillId="2" borderId="1718" xfId="15" quotePrefix="1" applyFont="1" applyFill="1" applyBorder="1" applyAlignment="1">
      <alignment vertical="center" wrapText="1"/>
    </xf>
    <xf numFmtId="0" fontId="55" fillId="2" borderId="1719" xfId="15" applyFont="1" applyFill="1" applyBorder="1" applyAlignment="1">
      <alignment vertical="center" wrapText="1"/>
    </xf>
    <xf numFmtId="0" fontId="55" fillId="2" borderId="1720" xfId="15" applyFont="1" applyFill="1" applyBorder="1" applyAlignment="1">
      <alignment vertical="center" wrapText="1"/>
    </xf>
    <xf numFmtId="0" fontId="55" fillId="2" borderId="1721" xfId="15" applyFont="1" applyFill="1" applyBorder="1" applyAlignment="1">
      <alignment vertical="center" wrapText="1"/>
    </xf>
    <xf numFmtId="0" fontId="55" fillId="2" borderId="1719" xfId="11" applyFont="1" applyFill="1" applyBorder="1" applyAlignment="1">
      <alignment horizontal="center" vertical="center" textRotation="255" wrapText="1"/>
    </xf>
    <xf numFmtId="0" fontId="55" fillId="2" borderId="1720" xfId="11" applyFont="1" applyFill="1" applyBorder="1" applyAlignment="1">
      <alignment horizontal="center" vertical="center" textRotation="255" wrapText="1"/>
    </xf>
    <xf numFmtId="0" fontId="55" fillId="2" borderId="1721" xfId="11" applyFont="1" applyFill="1" applyBorder="1" applyAlignment="1">
      <alignment horizontal="center" vertical="center" textRotation="255" wrapText="1"/>
    </xf>
    <xf numFmtId="0" fontId="52" fillId="2" borderId="1575" xfId="13" applyFont="1" applyFill="1" applyBorder="1" applyAlignment="1">
      <alignment vertical="center" wrapText="1"/>
    </xf>
    <xf numFmtId="0" fontId="52" fillId="2" borderId="1560" xfId="13" quotePrefix="1" applyFont="1" applyFill="1" applyBorder="1" applyAlignment="1">
      <alignment vertical="center" wrapText="1"/>
    </xf>
    <xf numFmtId="0" fontId="55" fillId="2" borderId="1562" xfId="13" applyFont="1" applyFill="1" applyBorder="1" applyAlignment="1">
      <alignment vertical="center" wrapText="1"/>
    </xf>
    <xf numFmtId="0" fontId="52" fillId="2" borderId="1560" xfId="13" applyFont="1" applyFill="1" applyBorder="1" applyAlignment="1">
      <alignment vertical="center" wrapText="1"/>
    </xf>
    <xf numFmtId="0" fontId="52" fillId="2" borderId="1559" xfId="15" applyFont="1" applyFill="1" applyBorder="1" applyAlignment="1">
      <alignment vertical="center" wrapText="1"/>
    </xf>
    <xf numFmtId="0" fontId="52" fillId="2" borderId="1559" xfId="15" applyFont="1" applyFill="1" applyBorder="1" applyAlignment="1">
      <alignment vertical="center"/>
    </xf>
    <xf numFmtId="0" fontId="55" fillId="2" borderId="1718" xfId="15" applyFont="1" applyFill="1" applyBorder="1" applyAlignment="1">
      <alignment vertical="center" wrapText="1"/>
    </xf>
    <xf numFmtId="0" fontId="55" fillId="2" borderId="1719" xfId="13" applyFont="1" applyFill="1" applyBorder="1" applyAlignment="1">
      <alignment horizontal="center" vertical="center" wrapText="1"/>
    </xf>
    <xf numFmtId="0" fontId="55" fillId="2" borderId="1720" xfId="13" applyFont="1" applyFill="1" applyBorder="1" applyAlignment="1">
      <alignment horizontal="center" vertical="center" wrapText="1"/>
    </xf>
    <xf numFmtId="0" fontId="55" fillId="2" borderId="1721" xfId="13" applyFont="1" applyFill="1" applyBorder="1" applyAlignment="1">
      <alignment horizontal="center" vertical="center" wrapText="1"/>
    </xf>
    <xf numFmtId="0" fontId="225" fillId="2" borderId="0" xfId="11" applyFont="1" applyFill="1" applyBorder="1" applyAlignment="1">
      <alignment horizontal="center" vertical="center" wrapText="1"/>
    </xf>
    <xf numFmtId="0" fontId="226" fillId="2" borderId="0" xfId="0" applyFont="1" applyFill="1"/>
    <xf numFmtId="0" fontId="227" fillId="2" borderId="0" xfId="0" applyFont="1" applyFill="1" applyBorder="1" applyAlignment="1">
      <alignment horizontal="left" vertical="center" wrapText="1"/>
    </xf>
    <xf numFmtId="0" fontId="225" fillId="2" borderId="0" xfId="15" applyFont="1" applyFill="1" applyBorder="1" applyAlignment="1">
      <alignment vertical="center" wrapText="1"/>
    </xf>
    <xf numFmtId="0" fontId="229" fillId="2" borderId="0" xfId="13" applyFont="1" applyFill="1" applyBorder="1" applyAlignment="1">
      <alignment horizontal="left" vertical="center" wrapText="1"/>
    </xf>
    <xf numFmtId="0" fontId="89" fillId="2" borderId="1717" xfId="11" quotePrefix="1" applyFont="1" applyFill="1" applyBorder="1" applyAlignment="1">
      <alignment horizontal="center" vertical="center" wrapText="1"/>
    </xf>
    <xf numFmtId="0" fontId="89" fillId="2" borderId="1714" xfId="11" quotePrefix="1" applyFont="1" applyFill="1" applyBorder="1" applyAlignment="1">
      <alignment horizontal="center" vertical="center" wrapText="1"/>
    </xf>
    <xf numFmtId="0" fontId="57" fillId="2" borderId="1717" xfId="11" quotePrefix="1" applyFont="1" applyFill="1" applyBorder="1" applyAlignment="1">
      <alignment horizontal="center" vertical="center" wrapText="1"/>
    </xf>
    <xf numFmtId="0" fontId="57" fillId="2" borderId="1714" xfId="11" quotePrefix="1" applyFont="1" applyFill="1" applyBorder="1" applyAlignment="1">
      <alignment horizontal="center" vertical="center" wrapText="1"/>
    </xf>
    <xf numFmtId="0" fontId="37" fillId="2" borderId="1713" xfId="11" quotePrefix="1" applyFont="1" applyFill="1" applyBorder="1" applyAlignment="1">
      <alignment horizontal="center" vertical="center" wrapText="1"/>
    </xf>
    <xf numFmtId="0" fontId="55" fillId="2" borderId="1722" xfId="13" applyFont="1" applyFill="1" applyBorder="1" applyAlignment="1">
      <alignment vertical="center" wrapText="1"/>
    </xf>
    <xf numFmtId="0" fontId="55" fillId="2" borderId="1720" xfId="13" applyFont="1" applyFill="1" applyBorder="1" applyAlignment="1">
      <alignment vertical="center" wrapText="1"/>
    </xf>
    <xf numFmtId="0" fontId="55" fillId="2" borderId="1721" xfId="13" applyFont="1" applyFill="1" applyBorder="1" applyAlignment="1">
      <alignment vertical="center" wrapText="1"/>
    </xf>
    <xf numFmtId="0" fontId="55" fillId="2" borderId="1637" xfId="13" applyFont="1" applyFill="1" applyBorder="1" applyAlignment="1">
      <alignment horizontal="center" vertical="center" wrapText="1"/>
    </xf>
    <xf numFmtId="0" fontId="55" fillId="2" borderId="1560" xfId="13" applyFont="1" applyFill="1" applyBorder="1" applyAlignment="1">
      <alignment horizontal="center" vertical="center" wrapText="1"/>
    </xf>
    <xf numFmtId="0" fontId="55" fillId="2" borderId="1562" xfId="13" applyFont="1" applyFill="1" applyBorder="1" applyAlignment="1">
      <alignment horizontal="center" vertical="center" wrapText="1"/>
    </xf>
    <xf numFmtId="0" fontId="55" fillId="2" borderId="1478" xfId="13" applyFont="1" applyFill="1" applyBorder="1" applyAlignment="1">
      <alignment horizontal="center" vertical="center" wrapText="1"/>
    </xf>
    <xf numFmtId="0" fontId="55" fillId="2" borderId="1538" xfId="13" applyFont="1" applyFill="1" applyBorder="1" applyAlignment="1">
      <alignment horizontal="center" vertical="center" wrapText="1"/>
    </xf>
    <xf numFmtId="0" fontId="55" fillId="2" borderId="1495" xfId="13" applyFont="1" applyFill="1" applyBorder="1" applyAlignment="1">
      <alignment horizontal="center" vertical="center" wrapText="1"/>
    </xf>
    <xf numFmtId="0" fontId="55" fillId="2" borderId="1495" xfId="13" applyNumberFormat="1" applyFont="1" applyFill="1" applyBorder="1" applyAlignment="1">
      <alignment horizontal="center" vertical="center" wrapText="1"/>
    </xf>
    <xf numFmtId="0" fontId="55" fillId="2" borderId="1478" xfId="13" applyNumberFormat="1" applyFont="1" applyFill="1" applyBorder="1" applyAlignment="1">
      <alignment horizontal="center" vertical="center" wrapText="1"/>
    </xf>
    <xf numFmtId="0" fontId="55" fillId="2" borderId="1547" xfId="13" applyFont="1" applyFill="1" applyBorder="1" applyAlignment="1">
      <alignment horizontal="center" vertical="center" wrapText="1"/>
    </xf>
    <xf numFmtId="0" fontId="55" fillId="2" borderId="1718" xfId="0" applyFont="1" applyFill="1" applyBorder="1" applyAlignment="1">
      <alignment horizontal="left" vertical="center" wrapText="1"/>
    </xf>
    <xf numFmtId="0" fontId="55" fillId="2" borderId="1559" xfId="0" applyFont="1" applyFill="1" applyBorder="1" applyAlignment="1">
      <alignment horizontal="left" vertical="center" wrapText="1"/>
    </xf>
    <xf numFmtId="0" fontId="55" fillId="2" borderId="1637" xfId="13" applyFont="1" applyFill="1" applyBorder="1" applyAlignment="1">
      <alignment vertical="center" wrapText="1"/>
    </xf>
    <xf numFmtId="0" fontId="55" fillId="2" borderId="1560" xfId="13" applyFont="1" applyFill="1" applyBorder="1" applyAlignment="1">
      <alignment vertical="center" wrapText="1"/>
    </xf>
    <xf numFmtId="0" fontId="228" fillId="2" borderId="0" xfId="0" applyFont="1" applyFill="1"/>
    <xf numFmtId="0" fontId="55" fillId="2" borderId="1335" xfId="15" applyFont="1" applyFill="1" applyBorder="1" applyAlignment="1">
      <alignment vertical="center" wrapText="1"/>
    </xf>
    <xf numFmtId="0" fontId="55" fillId="2" borderId="1722" xfId="13" applyFont="1" applyFill="1" applyBorder="1" applyAlignment="1">
      <alignment horizontal="center" vertical="center" wrapText="1"/>
    </xf>
    <xf numFmtId="0" fontId="55" fillId="2" borderId="1478" xfId="15" applyFont="1" applyFill="1" applyBorder="1" applyAlignment="1">
      <alignment horizontal="center" vertical="center" wrapText="1"/>
    </xf>
    <xf numFmtId="0" fontId="55" fillId="2" borderId="1538" xfId="15" applyFont="1" applyFill="1" applyBorder="1" applyAlignment="1">
      <alignment horizontal="center" vertical="center" wrapText="1"/>
    </xf>
    <xf numFmtId="0" fontId="55" fillId="2" borderId="1495" xfId="15" applyFont="1" applyFill="1" applyBorder="1" applyAlignment="1">
      <alignment horizontal="center" vertical="center" wrapText="1"/>
    </xf>
    <xf numFmtId="0" fontId="55" fillId="2" borderId="1547" xfId="15" applyFont="1" applyFill="1" applyBorder="1" applyAlignment="1">
      <alignment horizontal="center" vertical="center" wrapText="1"/>
    </xf>
    <xf numFmtId="0" fontId="55" fillId="2" borderId="1502" xfId="0" applyFont="1" applyFill="1" applyBorder="1" applyAlignment="1">
      <alignment horizontal="left" vertical="center" wrapText="1"/>
    </xf>
    <xf numFmtId="0" fontId="55" fillId="2" borderId="1542" xfId="13" applyFont="1" applyFill="1" applyBorder="1" applyAlignment="1">
      <alignment horizontal="center" vertical="center" wrapText="1"/>
    </xf>
    <xf numFmtId="0" fontId="55" fillId="2" borderId="1543" xfId="13" applyFont="1" applyFill="1" applyBorder="1" applyAlignment="1">
      <alignment horizontal="center" vertical="center" wrapText="1"/>
    </xf>
    <xf numFmtId="0" fontId="55" fillId="2" borderId="1544" xfId="13" applyFont="1" applyFill="1" applyBorder="1" applyAlignment="1">
      <alignment horizontal="center" vertical="center" wrapText="1"/>
    </xf>
    <xf numFmtId="0" fontId="55" fillId="2" borderId="1531" xfId="13" applyFont="1" applyFill="1" applyBorder="1" applyAlignment="1">
      <alignment horizontal="center" vertical="center" wrapText="1"/>
    </xf>
    <xf numFmtId="0" fontId="52" fillId="2" borderId="1633" xfId="15" applyFont="1" applyFill="1" applyBorder="1" applyAlignment="1">
      <alignment vertical="center" wrapText="1"/>
    </xf>
    <xf numFmtId="0" fontId="52" fillId="2" borderId="1690" xfId="15" applyFont="1" applyFill="1" applyBorder="1" applyAlignment="1">
      <alignment horizontal="center" vertical="center" wrapText="1"/>
    </xf>
    <xf numFmtId="0" fontId="52" fillId="2" borderId="1725" xfId="15" applyFont="1" applyFill="1" applyBorder="1" applyAlignment="1">
      <alignment horizontal="center" vertical="center" wrapText="1"/>
    </xf>
    <xf numFmtId="0" fontId="52" fillId="2" borderId="1726" xfId="15" applyFont="1" applyFill="1" applyBorder="1" applyAlignment="1">
      <alignment horizontal="center" vertical="center" wrapText="1"/>
    </xf>
    <xf numFmtId="0" fontId="55" fillId="2" borderId="1669" xfId="13" applyFont="1" applyFill="1" applyBorder="1" applyAlignment="1">
      <alignment horizontal="center" vertical="center" wrapText="1"/>
    </xf>
    <xf numFmtId="0" fontId="55" fillId="2" borderId="1725" xfId="13" applyFont="1" applyFill="1" applyBorder="1" applyAlignment="1">
      <alignment horizontal="center" vertical="center" wrapText="1"/>
    </xf>
    <xf numFmtId="0" fontId="55" fillId="2" borderId="1726" xfId="13" applyFont="1" applyFill="1" applyBorder="1" applyAlignment="1">
      <alignment horizontal="center" vertical="center" wrapText="1"/>
    </xf>
    <xf numFmtId="0" fontId="117" fillId="2" borderId="1324" xfId="0" applyFont="1" applyFill="1" applyBorder="1" applyAlignment="1">
      <alignment horizontal="center" vertical="center"/>
    </xf>
    <xf numFmtId="0" fontId="117" fillId="2" borderId="1304" xfId="0" applyFont="1" applyFill="1" applyBorder="1" applyAlignment="1">
      <alignment horizontal="center" vertical="center"/>
    </xf>
    <xf numFmtId="0" fontId="55" fillId="2" borderId="1727" xfId="0" applyFont="1" applyFill="1" applyBorder="1" applyAlignment="1">
      <alignment horizontal="left" vertical="center" wrapText="1"/>
    </xf>
    <xf numFmtId="0" fontId="55" fillId="2" borderId="1728" xfId="13" applyFont="1" applyFill="1" applyBorder="1" applyAlignment="1">
      <alignment horizontal="center" vertical="center" wrapText="1"/>
    </xf>
    <xf numFmtId="0" fontId="55" fillId="2" borderId="1729" xfId="13" applyFont="1" applyFill="1" applyBorder="1" applyAlignment="1">
      <alignment horizontal="center" vertical="center" wrapText="1"/>
    </xf>
    <xf numFmtId="0" fontId="55" fillId="2" borderId="1730" xfId="13" applyFont="1" applyFill="1" applyBorder="1" applyAlignment="1">
      <alignment horizontal="center" vertical="center" wrapText="1"/>
    </xf>
    <xf numFmtId="0" fontId="55" fillId="2" borderId="1730" xfId="13" applyNumberFormat="1" applyFont="1" applyFill="1" applyBorder="1" applyAlignment="1">
      <alignment horizontal="center" vertical="center" wrapText="1"/>
    </xf>
    <xf numFmtId="0" fontId="55" fillId="2" borderId="1728" xfId="13" applyNumberFormat="1" applyFont="1" applyFill="1" applyBorder="1" applyAlignment="1">
      <alignment horizontal="center" vertical="center" wrapText="1"/>
    </xf>
    <xf numFmtId="0" fontId="55" fillId="2" borderId="1638" xfId="13" applyFont="1" applyFill="1" applyBorder="1" applyAlignment="1">
      <alignment horizontal="center" vertical="center" wrapText="1"/>
    </xf>
    <xf numFmtId="0" fontId="55" fillId="2" borderId="1723" xfId="13" applyFont="1" applyFill="1" applyBorder="1" applyAlignment="1">
      <alignment horizontal="center" vertical="center" wrapText="1"/>
    </xf>
    <xf numFmtId="0" fontId="52" fillId="2" borderId="1560" xfId="15" quotePrefix="1" applyFont="1" applyFill="1" applyBorder="1" applyAlignment="1">
      <alignment horizontal="center" vertical="center" wrapText="1"/>
    </xf>
    <xf numFmtId="0" fontId="52" fillId="2" borderId="1562" xfId="15" quotePrefix="1" applyFont="1" applyFill="1" applyBorder="1" applyAlignment="1">
      <alignment horizontal="center" vertical="center" wrapText="1"/>
    </xf>
    <xf numFmtId="0" fontId="52" fillId="2" borderId="1575" xfId="15" quotePrefix="1" applyFont="1" applyFill="1" applyBorder="1" applyAlignment="1">
      <alignment horizontal="center" vertical="center" wrapText="1"/>
    </xf>
    <xf numFmtId="0" fontId="52" fillId="2" borderId="1725" xfId="15" quotePrefix="1" applyFont="1" applyFill="1" applyBorder="1" applyAlignment="1">
      <alignment horizontal="center" vertical="center" wrapText="1"/>
    </xf>
    <xf numFmtId="0" fontId="52" fillId="2" borderId="1726" xfId="15" quotePrefix="1" applyFont="1" applyFill="1" applyBorder="1" applyAlignment="1">
      <alignment horizontal="center" vertical="center" wrapText="1"/>
    </xf>
    <xf numFmtId="0" fontId="52" fillId="2" borderId="1690" xfId="15" quotePrefix="1" applyFont="1" applyFill="1" applyBorder="1" applyAlignment="1">
      <alignment horizontal="center" vertical="center" wrapText="1"/>
    </xf>
    <xf numFmtId="0" fontId="39" fillId="2" borderId="1731" xfId="15" applyFont="1" applyFill="1" applyBorder="1" applyAlignment="1">
      <alignment vertical="center" wrapText="1"/>
    </xf>
    <xf numFmtId="0" fontId="52" fillId="2" borderId="1719" xfId="15" quotePrefix="1" applyFont="1" applyFill="1" applyBorder="1" applyAlignment="1">
      <alignment horizontal="center" vertical="center" wrapText="1"/>
    </xf>
    <xf numFmtId="0" fontId="52" fillId="2" borderId="1720" xfId="15" quotePrefix="1" applyFont="1" applyFill="1" applyBorder="1" applyAlignment="1">
      <alignment horizontal="center" vertical="center" wrapText="1"/>
    </xf>
    <xf numFmtId="0" fontId="52" fillId="2" borderId="1721" xfId="15" quotePrefix="1" applyFont="1" applyFill="1" applyBorder="1" applyAlignment="1">
      <alignment horizontal="center" vertical="center" wrapText="1"/>
    </xf>
    <xf numFmtId="0" fontId="39" fillId="2" borderId="1570" xfId="15" applyFont="1" applyFill="1" applyBorder="1" applyAlignment="1">
      <alignment vertical="center" wrapText="1"/>
    </xf>
    <xf numFmtId="0" fontId="39" fillId="2" borderId="1570" xfId="3" applyFont="1" applyFill="1" applyBorder="1" applyAlignment="1">
      <alignment vertical="center"/>
    </xf>
    <xf numFmtId="0" fontId="39" fillId="2" borderId="1702" xfId="3" applyFont="1" applyFill="1" applyBorder="1" applyAlignment="1">
      <alignment vertical="center" wrapText="1"/>
    </xf>
    <xf numFmtId="0" fontId="55" fillId="2" borderId="1724" xfId="0" applyFont="1" applyFill="1" applyBorder="1" applyAlignment="1">
      <alignment horizontal="left" vertical="center" wrapText="1"/>
    </xf>
    <xf numFmtId="0" fontId="52" fillId="2" borderId="1728" xfId="13" quotePrefix="1" applyFont="1" applyFill="1" applyBorder="1" applyAlignment="1">
      <alignment horizontal="center" vertical="center" wrapText="1"/>
    </xf>
    <xf numFmtId="0" fontId="52" fillId="2" borderId="1730" xfId="13" quotePrefix="1" applyFont="1" applyFill="1" applyBorder="1" applyAlignment="1">
      <alignment horizontal="center" vertical="center" wrapText="1"/>
    </xf>
    <xf numFmtId="0" fontId="52" fillId="2" borderId="1542" xfId="15" quotePrefix="1" applyFont="1" applyFill="1" applyBorder="1" applyAlignment="1">
      <alignment horizontal="center" vertical="center" wrapText="1"/>
    </xf>
    <xf numFmtId="0" fontId="52" fillId="2" borderId="1543" xfId="15" quotePrefix="1" applyFont="1" applyFill="1" applyBorder="1" applyAlignment="1">
      <alignment horizontal="center" vertical="center" wrapText="1"/>
    </xf>
    <xf numFmtId="0" fontId="52" fillId="2" borderId="1544" xfId="15" quotePrefix="1" applyFont="1" applyFill="1" applyBorder="1" applyAlignment="1">
      <alignment horizontal="center" vertical="center" wrapText="1"/>
    </xf>
    <xf numFmtId="0" fontId="52" fillId="2" borderId="1728" xfId="13" quotePrefix="1" applyFont="1" applyFill="1" applyBorder="1" applyAlignment="1">
      <alignment vertical="center" wrapText="1"/>
    </xf>
    <xf numFmtId="0" fontId="52" fillId="2" borderId="1730" xfId="13" quotePrefix="1" applyFont="1" applyFill="1" applyBorder="1" applyAlignment="1">
      <alignment vertical="center" wrapText="1"/>
    </xf>
    <xf numFmtId="0" fontId="52" fillId="2" borderId="1729" xfId="13" quotePrefix="1" applyFont="1" applyFill="1" applyBorder="1" applyAlignment="1">
      <alignment horizontal="center" vertical="center" wrapText="1"/>
    </xf>
    <xf numFmtId="0" fontId="52" fillId="2" borderId="1729" xfId="13" quotePrefix="1" applyFont="1" applyFill="1" applyBorder="1" applyAlignment="1">
      <alignment vertical="center" wrapText="1"/>
    </xf>
    <xf numFmtId="0" fontId="52" fillId="2" borderId="1729" xfId="15" quotePrefix="1" applyFont="1" applyFill="1" applyBorder="1" applyAlignment="1">
      <alignment horizontal="center" vertical="center" wrapText="1"/>
    </xf>
    <xf numFmtId="0" fontId="52" fillId="2" borderId="1498" xfId="13" quotePrefix="1" applyFont="1" applyFill="1" applyBorder="1" applyAlignment="1">
      <alignment vertical="center" wrapText="1"/>
    </xf>
    <xf numFmtId="0" fontId="52" fillId="2" borderId="133" xfId="13" quotePrefix="1" applyFont="1" applyFill="1" applyBorder="1" applyAlignment="1">
      <alignment vertical="center" wrapText="1"/>
    </xf>
    <xf numFmtId="0" fontId="52" fillId="2" borderId="134" xfId="13" quotePrefix="1" applyFont="1" applyFill="1" applyBorder="1" applyAlignment="1">
      <alignment vertical="center" wrapText="1"/>
    </xf>
    <xf numFmtId="0" fontId="180" fillId="15" borderId="0" xfId="0" applyFont="1" applyFill="1" applyAlignment="1">
      <alignment horizontal="center" wrapText="1"/>
    </xf>
    <xf numFmtId="0" fontId="39" fillId="4" borderId="1559" xfId="15" quotePrefix="1" applyFont="1" applyFill="1" applyBorder="1" applyAlignment="1">
      <alignment horizontal="center" vertical="center" wrapText="1"/>
    </xf>
    <xf numFmtId="0" fontId="39" fillId="4" borderId="1560" xfId="15" quotePrefix="1" applyFont="1" applyFill="1" applyBorder="1" applyAlignment="1">
      <alignment horizontal="center" vertical="center" wrapText="1"/>
    </xf>
    <xf numFmtId="0" fontId="39" fillId="4" borderId="1562" xfId="15" quotePrefix="1" applyFont="1" applyFill="1" applyBorder="1" applyAlignment="1">
      <alignment horizontal="center" vertical="center" wrapText="1"/>
    </xf>
    <xf numFmtId="0" fontId="39" fillId="2" borderId="1562" xfId="15" quotePrefix="1" applyFont="1" applyFill="1" applyBorder="1" applyAlignment="1">
      <alignment horizontal="center" vertical="center" wrapText="1"/>
    </xf>
    <xf numFmtId="0" fontId="39" fillId="4" borderId="1576" xfId="15" quotePrefix="1" applyFont="1" applyFill="1" applyBorder="1" applyAlignment="1">
      <alignment horizontal="center" vertical="center" wrapText="1"/>
    </xf>
    <xf numFmtId="0" fontId="10" fillId="4" borderId="1728" xfId="13" quotePrefix="1" applyFont="1" applyFill="1" applyBorder="1" applyAlignment="1">
      <alignment horizontal="center" vertical="center" wrapText="1"/>
    </xf>
    <xf numFmtId="0" fontId="10" fillId="4" borderId="1724" xfId="13" quotePrefix="1" applyFont="1" applyFill="1" applyBorder="1" applyAlignment="1">
      <alignment horizontal="center" vertical="center" wrapText="1"/>
    </xf>
    <xf numFmtId="0" fontId="10" fillId="4" borderId="1717" xfId="11" quotePrefix="1" applyFont="1" applyFill="1" applyBorder="1" applyAlignment="1">
      <alignment horizontal="center" vertical="center" textRotation="255" wrapText="1"/>
    </xf>
    <xf numFmtId="0" fontId="10" fillId="4" borderId="1484" xfId="11" quotePrefix="1" applyFont="1" applyFill="1" applyBorder="1" applyAlignment="1">
      <alignment horizontal="center" vertical="center" textRotation="255" wrapText="1"/>
    </xf>
    <xf numFmtId="0" fontId="10" fillId="4" borderId="1716" xfId="11" quotePrefix="1" applyFont="1" applyFill="1" applyBorder="1" applyAlignment="1">
      <alignment horizontal="center" vertical="center" textRotation="255" wrapText="1"/>
    </xf>
    <xf numFmtId="0" fontId="10" fillId="4" borderId="1479" xfId="11" quotePrefix="1" applyFont="1" applyFill="1" applyBorder="1" applyAlignment="1">
      <alignment horizontal="center" vertical="center" textRotation="255" wrapText="1"/>
    </xf>
    <xf numFmtId="0" fontId="10" fillId="4" borderId="1732" xfId="11" quotePrefix="1" applyFont="1" applyFill="1" applyBorder="1" applyAlignment="1">
      <alignment horizontal="center" vertical="center" textRotation="255" wrapText="1"/>
    </xf>
    <xf numFmtId="0" fontId="39" fillId="4" borderId="1717" xfId="13" quotePrefix="1" applyFont="1" applyFill="1" applyBorder="1" applyAlignment="1">
      <alignment horizontal="center" vertical="center" wrapText="1"/>
    </xf>
    <xf numFmtId="0" fontId="39" fillId="4" borderId="1482" xfId="13" quotePrefix="1" applyFont="1" applyFill="1" applyBorder="1" applyAlignment="1">
      <alignment horizontal="center" vertical="center" wrapText="1"/>
    </xf>
    <xf numFmtId="0" fontId="10" fillId="4" borderId="1483" xfId="13" quotePrefix="1" applyFont="1" applyFill="1" applyBorder="1" applyAlignment="1">
      <alignment horizontal="center" vertical="center" wrapText="1"/>
    </xf>
    <xf numFmtId="0" fontId="39" fillId="4" borderId="1484" xfId="13" quotePrefix="1" applyFont="1" applyFill="1" applyBorder="1" applyAlignment="1">
      <alignment horizontal="center" vertical="center" wrapText="1"/>
    </xf>
    <xf numFmtId="0" fontId="10" fillId="4" borderId="1497" xfId="13" quotePrefix="1" applyFont="1" applyFill="1" applyBorder="1" applyAlignment="1">
      <alignment horizontal="center" vertical="center" wrapText="1"/>
    </xf>
    <xf numFmtId="0" fontId="10" fillId="4" borderId="1719" xfId="13" quotePrefix="1" applyFont="1" applyFill="1" applyBorder="1" applyAlignment="1">
      <alignment horizontal="center" vertical="center" wrapText="1"/>
    </xf>
    <xf numFmtId="0" fontId="10" fillId="4" borderId="1720" xfId="13" quotePrefix="1" applyFont="1" applyFill="1" applyBorder="1" applyAlignment="1">
      <alignment horizontal="center" vertical="center" wrapText="1"/>
    </xf>
    <xf numFmtId="0" fontId="10" fillId="4" borderId="1721" xfId="13" quotePrefix="1" applyFont="1" applyFill="1" applyBorder="1" applyAlignment="1">
      <alignment horizontal="center" vertical="center" wrapText="1"/>
    </xf>
    <xf numFmtId="0" fontId="10" fillId="4" borderId="1690" xfId="13" applyFont="1" applyFill="1" applyBorder="1" applyAlignment="1">
      <alignment horizontal="center" vertical="center" wrapText="1"/>
    </xf>
    <xf numFmtId="0" fontId="10" fillId="4" borderId="1725" xfId="13" applyFont="1" applyFill="1" applyBorder="1" applyAlignment="1">
      <alignment horizontal="center" vertical="center" wrapText="1"/>
    </xf>
    <xf numFmtId="0" fontId="10" fillId="4" borderId="1726" xfId="13" applyFont="1" applyFill="1" applyBorder="1" applyAlignment="1">
      <alignment horizontal="center" vertical="center" wrapText="1"/>
    </xf>
    <xf numFmtId="0" fontId="10" fillId="2" borderId="1728" xfId="13" applyFont="1" applyFill="1" applyBorder="1" applyAlignment="1">
      <alignment horizontal="center" vertical="center" wrapText="1"/>
    </xf>
    <xf numFmtId="0" fontId="10" fillId="2" borderId="1729" xfId="13" applyFont="1" applyFill="1" applyBorder="1" applyAlignment="1">
      <alignment horizontal="center" vertical="center" wrapText="1"/>
    </xf>
    <xf numFmtId="0" fontId="10" fillId="2" borderId="1730" xfId="13" applyFont="1" applyFill="1" applyBorder="1" applyAlignment="1">
      <alignment horizontal="center" vertical="center" wrapText="1"/>
    </xf>
    <xf numFmtId="0" fontId="39" fillId="4" borderId="1542" xfId="13" quotePrefix="1" applyFont="1" applyFill="1" applyBorder="1" applyAlignment="1">
      <alignment horizontal="center" vertical="center" wrapText="1"/>
    </xf>
    <xf numFmtId="0" fontId="39" fillId="4" borderId="1543" xfId="13" quotePrefix="1" applyFont="1" applyFill="1" applyBorder="1" applyAlignment="1">
      <alignment horizontal="center" vertical="center" wrapText="1"/>
    </xf>
    <xf numFmtId="0" fontId="39" fillId="4" borderId="1544" xfId="13" quotePrefix="1" applyFont="1" applyFill="1" applyBorder="1" applyAlignment="1">
      <alignment horizontal="center" vertical="center" wrapText="1"/>
    </xf>
    <xf numFmtId="0" fontId="39" fillId="4" borderId="1531" xfId="13" quotePrefix="1" applyFont="1" applyFill="1" applyBorder="1" applyAlignment="1">
      <alignment horizontal="center" vertical="center" wrapText="1"/>
    </xf>
    <xf numFmtId="0" fontId="39" fillId="4" borderId="1721" xfId="13" quotePrefix="1" applyFont="1" applyFill="1" applyBorder="1" applyAlignment="1">
      <alignment horizontal="center" vertical="center" wrapText="1"/>
    </xf>
    <xf numFmtId="0" fontId="39" fillId="4" borderId="1722" xfId="13" quotePrefix="1" applyFont="1" applyFill="1" applyBorder="1" applyAlignment="1">
      <alignment horizontal="center" vertical="center" wrapText="1"/>
    </xf>
    <xf numFmtId="0" fontId="39" fillId="4" borderId="1720" xfId="13" quotePrefix="1" applyFont="1" applyFill="1" applyBorder="1" applyAlignment="1">
      <alignment horizontal="center" vertical="center" wrapText="1"/>
    </xf>
    <xf numFmtId="0" fontId="39" fillId="4" borderId="1636" xfId="13" quotePrefix="1" applyFont="1" applyFill="1" applyBorder="1" applyAlignment="1">
      <alignment horizontal="center" vertical="center" wrapText="1"/>
    </xf>
    <xf numFmtId="0" fontId="39" fillId="4" borderId="1719" xfId="13" quotePrefix="1" applyFont="1" applyFill="1" applyBorder="1" applyAlignment="1">
      <alignment horizontal="center" vertical="center" wrapText="1"/>
    </xf>
    <xf numFmtId="0" fontId="39" fillId="4" borderId="1575" xfId="15" quotePrefix="1" applyFont="1" applyFill="1" applyBorder="1" applyAlignment="1">
      <alignment horizontal="center" vertical="center" wrapText="1"/>
    </xf>
    <xf numFmtId="0" fontId="39" fillId="4" borderId="1637" xfId="15" quotePrefix="1" applyFont="1" applyFill="1" applyBorder="1" applyAlignment="1">
      <alignment horizontal="center" vertical="center" wrapText="1"/>
    </xf>
    <xf numFmtId="0" fontId="39" fillId="2" borderId="1637" xfId="15" quotePrefix="1" applyFont="1" applyFill="1" applyBorder="1" applyAlignment="1">
      <alignment horizontal="center" vertical="center" wrapText="1"/>
    </xf>
    <xf numFmtId="0" fontId="39" fillId="4" borderId="1495" xfId="15" quotePrefix="1" applyFont="1" applyFill="1" applyBorder="1" applyAlignment="1">
      <alignment horizontal="center" vertical="center" wrapText="1"/>
    </xf>
    <xf numFmtId="0" fontId="10" fillId="4" borderId="1727" xfId="15" quotePrefix="1" applyFont="1" applyFill="1" applyBorder="1" applyAlignment="1">
      <alignment horizontal="center" vertical="center" wrapText="1"/>
    </xf>
    <xf numFmtId="0" fontId="10" fillId="4" borderId="1724" xfId="15" quotePrefix="1" applyFont="1" applyFill="1" applyBorder="1" applyAlignment="1">
      <alignment horizontal="center" vertical="center" wrapText="1"/>
    </xf>
    <xf numFmtId="0" fontId="10" fillId="4" borderId="1602" xfId="15" quotePrefix="1" applyFont="1" applyFill="1" applyBorder="1" applyAlignment="1">
      <alignment horizontal="center" vertical="center" wrapText="1"/>
    </xf>
    <xf numFmtId="0" fontId="10" fillId="4" borderId="1638" xfId="13" quotePrefix="1" applyFont="1" applyFill="1" applyBorder="1" applyAlignment="1">
      <alignment horizontal="center" vertical="center" wrapText="1"/>
    </xf>
    <xf numFmtId="0" fontId="35" fillId="2" borderId="1728" xfId="11" quotePrefix="1" applyFont="1" applyFill="1" applyBorder="1" applyAlignment="1">
      <alignment horizontal="center" vertical="center" wrapText="1"/>
    </xf>
    <xf numFmtId="0" fontId="36" fillId="2" borderId="1728" xfId="11" quotePrefix="1" applyFont="1" applyFill="1" applyBorder="1" applyAlignment="1">
      <alignment horizontal="center" vertical="center" wrapText="1"/>
    </xf>
    <xf numFmtId="0" fontId="37" fillId="2" borderId="1727" xfId="11" quotePrefix="1" applyFont="1" applyFill="1" applyBorder="1" applyAlignment="1">
      <alignment horizontal="center" vertical="center" wrapText="1"/>
    </xf>
    <xf numFmtId="0" fontId="37" fillId="2" borderId="1724" xfId="11" quotePrefix="1" applyFont="1" applyFill="1" applyBorder="1" applyAlignment="1">
      <alignment horizontal="center" vertical="center" wrapText="1"/>
    </xf>
    <xf numFmtId="0" fontId="38" fillId="2" borderId="1714" xfId="15" quotePrefix="1" applyFont="1" applyFill="1" applyBorder="1" applyAlignment="1">
      <alignment vertical="center" wrapText="1"/>
    </xf>
    <xf numFmtId="0" fontId="52" fillId="2" borderId="1714" xfId="0" applyFont="1" applyFill="1" applyBorder="1" applyAlignment="1">
      <alignment horizontal="center" vertical="center"/>
    </xf>
    <xf numFmtId="0" fontId="52" fillId="2" borderId="1484" xfId="0" applyFont="1" applyFill="1" applyBorder="1" applyAlignment="1">
      <alignment horizontal="center" vertical="center"/>
    </xf>
    <xf numFmtId="0" fontId="39" fillId="2" borderId="1716" xfId="15" quotePrefix="1" applyFont="1" applyFill="1" applyBorder="1" applyAlignment="1">
      <alignment horizontal="center" vertical="center" wrapText="1"/>
    </xf>
    <xf numFmtId="0" fontId="52" fillId="2" borderId="1479" xfId="0" applyFont="1" applyFill="1" applyBorder="1" applyAlignment="1">
      <alignment horizontal="center" vertical="center"/>
    </xf>
    <xf numFmtId="0" fontId="52" fillId="2" borderId="1717" xfId="0" applyFont="1" applyFill="1" applyBorder="1" applyAlignment="1">
      <alignment horizontal="center" vertical="center"/>
    </xf>
    <xf numFmtId="0" fontId="33" fillId="2" borderId="1717" xfId="0" applyFont="1" applyFill="1" applyBorder="1" applyAlignment="1">
      <alignment horizontal="center" vertical="center"/>
    </xf>
    <xf numFmtId="0" fontId="33" fillId="2" borderId="1484" xfId="0" applyFont="1" applyFill="1" applyBorder="1" applyAlignment="1">
      <alignment horizontal="center" vertical="center"/>
    </xf>
    <xf numFmtId="0" fontId="39" fillId="2" borderId="1715" xfId="15" quotePrefix="1" applyFont="1" applyFill="1" applyBorder="1" applyAlignment="1">
      <alignment horizontal="center" vertical="center" wrapText="1"/>
    </xf>
    <xf numFmtId="0" fontId="10" fillId="2" borderId="1732" xfId="13" applyFont="1" applyFill="1" applyBorder="1" applyAlignment="1">
      <alignment horizontal="center" vertical="center" wrapText="1"/>
    </xf>
    <xf numFmtId="0" fontId="10" fillId="2" borderId="1479" xfId="13" applyFont="1" applyFill="1" applyBorder="1" applyAlignment="1">
      <alignment horizontal="center" vertical="center" wrapText="1"/>
    </xf>
    <xf numFmtId="0" fontId="39" fillId="2" borderId="1633" xfId="15" applyFont="1" applyFill="1" applyBorder="1" applyAlignment="1">
      <alignment vertical="center" wrapText="1"/>
    </xf>
    <xf numFmtId="0" fontId="10" fillId="2" borderId="1728" xfId="13" quotePrefix="1" applyFont="1" applyFill="1" applyBorder="1" applyAlignment="1">
      <alignment horizontal="center" vertical="center" wrapText="1"/>
    </xf>
    <xf numFmtId="0" fontId="10" fillId="2" borderId="1729" xfId="13" quotePrefix="1" applyFont="1" applyFill="1" applyBorder="1" applyAlignment="1">
      <alignment horizontal="center" vertical="center" wrapText="1"/>
    </xf>
    <xf numFmtId="0" fontId="10" fillId="2" borderId="1730" xfId="13" quotePrefix="1" applyFont="1" applyFill="1" applyBorder="1" applyAlignment="1">
      <alignment horizontal="center" vertical="center" wrapText="1"/>
    </xf>
    <xf numFmtId="0" fontId="10" fillId="2" borderId="1638" xfId="13" quotePrefix="1" applyFont="1" applyFill="1" applyBorder="1" applyAlignment="1">
      <alignment horizontal="center" vertical="center" wrapText="1"/>
    </xf>
    <xf numFmtId="0" fontId="10" fillId="2" borderId="1544" xfId="15" quotePrefix="1" applyFont="1" applyFill="1" applyBorder="1" applyAlignment="1">
      <alignment horizontal="center" vertical="center" wrapText="1"/>
    </xf>
    <xf numFmtId="0" fontId="10" fillId="2" borderId="1502" xfId="15" quotePrefix="1" applyFont="1" applyFill="1" applyBorder="1" applyAlignment="1">
      <alignment horizontal="center" vertical="center" wrapText="1"/>
    </xf>
    <xf numFmtId="0" fontId="10" fillId="2" borderId="1543" xfId="15" quotePrefix="1" applyFont="1" applyFill="1" applyBorder="1" applyAlignment="1">
      <alignment horizontal="center" vertical="center" wrapText="1"/>
    </xf>
    <xf numFmtId="0" fontId="10" fillId="2" borderId="1604" xfId="13" quotePrefix="1" applyFont="1" applyFill="1" applyBorder="1" applyAlignment="1">
      <alignment horizontal="center" vertical="center" wrapText="1"/>
    </xf>
    <xf numFmtId="0" fontId="106" fillId="2" borderId="1714" xfId="0" applyFont="1" applyFill="1" applyBorder="1" applyAlignment="1">
      <alignment horizontal="left" vertical="center" wrapText="1"/>
    </xf>
    <xf numFmtId="0" fontId="10" fillId="2" borderId="1717" xfId="13" quotePrefix="1" applyFont="1" applyFill="1" applyBorder="1" applyAlignment="1">
      <alignment horizontal="center" vertical="center" wrapText="1"/>
    </xf>
    <xf numFmtId="0" fontId="10" fillId="2" borderId="1482" xfId="13" quotePrefix="1" applyFont="1" applyFill="1" applyBorder="1" applyAlignment="1">
      <alignment horizontal="center" vertical="center" wrapText="1"/>
    </xf>
    <xf numFmtId="0" fontId="10" fillId="2" borderId="1497" xfId="13" quotePrefix="1" applyFont="1" applyFill="1" applyBorder="1" applyAlignment="1">
      <alignment horizontal="center" vertical="center" wrapText="1"/>
    </xf>
    <xf numFmtId="0" fontId="10" fillId="2" borderId="1483" xfId="13" quotePrefix="1" applyFont="1" applyFill="1" applyBorder="1" applyAlignment="1">
      <alignment horizontal="center" vertical="center" wrapText="1"/>
    </xf>
    <xf numFmtId="0" fontId="42" fillId="2" borderId="1727" xfId="0" applyFont="1" applyFill="1" applyBorder="1" applyAlignment="1">
      <alignment horizontal="left" vertical="center" wrapText="1"/>
    </xf>
    <xf numFmtId="0" fontId="39" fillId="2" borderId="1728" xfId="13" quotePrefix="1" applyFont="1" applyFill="1" applyBorder="1" applyAlignment="1">
      <alignment horizontal="center" vertical="center" wrapText="1"/>
    </xf>
    <xf numFmtId="0" fontId="39" fillId="2" borderId="1729" xfId="13" quotePrefix="1" applyFont="1" applyFill="1" applyBorder="1" applyAlignment="1">
      <alignment horizontal="center" vertical="center" wrapText="1"/>
    </xf>
    <xf numFmtId="0" fontId="39" fillId="2" borderId="1638" xfId="13" quotePrefix="1" applyFont="1" applyFill="1" applyBorder="1" applyAlignment="1">
      <alignment horizontal="center" vertical="center" wrapText="1"/>
    </xf>
    <xf numFmtId="0" fontId="42" fillId="2" borderId="1713" xfId="0" applyFont="1" applyFill="1" applyBorder="1" applyAlignment="1">
      <alignment horizontal="left" vertical="center" wrapText="1"/>
    </xf>
    <xf numFmtId="0" fontId="38" fillId="2" borderId="1731" xfId="15" applyFont="1" applyFill="1" applyBorder="1" applyAlignment="1">
      <alignment vertical="center" wrapText="1"/>
    </xf>
    <xf numFmtId="0" fontId="39" fillId="2" borderId="1719" xfId="13" quotePrefix="1" applyFont="1" applyFill="1" applyBorder="1" applyAlignment="1">
      <alignment horizontal="center" vertical="center" wrapText="1"/>
    </xf>
    <xf numFmtId="0" fontId="39" fillId="2" borderId="1722" xfId="13" quotePrefix="1" applyFont="1" applyFill="1" applyBorder="1" applyAlignment="1">
      <alignment horizontal="center" vertical="center" wrapText="1"/>
    </xf>
    <xf numFmtId="0" fontId="39" fillId="2" borderId="1469" xfId="13" quotePrefix="1" applyFont="1" applyFill="1" applyBorder="1" applyAlignment="1">
      <alignment horizontal="center" vertical="center" wrapText="1"/>
    </xf>
    <xf numFmtId="0" fontId="39" fillId="2" borderId="1581" xfId="13" quotePrefix="1" applyFont="1" applyFill="1" applyBorder="1" applyAlignment="1">
      <alignment horizontal="center" vertical="center" wrapText="1"/>
    </xf>
    <xf numFmtId="0" fontId="52" fillId="2" borderId="1542" xfId="0" applyFont="1" applyFill="1" applyBorder="1" applyAlignment="1">
      <alignment horizontal="center" vertical="center"/>
    </xf>
    <xf numFmtId="0" fontId="52" fillId="2" borderId="1543" xfId="0" applyFont="1" applyFill="1" applyBorder="1" applyAlignment="1">
      <alignment horizontal="center" vertical="center"/>
    </xf>
    <xf numFmtId="0" fontId="39" fillId="2" borderId="1534" xfId="15" quotePrefix="1" applyFont="1" applyFill="1" applyBorder="1" applyAlignment="1">
      <alignment horizontal="center" vertical="center" wrapText="1"/>
    </xf>
    <xf numFmtId="0" fontId="52" fillId="2" borderId="1531" xfId="0" applyFont="1" applyFill="1" applyBorder="1" applyAlignment="1">
      <alignment horizontal="center" vertical="center"/>
    </xf>
    <xf numFmtId="0" fontId="39" fillId="2" borderId="1544" xfId="15" quotePrefix="1" applyFont="1" applyFill="1" applyBorder="1" applyAlignment="1">
      <alignment horizontal="center" vertical="center" wrapText="1"/>
    </xf>
    <xf numFmtId="0" fontId="38" fillId="2" borderId="1727" xfId="15" quotePrefix="1" applyFont="1" applyFill="1" applyBorder="1" applyAlignment="1">
      <alignment vertical="center" wrapText="1"/>
    </xf>
    <xf numFmtId="0" fontId="10" fillId="2" borderId="1727" xfId="13" quotePrefix="1" applyFont="1" applyFill="1" applyBorder="1" applyAlignment="1">
      <alignment horizontal="center" vertical="center" wrapText="1"/>
    </xf>
    <xf numFmtId="0" fontId="10" fillId="2" borderId="1724" xfId="13" quotePrefix="1" applyFont="1" applyFill="1" applyBorder="1" applyAlignment="1">
      <alignment horizontal="center" vertical="center" wrapText="1"/>
    </xf>
    <xf numFmtId="0" fontId="40" fillId="2" borderId="1542" xfId="0" applyFont="1" applyFill="1" applyBorder="1" applyAlignment="1">
      <alignment horizontal="center" vertical="center" wrapText="1"/>
    </xf>
    <xf numFmtId="0" fontId="40" fillId="2" borderId="1543" xfId="0" applyFont="1" applyFill="1" applyBorder="1" applyAlignment="1">
      <alignment horizontal="center" vertical="center" wrapText="1"/>
    </xf>
    <xf numFmtId="0" fontId="40" fillId="2" borderId="1544" xfId="0" applyFont="1" applyFill="1" applyBorder="1" applyAlignment="1">
      <alignment horizontal="center" vertical="center" wrapText="1"/>
    </xf>
    <xf numFmtId="0" fontId="40" fillId="2" borderId="1534" xfId="0" applyFont="1" applyFill="1" applyBorder="1" applyAlignment="1">
      <alignment horizontal="center" vertical="center" wrapText="1"/>
    </xf>
    <xf numFmtId="0" fontId="9" fillId="2" borderId="1727" xfId="0" applyFont="1" applyFill="1" applyBorder="1" applyAlignment="1">
      <alignment horizontal="left" vertical="center" wrapText="1"/>
    </xf>
    <xf numFmtId="0" fontId="40" fillId="2" borderId="1575" xfId="0" applyFont="1" applyFill="1" applyBorder="1" applyAlignment="1">
      <alignment horizontal="center" vertical="center" wrapText="1"/>
    </xf>
    <xf numFmtId="0" fontId="40" fillId="2" borderId="1560" xfId="0" applyFont="1" applyFill="1" applyBorder="1" applyAlignment="1">
      <alignment horizontal="center" vertical="center" wrapText="1"/>
    </xf>
    <xf numFmtId="0" fontId="40" fillId="2" borderId="1562" xfId="0" applyFont="1" applyFill="1" applyBorder="1" applyAlignment="1">
      <alignment horizontal="center" vertical="center" wrapText="1"/>
    </xf>
    <xf numFmtId="0" fontId="40" fillId="2" borderId="1637" xfId="0" applyFont="1" applyFill="1" applyBorder="1" applyAlignment="1">
      <alignment horizontal="center" vertical="center" wrapText="1"/>
    </xf>
    <xf numFmtId="0" fontId="40" fillId="2" borderId="1576" xfId="0" applyFont="1" applyFill="1" applyBorder="1" applyAlignment="1">
      <alignment horizontal="center" vertical="center" wrapText="1"/>
    </xf>
    <xf numFmtId="0" fontId="40" fillId="2" borderId="1559" xfId="0" applyFont="1" applyFill="1" applyBorder="1" applyAlignment="1">
      <alignment horizontal="center" vertical="center" wrapText="1"/>
    </xf>
    <xf numFmtId="0" fontId="40" fillId="2" borderId="1570" xfId="0" applyFont="1" applyFill="1" applyBorder="1" applyAlignment="1">
      <alignment horizontal="center" vertical="center" wrapText="1"/>
    </xf>
    <xf numFmtId="0" fontId="40" fillId="2" borderId="1668" xfId="0" applyFont="1" applyFill="1" applyBorder="1" applyAlignment="1">
      <alignment horizontal="center" vertical="center" wrapText="1"/>
    </xf>
    <xf numFmtId="0" fontId="40" fillId="2" borderId="1639" xfId="0" applyFont="1" applyFill="1" applyBorder="1" applyAlignment="1">
      <alignment horizontal="center" vertical="center" wrapText="1"/>
    </xf>
    <xf numFmtId="0" fontId="39" fillId="2" borderId="1633" xfId="15" quotePrefix="1" applyFont="1" applyFill="1" applyBorder="1" applyAlignment="1">
      <alignment vertical="center" wrapText="1"/>
    </xf>
    <xf numFmtId="0" fontId="10" fillId="2" borderId="1669" xfId="13" applyFont="1" applyFill="1" applyBorder="1" applyAlignment="1">
      <alignment horizontal="center" vertical="center" wrapText="1"/>
    </xf>
    <xf numFmtId="0" fontId="10" fillId="2" borderId="1725" xfId="13" applyFont="1" applyFill="1" applyBorder="1" applyAlignment="1">
      <alignment horizontal="center" vertical="center" wrapText="1"/>
    </xf>
    <xf numFmtId="0" fontId="10" fillId="2" borderId="1726" xfId="13" applyFont="1" applyFill="1" applyBorder="1" applyAlignment="1">
      <alignment horizontal="center" vertical="center" wrapText="1"/>
    </xf>
    <xf numFmtId="0" fontId="39" fillId="2" borderId="1559" xfId="15" applyFont="1" applyFill="1" applyBorder="1" applyAlignment="1">
      <alignment horizontal="center" vertical="center" wrapText="1"/>
    </xf>
    <xf numFmtId="0" fontId="10" fillId="2" borderId="1637" xfId="13" applyFont="1" applyFill="1" applyBorder="1" applyAlignment="1">
      <alignment horizontal="center" vertical="center" wrapText="1"/>
    </xf>
    <xf numFmtId="0" fontId="10" fillId="2" borderId="1560" xfId="13" applyFont="1" applyFill="1" applyBorder="1" applyAlignment="1">
      <alignment horizontal="center" vertical="center" wrapText="1"/>
    </xf>
    <xf numFmtId="0" fontId="10" fillId="2" borderId="1562" xfId="13" applyFont="1" applyFill="1" applyBorder="1" applyAlignment="1">
      <alignment horizontal="center" vertical="center" wrapText="1"/>
    </xf>
    <xf numFmtId="0" fontId="39" fillId="2" borderId="1495" xfId="15" quotePrefix="1" applyFont="1" applyFill="1" applyBorder="1" applyAlignment="1">
      <alignment horizontal="center" vertical="center" wrapText="1"/>
    </xf>
    <xf numFmtId="0" fontId="10" fillId="2" borderId="1716" xfId="13" quotePrefix="1" applyFont="1" applyFill="1" applyBorder="1" applyAlignment="1">
      <alignment horizontal="center" vertical="center" wrapText="1"/>
    </xf>
    <xf numFmtId="0" fontId="10" fillId="2" borderId="1724" xfId="13" applyFont="1" applyFill="1" applyBorder="1" applyAlignment="1">
      <alignment horizontal="center" vertical="center" wrapText="1"/>
    </xf>
    <xf numFmtId="0" fontId="10" fillId="2" borderId="1575" xfId="13" applyFont="1" applyFill="1" applyBorder="1" applyAlignment="1">
      <alignment horizontal="center" vertical="center" wrapText="1"/>
    </xf>
    <xf numFmtId="0" fontId="10" fillId="2" borderId="1690" xfId="13" applyFont="1" applyFill="1" applyBorder="1" applyAlignment="1">
      <alignment horizontal="center" vertical="center" wrapText="1"/>
    </xf>
    <xf numFmtId="0" fontId="39" fillId="2" borderId="1542" xfId="13" quotePrefix="1" applyFont="1" applyFill="1" applyBorder="1" applyAlignment="1">
      <alignment horizontal="center" vertical="center" wrapText="1"/>
    </xf>
    <xf numFmtId="0" fontId="39" fillId="2" borderId="1531" xfId="13" quotePrefix="1" applyFont="1" applyFill="1" applyBorder="1" applyAlignment="1">
      <alignment horizontal="center" vertical="center" wrapText="1"/>
    </xf>
    <xf numFmtId="0" fontId="39" fillId="2" borderId="1504" xfId="13" quotePrefix="1" applyFont="1" applyFill="1" applyBorder="1" applyAlignment="1">
      <alignment horizontal="center" vertical="center" wrapText="1"/>
    </xf>
    <xf numFmtId="0" fontId="52" fillId="2" borderId="1575" xfId="0" applyFont="1" applyFill="1" applyBorder="1" applyAlignment="1">
      <alignment horizontal="center" vertical="center"/>
    </xf>
    <xf numFmtId="0" fontId="52" fillId="2" borderId="1560" xfId="0" applyFont="1" applyFill="1" applyBorder="1" applyAlignment="1">
      <alignment horizontal="center" vertical="center"/>
    </xf>
    <xf numFmtId="0" fontId="10" fillId="2" borderId="1542" xfId="13" applyFont="1" applyFill="1" applyBorder="1" applyAlignment="1">
      <alignment horizontal="center" vertical="center" wrapText="1"/>
    </xf>
    <xf numFmtId="0" fontId="10" fillId="2" borderId="1543" xfId="13" applyFont="1" applyFill="1" applyBorder="1" applyAlignment="1">
      <alignment horizontal="center" vertical="center" wrapText="1"/>
    </xf>
    <xf numFmtId="0" fontId="10" fillId="2" borderId="1544" xfId="13" applyFont="1" applyFill="1" applyBorder="1" applyAlignment="1">
      <alignment horizontal="center" vertical="center" wrapText="1"/>
    </xf>
    <xf numFmtId="0" fontId="52" fillId="2" borderId="1732" xfId="0" applyFont="1" applyFill="1" applyBorder="1" applyAlignment="1">
      <alignment horizontal="center" vertical="center"/>
    </xf>
    <xf numFmtId="0" fontId="39" fillId="2" borderId="1726" xfId="15" quotePrefix="1" applyFont="1" applyFill="1" applyBorder="1" applyAlignment="1">
      <alignment horizontal="center" vertical="center" wrapText="1"/>
    </xf>
    <xf numFmtId="0" fontId="52" fillId="2" borderId="1637" xfId="0" applyFont="1" applyFill="1" applyBorder="1" applyAlignment="1">
      <alignment horizontal="center" vertical="center"/>
    </xf>
    <xf numFmtId="0" fontId="40" fillId="2" borderId="1531" xfId="0" applyFont="1" applyFill="1" applyBorder="1" applyAlignment="1">
      <alignment horizontal="center" vertical="center" wrapText="1"/>
    </xf>
    <xf numFmtId="0" fontId="38" fillId="2" borderId="1480" xfId="15" quotePrefix="1" applyFont="1" applyFill="1" applyBorder="1" applyAlignment="1">
      <alignment vertical="center" wrapText="1"/>
    </xf>
    <xf numFmtId="0" fontId="10" fillId="2" borderId="1542" xfId="15" quotePrefix="1" applyFont="1" applyFill="1" applyBorder="1" applyAlignment="1">
      <alignment vertical="center" wrapText="1"/>
    </xf>
    <xf numFmtId="0" fontId="10" fillId="2" borderId="1543" xfId="15" quotePrefix="1" applyFont="1" applyFill="1" applyBorder="1" applyAlignment="1">
      <alignment vertical="center" wrapText="1"/>
    </xf>
    <xf numFmtId="0" fontId="39" fillId="2" borderId="1544" xfId="15" quotePrefix="1" applyFont="1" applyFill="1" applyBorder="1" applyAlignment="1">
      <alignment vertical="center" wrapText="1"/>
    </xf>
    <xf numFmtId="0" fontId="39" fillId="2" borderId="1534" xfId="15" quotePrefix="1" applyFont="1" applyFill="1" applyBorder="1" applyAlignment="1">
      <alignment vertical="center" wrapText="1"/>
    </xf>
    <xf numFmtId="0" fontId="10" fillId="2" borderId="1719" xfId="15" quotePrefix="1" applyFont="1" applyFill="1" applyBorder="1" applyAlignment="1">
      <alignment vertical="center" wrapText="1"/>
    </xf>
    <xf numFmtId="0" fontId="10" fillId="2" borderId="1720" xfId="15" quotePrefix="1" applyFont="1" applyFill="1" applyBorder="1" applyAlignment="1">
      <alignment vertical="center" wrapText="1"/>
    </xf>
    <xf numFmtId="0" fontId="39" fillId="2" borderId="1721" xfId="15" quotePrefix="1" applyFont="1" applyFill="1" applyBorder="1" applyAlignment="1">
      <alignment vertical="center" wrapText="1"/>
    </xf>
    <xf numFmtId="0" fontId="106" fillId="2" borderId="1732" xfId="0" applyFont="1" applyFill="1" applyBorder="1" applyAlignment="1">
      <alignment horizontal="left" vertical="center" wrapText="1"/>
    </xf>
    <xf numFmtId="0" fontId="106" fillId="2" borderId="134" xfId="0" applyFont="1" applyFill="1" applyBorder="1" applyAlignment="1">
      <alignment horizontal="left" vertical="center" wrapText="1"/>
    </xf>
    <xf numFmtId="0" fontId="39" fillId="2" borderId="1633" xfId="15" quotePrefix="1" applyFont="1" applyFill="1" applyBorder="1" applyAlignment="1">
      <alignment horizontal="center" vertical="center" wrapText="1"/>
    </xf>
    <xf numFmtId="0" fontId="39" fillId="2" borderId="1725" xfId="15" quotePrefix="1" applyFont="1" applyFill="1" applyBorder="1" applyAlignment="1">
      <alignment horizontal="center" vertical="center" wrapText="1"/>
    </xf>
    <xf numFmtId="0" fontId="39" fillId="2" borderId="1669" xfId="15" quotePrefix="1" applyFont="1" applyFill="1" applyBorder="1" applyAlignment="1">
      <alignment horizontal="center" vertical="center" wrapText="1"/>
    </xf>
    <xf numFmtId="0" fontId="106" fillId="2" borderId="1690" xfId="0" applyFont="1" applyFill="1" applyBorder="1" applyAlignment="1">
      <alignment horizontal="center" vertical="center" wrapText="1"/>
    </xf>
    <xf numFmtId="0" fontId="106" fillId="2" borderId="1725" xfId="0" applyFont="1" applyFill="1" applyBorder="1" applyAlignment="1">
      <alignment horizontal="center" vertical="center" wrapText="1"/>
    </xf>
    <xf numFmtId="0" fontId="106" fillId="2" borderId="1726" xfId="0" applyFont="1" applyFill="1" applyBorder="1" applyAlignment="1">
      <alignment horizontal="center" vertical="center" wrapText="1"/>
    </xf>
    <xf numFmtId="0" fontId="106" fillId="2" borderId="1575" xfId="0" applyFont="1" applyFill="1" applyBorder="1" applyAlignment="1">
      <alignment horizontal="center" vertical="center" wrapText="1"/>
    </xf>
    <xf numFmtId="0" fontId="106" fillId="2" borderId="1560" xfId="0" applyFont="1" applyFill="1" applyBorder="1" applyAlignment="1">
      <alignment horizontal="center" vertical="center" wrapText="1"/>
    </xf>
    <xf numFmtId="0" fontId="10" fillId="2" borderId="1715" xfId="13" quotePrefix="1" applyFont="1" applyFill="1" applyBorder="1" applyAlignment="1">
      <alignment horizontal="center" vertical="center" wrapText="1"/>
    </xf>
    <xf numFmtId="0" fontId="10" fillId="2" borderId="1714" xfId="13" quotePrefix="1" applyFont="1" applyFill="1" applyBorder="1" applyAlignment="1">
      <alignment horizontal="center" vertical="center" wrapText="1"/>
    </xf>
    <xf numFmtId="0" fontId="42" fillId="2" borderId="1714" xfId="0" applyFont="1" applyFill="1" applyBorder="1" applyAlignment="1">
      <alignment horizontal="left" vertical="center" wrapText="1"/>
    </xf>
    <xf numFmtId="0" fontId="10" fillId="2" borderId="1717" xfId="13" quotePrefix="1" applyFont="1" applyFill="1" applyBorder="1" applyAlignment="1">
      <alignment vertical="center" wrapText="1"/>
    </xf>
    <xf numFmtId="0" fontId="10" fillId="2" borderId="1482" xfId="13" quotePrefix="1" applyFont="1" applyFill="1" applyBorder="1" applyAlignment="1">
      <alignment vertical="center" wrapText="1"/>
    </xf>
    <xf numFmtId="0" fontId="10" fillId="2" borderId="1497" xfId="13" quotePrefix="1" applyFont="1" applyFill="1" applyBorder="1" applyAlignment="1">
      <alignment vertical="center" wrapText="1"/>
    </xf>
    <xf numFmtId="0" fontId="10" fillId="2" borderId="1714" xfId="13" quotePrefix="1" applyFont="1" applyFill="1" applyBorder="1" applyAlignment="1">
      <alignment vertical="center" wrapText="1"/>
    </xf>
    <xf numFmtId="0" fontId="39" fillId="2" borderId="1482" xfId="13" quotePrefix="1" applyFont="1" applyFill="1" applyBorder="1" applyAlignment="1">
      <alignment vertical="center" wrapText="1"/>
    </xf>
    <xf numFmtId="0" fontId="39" fillId="2" borderId="1716" xfId="13" quotePrefix="1" applyFont="1" applyFill="1" applyBorder="1" applyAlignment="1">
      <alignment vertical="center" wrapText="1"/>
    </xf>
    <xf numFmtId="0" fontId="106" fillId="2" borderId="1562" xfId="0" applyFont="1" applyFill="1" applyBorder="1" applyAlignment="1">
      <alignment horizontal="center" vertical="center" wrapText="1"/>
    </xf>
    <xf numFmtId="0" fontId="10" fillId="2" borderId="1728" xfId="15" quotePrefix="1" applyFont="1" applyFill="1" applyBorder="1" applyAlignment="1">
      <alignment horizontal="center" vertical="center" wrapText="1"/>
    </xf>
    <xf numFmtId="0" fontId="10" fillId="2" borderId="1724" xfId="15" quotePrefix="1" applyFont="1" applyFill="1" applyBorder="1" applyAlignment="1">
      <alignment horizontal="center" vertical="center" wrapText="1"/>
    </xf>
    <xf numFmtId="0" fontId="39" fillId="2" borderId="1732" xfId="13" quotePrefix="1" applyFont="1" applyFill="1" applyBorder="1" applyAlignment="1">
      <alignment horizontal="center" vertical="center" wrapText="1"/>
    </xf>
    <xf numFmtId="0" fontId="106" fillId="2" borderId="1717" xfId="0" applyFont="1" applyFill="1" applyBorder="1" applyAlignment="1">
      <alignment horizontal="center" vertical="center" wrapText="1"/>
    </xf>
    <xf numFmtId="0" fontId="106" fillId="2" borderId="1482" xfId="0" applyFont="1" applyFill="1" applyBorder="1" applyAlignment="1">
      <alignment horizontal="center" vertical="center" wrapText="1"/>
    </xf>
    <xf numFmtId="0" fontId="106" fillId="2" borderId="1483" xfId="0" applyFont="1" applyFill="1" applyBorder="1" applyAlignment="1">
      <alignment horizontal="center" vertical="center" wrapText="1"/>
    </xf>
    <xf numFmtId="0" fontId="10" fillId="2" borderId="1727" xfId="15" quotePrefix="1" applyFont="1" applyFill="1" applyBorder="1" applyAlignment="1">
      <alignment horizontal="center" vertical="center" wrapText="1"/>
    </xf>
    <xf numFmtId="0" fontId="144" fillId="2" borderId="1724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232" fillId="15" borderId="0" xfId="11" quotePrefix="1" applyFont="1" applyFill="1" applyAlignment="1">
      <alignment horizontal="center" vertical="center" wrapText="1"/>
    </xf>
    <xf numFmtId="0" fontId="233" fillId="15" borderId="1728" xfId="11" quotePrefix="1" applyFont="1" applyFill="1" applyBorder="1" applyAlignment="1">
      <alignment horizontal="center" vertical="center" wrapText="1"/>
    </xf>
    <xf numFmtId="0" fontId="234" fillId="15" borderId="1728" xfId="11" quotePrefix="1" applyFont="1" applyFill="1" applyBorder="1" applyAlignment="1">
      <alignment horizontal="center" vertical="center" wrapText="1"/>
    </xf>
    <xf numFmtId="0" fontId="230" fillId="15" borderId="1727" xfId="11" quotePrefix="1" applyFont="1" applyFill="1" applyBorder="1" applyAlignment="1">
      <alignment horizontal="center" vertical="center" wrapText="1"/>
    </xf>
    <xf numFmtId="0" fontId="230" fillId="15" borderId="1724" xfId="11" quotePrefix="1" applyFont="1" applyFill="1" applyBorder="1" applyAlignment="1">
      <alignment horizontal="center" vertical="center" wrapText="1"/>
    </xf>
    <xf numFmtId="0" fontId="235" fillId="15" borderId="1727" xfId="15" quotePrefix="1" applyFont="1" applyFill="1" applyBorder="1" applyAlignment="1">
      <alignment vertical="center" wrapText="1"/>
    </xf>
    <xf numFmtId="0" fontId="231" fillId="15" borderId="1727" xfId="15" quotePrefix="1" applyFont="1" applyFill="1" applyBorder="1" applyAlignment="1">
      <alignment vertical="center" wrapText="1"/>
    </xf>
    <xf numFmtId="0" fontId="231" fillId="15" borderId="1724" xfId="15" quotePrefix="1" applyFont="1" applyFill="1" applyBorder="1" applyAlignment="1">
      <alignment vertical="center" wrapText="1"/>
    </xf>
    <xf numFmtId="0" fontId="231" fillId="15" borderId="1477" xfId="15" quotePrefix="1" applyFont="1" applyFill="1" applyBorder="1" applyAlignment="1">
      <alignment vertical="center" wrapText="1"/>
    </xf>
    <xf numFmtId="0" fontId="231" fillId="15" borderId="1728" xfId="15" quotePrefix="1" applyFont="1" applyFill="1" applyBorder="1" applyAlignment="1">
      <alignment vertical="center" wrapText="1"/>
    </xf>
    <xf numFmtId="0" fontId="232" fillId="15" borderId="1633" xfId="15" quotePrefix="1" applyFont="1" applyFill="1" applyBorder="1" applyAlignment="1">
      <alignment vertical="center" wrapText="1"/>
    </xf>
    <xf numFmtId="0" fontId="232" fillId="15" borderId="1718" xfId="15" quotePrefix="1" applyFont="1" applyFill="1" applyBorder="1" applyAlignment="1">
      <alignment horizontal="center" vertical="center" wrapText="1"/>
    </xf>
    <xf numFmtId="0" fontId="232" fillId="15" borderId="1720" xfId="15" quotePrefix="1" applyFont="1" applyFill="1" applyBorder="1" applyAlignment="1">
      <alignment horizontal="center" vertical="center" wrapText="1"/>
    </xf>
    <xf numFmtId="0" fontId="232" fillId="15" borderId="1469" xfId="15" quotePrefix="1" applyFont="1" applyFill="1" applyBorder="1" applyAlignment="1">
      <alignment horizontal="center" vertical="center" wrapText="1"/>
    </xf>
    <xf numFmtId="0" fontId="232" fillId="15" borderId="1719" xfId="15" quotePrefix="1" applyFont="1" applyFill="1" applyBorder="1" applyAlignment="1">
      <alignment horizontal="center" vertical="center" wrapText="1"/>
    </xf>
    <xf numFmtId="0" fontId="232" fillId="15" borderId="1721" xfId="15" quotePrefix="1" applyFont="1" applyFill="1" applyBorder="1" applyAlignment="1">
      <alignment horizontal="center" vertical="center" wrapText="1"/>
    </xf>
    <xf numFmtId="0" fontId="231" fillId="15" borderId="1718" xfId="13" applyFont="1" applyFill="1" applyBorder="1" applyAlignment="1">
      <alignment horizontal="center" vertical="center" wrapText="1"/>
    </xf>
    <xf numFmtId="0" fontId="231" fillId="15" borderId="1731" xfId="13" applyFont="1" applyFill="1" applyBorder="1" applyAlignment="1">
      <alignment horizontal="center" vertical="center" wrapText="1"/>
    </xf>
    <xf numFmtId="0" fontId="232" fillId="15" borderId="1559" xfId="15" quotePrefix="1" applyFont="1" applyFill="1" applyBorder="1" applyAlignment="1">
      <alignment horizontal="center" vertical="center" wrapText="1"/>
    </xf>
    <xf numFmtId="0" fontId="232" fillId="15" borderId="1560" xfId="15" quotePrefix="1" applyFont="1" applyFill="1" applyBorder="1" applyAlignment="1">
      <alignment horizontal="center" vertical="center" wrapText="1"/>
    </xf>
    <xf numFmtId="0" fontId="232" fillId="15" borderId="1639" xfId="15" quotePrefix="1" applyFont="1" applyFill="1" applyBorder="1" applyAlignment="1">
      <alignment horizontal="center" vertical="center" wrapText="1"/>
    </xf>
    <xf numFmtId="0" fontId="232" fillId="15" borderId="1575" xfId="15" quotePrefix="1" applyFont="1" applyFill="1" applyBorder="1" applyAlignment="1">
      <alignment horizontal="center" vertical="center" wrapText="1"/>
    </xf>
    <xf numFmtId="0" fontId="232" fillId="15" borderId="1562" xfId="15" quotePrefix="1" applyFont="1" applyFill="1" applyBorder="1" applyAlignment="1">
      <alignment horizontal="center" vertical="center" wrapText="1"/>
    </xf>
    <xf numFmtId="0" fontId="231" fillId="15" borderId="1559" xfId="13" applyFont="1" applyFill="1" applyBorder="1" applyAlignment="1">
      <alignment horizontal="center" vertical="center" wrapText="1"/>
    </xf>
    <xf numFmtId="0" fontId="231" fillId="15" borderId="1570" xfId="13" applyFont="1" applyFill="1" applyBorder="1" applyAlignment="1">
      <alignment horizontal="center" vertical="center" wrapText="1"/>
    </xf>
    <xf numFmtId="0" fontId="231" fillId="0" borderId="1559" xfId="13" applyFont="1" applyFill="1" applyBorder="1" applyAlignment="1">
      <alignment horizontal="center" vertical="center" wrapText="1"/>
    </xf>
    <xf numFmtId="0" fontId="231" fillId="0" borderId="1570" xfId="13" applyFont="1" applyFill="1" applyBorder="1" applyAlignment="1">
      <alignment horizontal="center" vertical="center" wrapText="1"/>
    </xf>
    <xf numFmtId="0" fontId="232" fillId="15" borderId="1570" xfId="15" quotePrefix="1" applyFont="1" applyFill="1" applyBorder="1" applyAlignment="1">
      <alignment vertical="center" wrapText="1"/>
    </xf>
    <xf numFmtId="0" fontId="236" fillId="0" borderId="0" xfId="0" applyFont="1" applyAlignment="1">
      <alignment wrapText="1"/>
    </xf>
    <xf numFmtId="0" fontId="232" fillId="15" borderId="1335" xfId="15" quotePrefix="1" applyFont="1" applyFill="1" applyBorder="1" applyAlignment="1">
      <alignment horizontal="center" vertical="center" wrapText="1"/>
    </xf>
    <xf numFmtId="0" fontId="232" fillId="15" borderId="1538" xfId="15" quotePrefix="1" applyFont="1" applyFill="1" applyBorder="1" applyAlignment="1">
      <alignment horizontal="center" vertical="center" wrapText="1"/>
    </xf>
    <xf numFmtId="0" fontId="232" fillId="15" borderId="1532" xfId="15" quotePrefix="1" applyFont="1" applyFill="1" applyBorder="1" applyAlignment="1">
      <alignment horizontal="center" vertical="center" wrapText="1"/>
    </xf>
    <xf numFmtId="0" fontId="232" fillId="15" borderId="1478" xfId="15" quotePrefix="1" applyFont="1" applyFill="1" applyBorder="1" applyAlignment="1">
      <alignment horizontal="center" vertical="center" wrapText="1"/>
    </xf>
    <xf numFmtId="0" fontId="232" fillId="15" borderId="1495" xfId="15" quotePrefix="1" applyFont="1" applyFill="1" applyBorder="1" applyAlignment="1">
      <alignment horizontal="center" vertical="center" wrapText="1"/>
    </xf>
    <xf numFmtId="0" fontId="231" fillId="15" borderId="1335" xfId="13" applyFont="1" applyFill="1" applyBorder="1" applyAlignment="1">
      <alignment horizontal="center" vertical="center" wrapText="1"/>
    </xf>
    <xf numFmtId="0" fontId="231" fillId="0" borderId="1335" xfId="13" applyFont="1" applyFill="1" applyBorder="1" applyAlignment="1">
      <alignment horizontal="center" vertical="center" wrapText="1"/>
    </xf>
    <xf numFmtId="0" fontId="231" fillId="0" borderId="1492" xfId="13" applyFont="1" applyFill="1" applyBorder="1" applyAlignment="1">
      <alignment horizontal="center" vertical="center" wrapText="1"/>
    </xf>
    <xf numFmtId="0" fontId="173" fillId="15" borderId="1714" xfId="0" applyFont="1" applyFill="1" applyBorder="1" applyAlignment="1">
      <alignment horizontal="left" vertical="center" wrapText="1"/>
    </xf>
    <xf numFmtId="0" fontId="231" fillId="15" borderId="1728" xfId="13" quotePrefix="1" applyFont="1" applyFill="1" applyBorder="1" applyAlignment="1">
      <alignment horizontal="center" vertical="center" wrapText="1"/>
    </xf>
    <xf numFmtId="0" fontId="231" fillId="15" borderId="1231" xfId="13" quotePrefix="1" applyFont="1" applyFill="1" applyBorder="1" applyAlignment="1">
      <alignment horizontal="center" vertical="center" wrapText="1"/>
    </xf>
    <xf numFmtId="0" fontId="231" fillId="15" borderId="1727" xfId="13" applyFont="1" applyFill="1" applyBorder="1" applyAlignment="1">
      <alignment horizontal="center" vertical="center" wrapText="1"/>
    </xf>
    <xf numFmtId="0" fontId="231" fillId="15" borderId="1724" xfId="13" applyFont="1" applyFill="1" applyBorder="1" applyAlignment="1">
      <alignment horizontal="center" vertical="center" wrapText="1"/>
    </xf>
    <xf numFmtId="0" fontId="232" fillId="15" borderId="0" xfId="11" quotePrefix="1" applyFont="1" applyFill="1" applyAlignment="1">
      <alignment vertical="center" wrapText="1"/>
    </xf>
    <xf numFmtId="0" fontId="231" fillId="15" borderId="1732" xfId="11" quotePrefix="1" applyFont="1" applyFill="1" applyBorder="1" applyAlignment="1">
      <alignment horizontal="center" vertical="center" textRotation="255" wrapText="1"/>
    </xf>
    <xf numFmtId="0" fontId="231" fillId="15" borderId="1734" xfId="11" quotePrefix="1" applyFont="1" applyFill="1" applyBorder="1" applyAlignment="1">
      <alignment horizontal="center" vertical="center" textRotation="255" wrapText="1"/>
    </xf>
    <xf numFmtId="0" fontId="231" fillId="15" borderId="194" xfId="11" quotePrefix="1" applyFont="1" applyFill="1" applyBorder="1" applyAlignment="1">
      <alignment horizontal="center" vertical="center" textRotation="255" wrapText="1"/>
    </xf>
    <xf numFmtId="0" fontId="231" fillId="15" borderId="0" xfId="11" quotePrefix="1" applyFont="1" applyFill="1" applyAlignment="1">
      <alignment horizontal="center" vertical="center" textRotation="255" wrapText="1"/>
    </xf>
    <xf numFmtId="0" fontId="231" fillId="15" borderId="1480" xfId="13" applyFont="1" applyFill="1" applyBorder="1" applyAlignment="1">
      <alignment horizontal="center" vertical="center" wrapText="1"/>
    </xf>
    <xf numFmtId="0" fontId="231" fillId="15" borderId="73" xfId="13" applyFont="1" applyFill="1" applyBorder="1" applyAlignment="1">
      <alignment horizontal="center" vertical="center" wrapText="1"/>
    </xf>
    <xf numFmtId="0" fontId="231" fillId="15" borderId="194" xfId="13" applyFont="1" applyFill="1" applyBorder="1" applyAlignment="1">
      <alignment horizontal="center" vertical="center" wrapText="1"/>
    </xf>
    <xf numFmtId="0" fontId="235" fillId="15" borderId="1714" xfId="0" applyFont="1" applyFill="1" applyBorder="1" applyAlignment="1">
      <alignment horizontal="left" vertical="center" wrapText="1"/>
    </xf>
    <xf numFmtId="0" fontId="232" fillId="15" borderId="1717" xfId="13" quotePrefix="1" applyFont="1" applyFill="1" applyBorder="1" applyAlignment="1">
      <alignment horizontal="center" vertical="center" wrapText="1"/>
    </xf>
    <xf numFmtId="0" fontId="232" fillId="15" borderId="1482" xfId="13" quotePrefix="1" applyFont="1" applyFill="1" applyBorder="1" applyAlignment="1">
      <alignment horizontal="center" vertical="center" wrapText="1"/>
    </xf>
    <xf numFmtId="0" fontId="231" fillId="15" borderId="1483" xfId="13" quotePrefix="1" applyFont="1" applyFill="1" applyBorder="1" applyAlignment="1">
      <alignment horizontal="center" vertical="center" wrapText="1"/>
    </xf>
    <xf numFmtId="0" fontId="232" fillId="15" borderId="1484" xfId="13" quotePrefix="1" applyFont="1" applyFill="1" applyBorder="1" applyAlignment="1">
      <alignment horizontal="center" vertical="center" wrapText="1"/>
    </xf>
    <xf numFmtId="0" fontId="231" fillId="15" borderId="1714" xfId="13" quotePrefix="1" applyFont="1" applyFill="1" applyBorder="1" applyAlignment="1">
      <alignment horizontal="center" vertical="center" wrapText="1"/>
    </xf>
    <xf numFmtId="0" fontId="231" fillId="15" borderId="1713" xfId="13" quotePrefix="1" applyFont="1" applyFill="1" applyBorder="1" applyAlignment="1">
      <alignment horizontal="center" vertical="center" wrapText="1"/>
    </xf>
    <xf numFmtId="0" fontId="231" fillId="15" borderId="1716" xfId="13" quotePrefix="1" applyFont="1" applyFill="1" applyBorder="1" applyAlignment="1">
      <alignment horizontal="center" vertical="center" wrapText="1"/>
    </xf>
    <xf numFmtId="0" fontId="232" fillId="0" borderId="1719" xfId="15" quotePrefix="1" applyFont="1" applyFill="1" applyBorder="1" applyAlignment="1">
      <alignment horizontal="center" vertical="center" wrapText="1"/>
    </xf>
    <xf numFmtId="0" fontId="232" fillId="0" borderId="1720" xfId="15" quotePrefix="1" applyFont="1" applyFill="1" applyBorder="1" applyAlignment="1">
      <alignment horizontal="center" vertical="center" wrapText="1"/>
    </xf>
    <xf numFmtId="0" fontId="232" fillId="0" borderId="1500" xfId="15" quotePrefix="1" applyFont="1" applyFill="1" applyBorder="1" applyAlignment="1">
      <alignment horizontal="center" vertical="center" wrapText="1"/>
    </xf>
    <xf numFmtId="0" fontId="232" fillId="0" borderId="1469" xfId="15" quotePrefix="1" applyFont="1" applyFill="1" applyBorder="1" applyAlignment="1">
      <alignment horizontal="center" vertical="center" wrapText="1"/>
    </xf>
    <xf numFmtId="0" fontId="232" fillId="0" borderId="1722" xfId="15" quotePrefix="1" applyFont="1" applyFill="1" applyBorder="1" applyAlignment="1">
      <alignment horizontal="center" vertical="center" wrapText="1"/>
    </xf>
    <xf numFmtId="0" fontId="231" fillId="15" borderId="1500" xfId="13" applyFont="1" applyFill="1" applyBorder="1" applyAlignment="1">
      <alignment horizontal="center" vertical="center" wrapText="1"/>
    </xf>
    <xf numFmtId="0" fontId="232" fillId="0" borderId="1575" xfId="15" quotePrefix="1" applyFont="1" applyFill="1" applyBorder="1" applyAlignment="1">
      <alignment horizontal="center" vertical="center" wrapText="1"/>
    </xf>
    <xf numFmtId="0" fontId="232" fillId="0" borderId="1560" xfId="15" quotePrefix="1" applyFont="1" applyFill="1" applyBorder="1" applyAlignment="1">
      <alignment horizontal="center" vertical="center" wrapText="1"/>
    </xf>
    <xf numFmtId="0" fontId="232" fillId="0" borderId="1668" xfId="15" quotePrefix="1" applyFont="1" applyFill="1" applyBorder="1" applyAlignment="1">
      <alignment horizontal="center" vertical="center" wrapText="1"/>
    </xf>
    <xf numFmtId="0" fontId="232" fillId="0" borderId="1639" xfId="15" quotePrefix="1" applyFont="1" applyFill="1" applyBorder="1" applyAlignment="1">
      <alignment horizontal="center" vertical="center" wrapText="1"/>
    </xf>
    <xf numFmtId="0" fontId="232" fillId="0" borderId="1637" xfId="15" quotePrefix="1" applyFont="1" applyFill="1" applyBorder="1" applyAlignment="1">
      <alignment horizontal="center" vertical="center" wrapText="1"/>
    </xf>
    <xf numFmtId="0" fontId="231" fillId="15" borderId="1668" xfId="13" applyFont="1" applyFill="1" applyBorder="1" applyAlignment="1">
      <alignment horizontal="center" vertical="center" wrapText="1"/>
    </xf>
    <xf numFmtId="0" fontId="232" fillId="0" borderId="1559" xfId="15" quotePrefix="1" applyFont="1" applyFill="1" applyBorder="1" applyAlignment="1">
      <alignment horizontal="center" vertical="center" wrapText="1"/>
    </xf>
    <xf numFmtId="0" fontId="236" fillId="0" borderId="1639" xfId="15" quotePrefix="1" applyFont="1" applyFill="1" applyBorder="1" applyAlignment="1">
      <alignment horizontal="center" vertical="center" wrapText="1"/>
    </xf>
    <xf numFmtId="0" fontId="231" fillId="15" borderId="1702" xfId="13" applyFont="1" applyFill="1" applyBorder="1" applyAlignment="1">
      <alignment horizontal="center" vertical="center" wrapText="1"/>
    </xf>
    <xf numFmtId="0" fontId="232" fillId="0" borderId="1478" xfId="15" quotePrefix="1" applyFont="1" applyFill="1" applyBorder="1" applyAlignment="1">
      <alignment horizontal="center" vertical="center" wrapText="1"/>
    </xf>
    <xf numFmtId="0" fontId="232" fillId="0" borderId="1538" xfId="15" quotePrefix="1" applyFont="1" applyFill="1" applyBorder="1" applyAlignment="1">
      <alignment horizontal="center" vertical="center" wrapText="1"/>
    </xf>
    <xf numFmtId="0" fontId="232" fillId="0" borderId="1526" xfId="15" quotePrefix="1" applyFont="1" applyFill="1" applyBorder="1" applyAlignment="1">
      <alignment horizontal="center" vertical="center" wrapText="1"/>
    </xf>
    <xf numFmtId="0" fontId="232" fillId="0" borderId="1532" xfId="15" quotePrefix="1" applyFont="1" applyFill="1" applyBorder="1" applyAlignment="1">
      <alignment horizontal="center" vertical="center" wrapText="1"/>
    </xf>
    <xf numFmtId="0" fontId="232" fillId="0" borderId="1547" xfId="15" quotePrefix="1" applyFont="1" applyFill="1" applyBorder="1" applyAlignment="1">
      <alignment horizontal="center" vertical="center" wrapText="1"/>
    </xf>
    <xf numFmtId="0" fontId="231" fillId="15" borderId="1492" xfId="13" applyFont="1" applyFill="1" applyBorder="1" applyAlignment="1">
      <alignment horizontal="center" vertical="center" wrapText="1"/>
    </xf>
    <xf numFmtId="0" fontId="231" fillId="15" borderId="1526" xfId="13" applyFont="1" applyFill="1" applyBorder="1" applyAlignment="1">
      <alignment horizontal="center" vertical="center" wrapText="1"/>
    </xf>
    <xf numFmtId="0" fontId="235" fillId="15" borderId="1724" xfId="15" quotePrefix="1" applyFont="1" applyFill="1" applyBorder="1" applyAlignment="1">
      <alignment vertical="center" wrapText="1"/>
    </xf>
    <xf numFmtId="0" fontId="231" fillId="15" borderId="1728" xfId="15" quotePrefix="1" applyFont="1" applyFill="1" applyBorder="1" applyAlignment="1">
      <alignment horizontal="center" vertical="center" wrapText="1"/>
    </xf>
    <xf numFmtId="0" fontId="235" fillId="15" borderId="1727" xfId="15" applyFont="1" applyFill="1" applyBorder="1" applyAlignment="1">
      <alignment vertical="center" wrapText="1"/>
    </xf>
    <xf numFmtId="0" fontId="232" fillId="15" borderId="1728" xfId="13" quotePrefix="1" applyFont="1" applyFill="1" applyBorder="1" applyAlignment="1">
      <alignment horizontal="center" vertical="center" wrapText="1"/>
    </xf>
    <xf numFmtId="0" fontId="232" fillId="15" borderId="1729" xfId="13" quotePrefix="1" applyFont="1" applyFill="1" applyBorder="1" applyAlignment="1">
      <alignment horizontal="center" vertical="center" wrapText="1"/>
    </xf>
    <xf numFmtId="0" fontId="232" fillId="15" borderId="1730" xfId="13" quotePrefix="1" applyFont="1" applyFill="1" applyBorder="1" applyAlignment="1">
      <alignment horizontal="center" vertical="center" wrapText="1"/>
    </xf>
    <xf numFmtId="0" fontId="232" fillId="15" borderId="1491" xfId="13" quotePrefix="1" applyFont="1" applyFill="1" applyBorder="1" applyAlignment="1">
      <alignment horizontal="center" vertical="center" wrapText="1"/>
    </xf>
    <xf numFmtId="0" fontId="232" fillId="15" borderId="1604" xfId="13" quotePrefix="1" applyFont="1" applyFill="1" applyBorder="1" applyAlignment="1">
      <alignment horizontal="center" vertical="center" wrapText="1"/>
    </xf>
    <xf numFmtId="0" fontId="232" fillId="15" borderId="1480" xfId="15" quotePrefix="1" applyFont="1" applyFill="1" applyBorder="1" applyAlignment="1">
      <alignment vertical="center" wrapText="1"/>
    </xf>
    <xf numFmtId="0" fontId="232" fillId="14" borderId="1502" xfId="15" quotePrefix="1" applyFont="1" applyFill="1" applyBorder="1" applyAlignment="1">
      <alignment horizontal="center" vertical="center" wrapText="1"/>
    </xf>
    <xf numFmtId="0" fontId="232" fillId="14" borderId="1543" xfId="15" quotePrefix="1" applyFont="1" applyFill="1" applyBorder="1" applyAlignment="1">
      <alignment horizontal="center" vertical="center" wrapText="1"/>
    </xf>
    <xf numFmtId="0" fontId="232" fillId="15" borderId="1531" xfId="15" quotePrefix="1" applyFont="1" applyFill="1" applyBorder="1" applyAlignment="1">
      <alignment horizontal="center" vertical="center" wrapText="1"/>
    </xf>
    <xf numFmtId="0" fontId="231" fillId="15" borderId="1502" xfId="13" applyFont="1" applyFill="1" applyBorder="1" applyAlignment="1">
      <alignment horizontal="center" vertical="center" wrapText="1"/>
    </xf>
    <xf numFmtId="0" fontId="231" fillId="15" borderId="1505" xfId="13" applyFont="1" applyFill="1" applyBorder="1" applyAlignment="1">
      <alignment horizontal="center" vertical="center" wrapText="1"/>
    </xf>
    <xf numFmtId="0" fontId="232" fillId="14" borderId="1559" xfId="15" quotePrefix="1" applyFont="1" applyFill="1" applyBorder="1" applyAlignment="1">
      <alignment horizontal="center" vertical="center" wrapText="1"/>
    </xf>
    <xf numFmtId="0" fontId="232" fillId="14" borderId="1560" xfId="15" quotePrefix="1" applyFont="1" applyFill="1" applyBorder="1" applyAlignment="1">
      <alignment horizontal="center" vertical="center" wrapText="1"/>
    </xf>
    <xf numFmtId="0" fontId="232" fillId="15" borderId="1637" xfId="15" quotePrefix="1" applyFont="1" applyFill="1" applyBorder="1" applyAlignment="1">
      <alignment horizontal="center" vertical="center" wrapText="1"/>
    </xf>
    <xf numFmtId="0" fontId="231" fillId="15" borderId="1633" xfId="13" applyFont="1" applyFill="1" applyBorder="1" applyAlignment="1">
      <alignment horizontal="center" vertical="center" wrapText="1"/>
    </xf>
    <xf numFmtId="0" fontId="231" fillId="15" borderId="1727" xfId="15" quotePrefix="1" applyFont="1" applyFill="1" applyBorder="1" applyAlignment="1">
      <alignment horizontal="center" vertical="center" wrapText="1"/>
    </xf>
    <xf numFmtId="0" fontId="182" fillId="15" borderId="1727" xfId="0" applyFont="1" applyFill="1" applyBorder="1" applyAlignment="1">
      <alignment horizontal="left" vertical="center" wrapText="1"/>
    </xf>
    <xf numFmtId="0" fontId="231" fillId="15" borderId="1724" xfId="13" quotePrefix="1" applyFont="1" applyFill="1" applyBorder="1" applyAlignment="1">
      <alignment horizontal="center" vertical="center" wrapText="1"/>
    </xf>
    <xf numFmtId="0" fontId="173" fillId="15" borderId="1727" xfId="0" applyFont="1" applyFill="1" applyBorder="1" applyAlignment="1">
      <alignment horizontal="left" vertical="center" wrapText="1"/>
    </xf>
    <xf numFmtId="0" fontId="231" fillId="15" borderId="1724" xfId="15" quotePrefix="1" applyFont="1" applyFill="1" applyBorder="1" applyAlignment="1">
      <alignment horizontal="center" vertical="center" wrapText="1"/>
    </xf>
    <xf numFmtId="0" fontId="42" fillId="15" borderId="1633" xfId="15" quotePrefix="1" applyFont="1" applyFill="1" applyBorder="1" applyAlignment="1">
      <alignment vertical="center" wrapText="1"/>
    </xf>
    <xf numFmtId="0" fontId="117" fillId="15" borderId="1728" xfId="0" applyFont="1" applyFill="1" applyBorder="1" applyAlignment="1">
      <alignment horizontal="center" vertical="center"/>
    </xf>
    <xf numFmtId="0" fontId="117" fillId="15" borderId="1724" xfId="0" applyFont="1" applyFill="1" applyBorder="1" applyAlignment="1">
      <alignment horizontal="center" vertical="center"/>
    </xf>
    <xf numFmtId="0" fontId="117" fillId="15" borderId="1491" xfId="0" applyFont="1" applyFill="1" applyBorder="1" applyAlignment="1">
      <alignment horizontal="center" vertical="center"/>
    </xf>
    <xf numFmtId="0" fontId="117" fillId="15" borderId="1724" xfId="13" applyFont="1" applyFill="1" applyBorder="1" applyAlignment="1">
      <alignment horizontal="center" vertical="center" wrapText="1"/>
    </xf>
    <xf numFmtId="0" fontId="42" fillId="15" borderId="1727" xfId="15" quotePrefix="1" applyFont="1" applyFill="1" applyBorder="1" applyAlignment="1">
      <alignment vertical="center" wrapText="1"/>
    </xf>
    <xf numFmtId="0" fontId="52" fillId="15" borderId="73" xfId="15" quotePrefix="1" applyFont="1" applyFill="1" applyBorder="1" applyAlignment="1">
      <alignment horizontal="center" vertical="center" wrapText="1"/>
    </xf>
    <xf numFmtId="0" fontId="52" fillId="15" borderId="1715" xfId="15" quotePrefix="1" applyFont="1" applyFill="1" applyBorder="1" applyAlignment="1">
      <alignment horizontal="center" vertical="center" wrapText="1"/>
    </xf>
    <xf numFmtId="0" fontId="52" fillId="15" borderId="1717" xfId="0" applyFont="1" applyFill="1" applyBorder="1" applyAlignment="1">
      <alignment horizontal="center" vertical="center"/>
    </xf>
    <xf numFmtId="0" fontId="52" fillId="15" borderId="1716" xfId="15" quotePrefix="1" applyFont="1" applyFill="1" applyBorder="1" applyAlignment="1">
      <alignment horizontal="center" vertical="center" wrapText="1"/>
    </xf>
    <xf numFmtId="0" fontId="181" fillId="15" borderId="1717" xfId="0" applyFont="1" applyFill="1" applyBorder="1" applyAlignment="1">
      <alignment horizontal="center" vertical="center"/>
    </xf>
    <xf numFmtId="0" fontId="55" fillId="15" borderId="1491" xfId="13" applyFont="1" applyFill="1" applyBorder="1" applyAlignment="1">
      <alignment horizontal="center" vertical="center" wrapText="1"/>
    </xf>
    <xf numFmtId="0" fontId="55" fillId="15" borderId="1723" xfId="13" applyFont="1" applyFill="1" applyBorder="1" applyAlignment="1">
      <alignment horizontal="center" vertical="center" wrapText="1"/>
    </xf>
    <xf numFmtId="0" fontId="52" fillId="0" borderId="1719" xfId="0" applyFont="1" applyBorder="1" applyAlignment="1">
      <alignment horizontal="center" vertical="center" wrapText="1"/>
    </xf>
    <xf numFmtId="0" fontId="52" fillId="0" borderId="1720" xfId="0" applyFont="1" applyBorder="1" applyAlignment="1">
      <alignment horizontal="center" vertical="center" wrapText="1"/>
    </xf>
    <xf numFmtId="0" fontId="52" fillId="0" borderId="1721" xfId="0" applyFont="1" applyBorder="1" applyAlignment="1">
      <alignment horizontal="center" vertical="center" wrapText="1"/>
    </xf>
    <xf numFmtId="0" fontId="52" fillId="0" borderId="1722" xfId="0" applyFont="1" applyBorder="1" applyAlignment="1">
      <alignment horizontal="center" vertical="center" wrapText="1"/>
    </xf>
    <xf numFmtId="0" fontId="55" fillId="0" borderId="1722" xfId="13" applyFont="1" applyFill="1" applyBorder="1" applyAlignment="1">
      <alignment horizontal="center" vertical="center" wrapText="1"/>
    </xf>
    <xf numFmtId="0" fontId="55" fillId="0" borderId="1720" xfId="13" applyFont="1" applyFill="1" applyBorder="1" applyAlignment="1">
      <alignment horizontal="center" vertical="center" wrapText="1"/>
    </xf>
    <xf numFmtId="0" fontId="55" fillId="0" borderId="1721" xfId="13" applyFont="1" applyFill="1" applyBorder="1" applyAlignment="1">
      <alignment horizontal="center" vertical="center" wrapText="1"/>
    </xf>
    <xf numFmtId="0" fontId="52" fillId="0" borderId="1633" xfId="15" quotePrefix="1" applyFont="1" applyFill="1" applyBorder="1" applyAlignment="1">
      <alignment vertical="center" wrapText="1"/>
    </xf>
    <xf numFmtId="0" fontId="52" fillId="0" borderId="1637" xfId="0" applyFont="1" applyBorder="1" applyAlignment="1">
      <alignment horizontal="center" vertical="center" wrapText="1"/>
    </xf>
    <xf numFmtId="0" fontId="52" fillId="0" borderId="1690" xfId="0" applyFont="1" applyBorder="1" applyAlignment="1">
      <alignment horizontal="center" vertical="center" wrapText="1"/>
    </xf>
    <xf numFmtId="0" fontId="52" fillId="0" borderId="1725" xfId="0" applyFont="1" applyBorder="1" applyAlignment="1">
      <alignment horizontal="center" vertical="center" wrapText="1"/>
    </xf>
    <xf numFmtId="0" fontId="52" fillId="0" borderId="1726" xfId="0" applyFont="1" applyBorder="1" applyAlignment="1">
      <alignment horizontal="center" vertical="center" wrapText="1"/>
    </xf>
    <xf numFmtId="0" fontId="52" fillId="0" borderId="1038" xfId="0" applyFont="1" applyBorder="1" applyAlignment="1">
      <alignment horizontal="center" vertical="center" wrapText="1"/>
    </xf>
    <xf numFmtId="0" fontId="52" fillId="0" borderId="1735" xfId="0" applyFont="1" applyBorder="1" applyAlignment="1">
      <alignment horizontal="center" vertical="center" wrapText="1"/>
    </xf>
    <xf numFmtId="0" fontId="55" fillId="0" borderId="1038" xfId="13" applyFont="1" applyFill="1" applyBorder="1" applyAlignment="1">
      <alignment horizontal="center" vertical="center" wrapText="1"/>
    </xf>
    <xf numFmtId="0" fontId="55" fillId="0" borderId="1725" xfId="13" applyFont="1" applyFill="1" applyBorder="1" applyAlignment="1">
      <alignment horizontal="center" vertical="center" wrapText="1"/>
    </xf>
    <xf numFmtId="0" fontId="55" fillId="0" borderId="1726" xfId="13" applyFont="1" applyFill="1" applyBorder="1" applyAlignment="1">
      <alignment horizontal="center" vertical="center" wrapText="1"/>
    </xf>
    <xf numFmtId="0" fontId="42" fillId="0" borderId="1727" xfId="15" quotePrefix="1" applyFont="1" applyFill="1" applyBorder="1" applyAlignment="1">
      <alignment vertical="center" wrapText="1"/>
    </xf>
    <xf numFmtId="0" fontId="55" fillId="0" borderId="1728" xfId="13" quotePrefix="1" applyFont="1" applyFill="1" applyBorder="1" applyAlignment="1">
      <alignment horizontal="center" vertical="center" wrapText="1"/>
    </xf>
    <xf numFmtId="0" fontId="55" fillId="0" borderId="1729" xfId="13" quotePrefix="1" applyFont="1" applyFill="1" applyBorder="1" applyAlignment="1">
      <alignment horizontal="center" vertical="center" wrapText="1"/>
    </xf>
    <xf numFmtId="0" fontId="55" fillId="0" borderId="1730" xfId="13" quotePrefix="1" applyFont="1" applyFill="1" applyBorder="1" applyAlignment="1">
      <alignment horizontal="center" vertical="center" wrapText="1"/>
    </xf>
    <xf numFmtId="0" fontId="55" fillId="0" borderId="1604" xfId="13" quotePrefix="1" applyFont="1" applyFill="1" applyBorder="1" applyAlignment="1">
      <alignment horizontal="center" vertical="center" wrapText="1"/>
    </xf>
    <xf numFmtId="0" fontId="55" fillId="0" borderId="1723" xfId="13" quotePrefix="1" applyFont="1" applyFill="1" applyBorder="1" applyAlignment="1">
      <alignment horizontal="center" vertical="center" wrapText="1"/>
    </xf>
    <xf numFmtId="0" fontId="173" fillId="0" borderId="1714" xfId="0" applyFont="1" applyBorder="1" applyAlignment="1">
      <alignment horizontal="left" vertical="center" wrapText="1"/>
    </xf>
    <xf numFmtId="0" fontId="55" fillId="0" borderId="1231" xfId="13" quotePrefix="1" applyFont="1" applyFill="1" applyBorder="1" applyAlignment="1">
      <alignment horizontal="center" vertical="center" wrapText="1"/>
    </xf>
    <xf numFmtId="0" fontId="55" fillId="0" borderId="1482" xfId="13" quotePrefix="1" applyFont="1" applyFill="1" applyBorder="1" applyAlignment="1">
      <alignment horizontal="center" vertical="center" wrapText="1"/>
    </xf>
    <xf numFmtId="0" fontId="55" fillId="0" borderId="1497" xfId="13" quotePrefix="1" applyFont="1" applyFill="1" applyBorder="1" applyAlignment="1">
      <alignment horizontal="center" vertical="center" wrapText="1"/>
    </xf>
    <xf numFmtId="0" fontId="55" fillId="0" borderId="1716" xfId="13" quotePrefix="1" applyFont="1" applyFill="1" applyBorder="1" applyAlignment="1">
      <alignment horizontal="center" vertical="center" wrapText="1"/>
    </xf>
    <xf numFmtId="0" fontId="42" fillId="0" borderId="1727" xfId="0" applyFont="1" applyBorder="1" applyAlignment="1">
      <alignment horizontal="left" vertical="center" wrapText="1"/>
    </xf>
    <xf numFmtId="0" fontId="52" fillId="0" borderId="1717" xfId="13" quotePrefix="1" applyFont="1" applyFill="1" applyBorder="1" applyAlignment="1">
      <alignment horizontal="center" vertical="center" wrapText="1"/>
    </xf>
    <xf numFmtId="0" fontId="52" fillId="0" borderId="1482" xfId="13" quotePrefix="1" applyFont="1" applyFill="1" applyBorder="1" applyAlignment="1">
      <alignment horizontal="center" vertical="center" wrapText="1"/>
    </xf>
    <xf numFmtId="0" fontId="55" fillId="0" borderId="1483" xfId="13" quotePrefix="1" applyFont="1" applyFill="1" applyBorder="1" applyAlignment="1">
      <alignment horizontal="center" vertical="center" wrapText="1"/>
    </xf>
    <xf numFmtId="0" fontId="55" fillId="0" borderId="1717" xfId="13" quotePrefix="1" applyFont="1" applyFill="1" applyBorder="1" applyAlignment="1">
      <alignment horizontal="center" vertical="center" wrapText="1"/>
    </xf>
    <xf numFmtId="0" fontId="55" fillId="0" borderId="1717" xfId="13" applyFont="1" applyFill="1" applyBorder="1" applyAlignment="1">
      <alignment horizontal="center" vertical="center" wrapText="1"/>
    </xf>
    <xf numFmtId="0" fontId="55" fillId="0" borderId="1713" xfId="13" applyFont="1" applyFill="1" applyBorder="1" applyAlignment="1">
      <alignment horizontal="center" vertical="center" wrapText="1"/>
    </xf>
    <xf numFmtId="0" fontId="52" fillId="0" borderId="1719" xfId="0" applyFont="1" applyBorder="1" applyAlignment="1">
      <alignment horizontal="center" vertical="center"/>
    </xf>
    <xf numFmtId="0" fontId="52" fillId="0" borderId="1720" xfId="0" applyFont="1" applyBorder="1" applyAlignment="1">
      <alignment horizontal="center" vertical="center"/>
    </xf>
    <xf numFmtId="0" fontId="52" fillId="0" borderId="1722" xfId="0" applyFont="1" applyBorder="1" applyAlignment="1">
      <alignment horizontal="center" vertical="center"/>
    </xf>
    <xf numFmtId="0" fontId="52" fillId="0" borderId="1637" xfId="0" applyFont="1" applyBorder="1" applyAlignment="1">
      <alignment horizontal="center" vertical="center"/>
    </xf>
    <xf numFmtId="0" fontId="55" fillId="0" borderId="1637" xfId="13" applyFont="1" applyFill="1" applyBorder="1" applyAlignment="1">
      <alignment horizontal="center" vertical="center" wrapText="1"/>
    </xf>
    <xf numFmtId="0" fontId="52" fillId="0" borderId="1690" xfId="0" applyFont="1" applyBorder="1" applyAlignment="1">
      <alignment horizontal="center" vertical="center"/>
    </xf>
    <xf numFmtId="0" fontId="52" fillId="0" borderId="1725" xfId="0" applyFont="1" applyBorder="1" applyAlignment="1">
      <alignment horizontal="center" vertical="center"/>
    </xf>
    <xf numFmtId="0" fontId="52" fillId="0" borderId="1038" xfId="0" applyFont="1" applyBorder="1" applyAlignment="1">
      <alignment horizontal="center" vertical="center"/>
    </xf>
    <xf numFmtId="0" fontId="42" fillId="0" borderId="1724" xfId="0" applyFont="1" applyBorder="1" applyAlignment="1">
      <alignment horizontal="left" vertical="center" wrapText="1"/>
    </xf>
    <xf numFmtId="0" fontId="55" fillId="0" borderId="1724" xfId="13" quotePrefix="1" applyFont="1" applyFill="1" applyBorder="1" applyAlignment="1">
      <alignment horizontal="center" vertical="center" wrapText="1"/>
    </xf>
    <xf numFmtId="0" fontId="42" fillId="0" borderId="1731" xfId="15" applyFont="1" applyFill="1" applyBorder="1" applyAlignment="1">
      <alignment vertical="center" wrapText="1"/>
    </xf>
    <xf numFmtId="0" fontId="52" fillId="0" borderId="1719" xfId="13" quotePrefix="1" applyFont="1" applyFill="1" applyBorder="1" applyAlignment="1">
      <alignment horizontal="center" vertical="center" wrapText="1"/>
    </xf>
    <xf numFmtId="0" fontId="52" fillId="0" borderId="1722" xfId="13" quotePrefix="1" applyFont="1" applyFill="1" applyBorder="1" applyAlignment="1">
      <alignment horizontal="center" vertical="center" wrapText="1"/>
    </xf>
    <xf numFmtId="0" fontId="52" fillId="0" borderId="1469" xfId="13" quotePrefix="1" applyFont="1" applyFill="1" applyBorder="1" applyAlignment="1">
      <alignment horizontal="center" vertical="center" wrapText="1"/>
    </xf>
    <xf numFmtId="0" fontId="52" fillId="0" borderId="1500" xfId="13" quotePrefix="1" applyFont="1" applyFill="1" applyBorder="1" applyAlignment="1">
      <alignment horizontal="center" vertical="center" wrapText="1"/>
    </xf>
    <xf numFmtId="0" fontId="52" fillId="0" borderId="1732" xfId="0" applyFont="1" applyBorder="1" applyAlignment="1">
      <alignment horizontal="center" vertical="center"/>
    </xf>
    <xf numFmtId="0" fontId="52" fillId="0" borderId="1734" xfId="0" applyFont="1" applyBorder="1" applyAlignment="1">
      <alignment horizontal="center" vertical="center"/>
    </xf>
    <xf numFmtId="0" fontId="55" fillId="0" borderId="1732" xfId="13" applyFont="1" applyFill="1" applyBorder="1" applyAlignment="1">
      <alignment horizontal="center" vertical="center" wrapText="1"/>
    </xf>
    <xf numFmtId="0" fontId="182" fillId="0" borderId="1234" xfId="0" applyFont="1" applyBorder="1" applyAlignment="1">
      <alignment horizontal="left" vertical="center" wrapText="1"/>
    </xf>
    <xf numFmtId="0" fontId="182" fillId="0" borderId="1727" xfId="0" applyFont="1" applyBorder="1" applyAlignment="1">
      <alignment horizontal="left" vertical="center" wrapText="1"/>
    </xf>
    <xf numFmtId="0" fontId="173" fillId="0" borderId="1575" xfId="0" applyFont="1" applyBorder="1" applyAlignment="1">
      <alignment horizontal="center" vertical="center" wrapText="1"/>
    </xf>
    <xf numFmtId="0" fontId="173" fillId="0" borderId="1560" xfId="0" applyFont="1" applyBorder="1" applyAlignment="1">
      <alignment horizontal="center" vertical="center" wrapText="1"/>
    </xf>
    <xf numFmtId="0" fontId="173" fillId="0" borderId="1562" xfId="0" applyFont="1" applyBorder="1" applyAlignment="1">
      <alignment horizontal="center" vertical="center" wrapText="1"/>
    </xf>
    <xf numFmtId="0" fontId="173" fillId="0" borderId="1637" xfId="0" applyFont="1" applyBorder="1" applyAlignment="1">
      <alignment horizontal="center" vertical="center" wrapText="1"/>
    </xf>
    <xf numFmtId="0" fontId="173" fillId="0" borderId="1576" xfId="0" applyFont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13" borderId="1718" xfId="0" applyFont="1" applyFill="1" applyBorder="1" applyAlignment="1">
      <alignment horizontal="left" vertical="center" wrapText="1"/>
    </xf>
    <xf numFmtId="0" fontId="32" fillId="13" borderId="1720" xfId="0" applyFont="1" applyFill="1" applyBorder="1" applyAlignment="1">
      <alignment horizontal="center" vertical="center" wrapText="1"/>
    </xf>
    <xf numFmtId="0" fontId="32" fillId="13" borderId="1722" xfId="0" applyFont="1" applyFill="1" applyBorder="1" applyAlignment="1">
      <alignment horizontal="center" vertical="center" wrapText="1"/>
    </xf>
    <xf numFmtId="0" fontId="3" fillId="13" borderId="1722" xfId="0" applyFont="1" applyFill="1" applyBorder="1" applyAlignment="1">
      <alignment horizontal="center" vertical="center" wrapText="1"/>
    </xf>
    <xf numFmtId="0" fontId="3" fillId="13" borderId="1720" xfId="0" applyFont="1" applyFill="1" applyBorder="1" applyAlignment="1">
      <alignment horizontal="center" vertical="center" wrapText="1"/>
    </xf>
    <xf numFmtId="0" fontId="3" fillId="13" borderId="1721" xfId="0" applyFont="1" applyFill="1" applyBorder="1" applyAlignment="1">
      <alignment horizontal="center" vertical="center" wrapText="1"/>
    </xf>
    <xf numFmtId="0" fontId="32" fillId="13" borderId="1637" xfId="0" applyFont="1" applyFill="1" applyBorder="1" applyAlignment="1">
      <alignment horizontal="center" vertical="center" wrapText="1"/>
    </xf>
    <xf numFmtId="0" fontId="3" fillId="13" borderId="1637" xfId="0" applyFont="1" applyFill="1" applyBorder="1" applyAlignment="1">
      <alignment horizontal="center" vertical="center" wrapText="1"/>
    </xf>
    <xf numFmtId="0" fontId="3" fillId="13" borderId="1669" xfId="0" applyFont="1" applyFill="1" applyBorder="1" applyAlignment="1">
      <alignment horizontal="center" vertical="center" wrapText="1"/>
    </xf>
    <xf numFmtId="0" fontId="3" fillId="13" borderId="1725" xfId="0" applyFont="1" applyFill="1" applyBorder="1" applyAlignment="1">
      <alignment horizontal="center" vertical="center" wrapText="1"/>
    </xf>
    <xf numFmtId="0" fontId="3" fillId="13" borderId="1726" xfId="0" applyFont="1" applyFill="1" applyBorder="1" applyAlignment="1">
      <alignment horizontal="center" vertical="center" wrapText="1"/>
    </xf>
    <xf numFmtId="0" fontId="153" fillId="2" borderId="1736" xfId="0" applyFont="1" applyFill="1" applyBorder="1" applyAlignment="1">
      <alignment vertical="center" wrapText="1"/>
    </xf>
    <xf numFmtId="0" fontId="3" fillId="2" borderId="1737" xfId="0" applyFont="1" applyFill="1" applyBorder="1" applyAlignment="1">
      <alignment horizontal="center" vertical="center" wrapText="1"/>
    </xf>
    <xf numFmtId="0" fontId="32" fillId="13" borderId="1456" xfId="0" applyFont="1" applyFill="1" applyBorder="1" applyAlignment="1">
      <alignment horizontal="left" vertical="center" wrapText="1"/>
    </xf>
    <xf numFmtId="0" fontId="32" fillId="13" borderId="1725" xfId="0" applyFont="1" applyFill="1" applyBorder="1" applyAlignment="1">
      <alignment horizontal="center" vertical="center" wrapText="1"/>
    </xf>
    <xf numFmtId="0" fontId="32" fillId="13" borderId="1669" xfId="0" applyFont="1" applyFill="1" applyBorder="1" applyAlignment="1">
      <alignment horizontal="center" vertical="center" wrapText="1"/>
    </xf>
    <xf numFmtId="0" fontId="153" fillId="13" borderId="1135" xfId="0" applyFont="1" applyFill="1" applyBorder="1" applyAlignment="1">
      <alignment horizontal="left" vertical="center" wrapText="1"/>
    </xf>
    <xf numFmtId="0" fontId="3" fillId="13" borderId="1738" xfId="0" applyFont="1" applyFill="1" applyBorder="1" applyAlignment="1">
      <alignment horizontal="center" vertical="center" wrapText="1"/>
    </xf>
    <xf numFmtId="0" fontId="3" fillId="13" borderId="1729" xfId="0" applyFont="1" applyFill="1" applyBorder="1" applyAlignment="1">
      <alignment horizontal="center" vertical="center" wrapText="1"/>
    </xf>
    <xf numFmtId="0" fontId="3" fillId="13" borderId="1739" xfId="0" applyFont="1" applyFill="1" applyBorder="1" applyAlignment="1">
      <alignment horizontal="center" vertical="center" wrapText="1"/>
    </xf>
    <xf numFmtId="0" fontId="3" fillId="13" borderId="1638" xfId="0" applyFont="1" applyFill="1" applyBorder="1" applyAlignment="1">
      <alignment horizontal="center" vertical="center" wrapText="1"/>
    </xf>
    <xf numFmtId="0" fontId="3" fillId="13" borderId="578" xfId="0" applyFont="1" applyFill="1" applyBorder="1" applyAlignment="1">
      <alignment horizontal="center" vertical="center" wrapText="1"/>
    </xf>
    <xf numFmtId="0" fontId="3" fillId="13" borderId="582" xfId="0" applyFont="1" applyFill="1" applyBorder="1" applyAlignment="1">
      <alignment horizontal="center" vertical="center" wrapText="1"/>
    </xf>
    <xf numFmtId="0" fontId="237" fillId="13" borderId="598" xfId="0" applyFont="1" applyFill="1" applyBorder="1" applyAlignment="1">
      <alignment horizontal="left" vertical="center" wrapText="1"/>
    </xf>
    <xf numFmtId="0" fontId="168" fillId="13" borderId="566" xfId="0" applyFont="1" applyFill="1" applyBorder="1" applyAlignment="1">
      <alignment horizontal="center" vertical="center"/>
    </xf>
    <xf numFmtId="0" fontId="32" fillId="13" borderId="572" xfId="0" applyFont="1" applyFill="1" applyBorder="1" applyAlignment="1">
      <alignment horizontal="center" vertical="center" wrapText="1"/>
    </xf>
    <xf numFmtId="0" fontId="32" fillId="13" borderId="571" xfId="0" applyFont="1" applyFill="1" applyBorder="1" applyAlignment="1">
      <alignment horizontal="center" vertical="center" wrapText="1"/>
    </xf>
    <xf numFmtId="0" fontId="3" fillId="13" borderId="571" xfId="0" applyFont="1" applyFill="1" applyBorder="1" applyAlignment="1">
      <alignment horizontal="center" vertical="center" wrapText="1"/>
    </xf>
    <xf numFmtId="0" fontId="3" fillId="13" borderId="572" xfId="0" applyFont="1" applyFill="1" applyBorder="1" applyAlignment="1">
      <alignment horizontal="center" vertical="center" wrapText="1"/>
    </xf>
    <xf numFmtId="0" fontId="237" fillId="11" borderId="598" xfId="0" applyFont="1" applyFill="1" applyBorder="1" applyAlignment="1">
      <alignment horizontal="left" vertical="center" wrapText="1"/>
    </xf>
    <xf numFmtId="0" fontId="168" fillId="13" borderId="583" xfId="0" applyFont="1" applyFill="1" applyBorder="1" applyAlignment="1">
      <alignment horizontal="center" vertical="center"/>
    </xf>
    <xf numFmtId="0" fontId="168" fillId="13" borderId="568" xfId="0" applyFont="1" applyFill="1" applyBorder="1" applyAlignment="1">
      <alignment horizontal="center" vertical="center" wrapText="1"/>
    </xf>
    <xf numFmtId="0" fontId="168" fillId="13" borderId="569" xfId="0" applyFont="1" applyFill="1" applyBorder="1" applyAlignment="1">
      <alignment horizontal="center" vertical="center" wrapText="1"/>
    </xf>
    <xf numFmtId="0" fontId="168" fillId="13" borderId="570" xfId="0" applyFont="1" applyFill="1" applyBorder="1" applyAlignment="1">
      <alignment horizontal="center" vertical="center" wrapText="1"/>
    </xf>
    <xf numFmtId="0" fontId="153" fillId="11" borderId="1727" xfId="0" applyFont="1" applyFill="1" applyBorder="1" applyAlignment="1">
      <alignment horizontal="left" vertical="center" wrapText="1"/>
    </xf>
    <xf numFmtId="0" fontId="32" fillId="11" borderId="1737" xfId="0" applyFont="1" applyFill="1" applyBorder="1" applyAlignment="1">
      <alignment horizontal="center" vertical="center" wrapText="1"/>
    </xf>
    <xf numFmtId="0" fontId="32" fillId="11" borderId="1120" xfId="0" applyFont="1" applyFill="1" applyBorder="1" applyAlignment="1">
      <alignment horizontal="center" vertical="center" wrapText="1"/>
    </xf>
    <xf numFmtId="0" fontId="32" fillId="11" borderId="1740" xfId="0" applyFont="1" applyFill="1" applyBorder="1" applyAlignment="1">
      <alignment horizontal="center" vertical="center" wrapText="1"/>
    </xf>
    <xf numFmtId="0" fontId="32" fillId="13" borderId="1727" xfId="0" applyFont="1" applyFill="1" applyBorder="1" applyAlignment="1">
      <alignment horizontal="left" vertical="center" wrapText="1"/>
    </xf>
    <xf numFmtId="0" fontId="32" fillId="12" borderId="1727" xfId="0" applyFont="1" applyFill="1" applyBorder="1" applyAlignment="1">
      <alignment horizontal="left" vertical="center" wrapText="1"/>
    </xf>
    <xf numFmtId="0" fontId="32" fillId="13" borderId="1279" xfId="0" applyFont="1" applyFill="1" applyBorder="1" applyAlignment="1">
      <alignment horizontal="center" vertical="center" wrapText="1"/>
    </xf>
    <xf numFmtId="0" fontId="3" fillId="11" borderId="1279" xfId="0" applyFont="1" applyFill="1" applyBorder="1" applyAlignment="1">
      <alignment horizontal="center" vertical="center" wrapText="1"/>
    </xf>
    <xf numFmtId="0" fontId="32" fillId="11" borderId="1741" xfId="0" applyFont="1" applyFill="1" applyBorder="1" applyAlignment="1">
      <alignment horizontal="center" vertical="center" wrapText="1"/>
    </xf>
    <xf numFmtId="0" fontId="32" fillId="11" borderId="1742" xfId="0" applyFont="1" applyFill="1" applyBorder="1" applyAlignment="1">
      <alignment horizontal="center" vertical="center" wrapText="1"/>
    </xf>
    <xf numFmtId="0" fontId="32" fillId="11" borderId="1743" xfId="0" applyFont="1" applyFill="1" applyBorder="1" applyAlignment="1">
      <alignment horizontal="center" vertical="center" wrapText="1"/>
    </xf>
    <xf numFmtId="0" fontId="238" fillId="13" borderId="1727" xfId="0" applyFont="1" applyFill="1" applyBorder="1" applyAlignment="1">
      <alignment horizontal="left" vertical="center" wrapText="1"/>
    </xf>
    <xf numFmtId="0" fontId="159" fillId="13" borderId="1271" xfId="0" applyFont="1" applyFill="1" applyBorder="1" applyAlignment="1">
      <alignment horizontal="center" vertical="center" wrapText="1"/>
    </xf>
    <xf numFmtId="0" fontId="159" fillId="13" borderId="1272" xfId="0" applyFont="1" applyFill="1" applyBorder="1" applyAlignment="1">
      <alignment horizontal="center" vertical="center" wrapText="1"/>
    </xf>
    <xf numFmtId="0" fontId="20" fillId="2" borderId="1728" xfId="11" quotePrefix="1" applyNumberFormat="1" applyFont="1" applyFill="1" applyBorder="1" applyAlignment="1" applyProtection="1">
      <alignment horizontal="center" textRotation="90" wrapText="1"/>
      <protection locked="0"/>
    </xf>
    <xf numFmtId="0" fontId="27" fillId="2" borderId="1728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2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728" xfId="15" quotePrefix="1" applyFont="1" applyFill="1" applyBorder="1" applyAlignment="1">
      <alignment horizontal="left" vertical="center" wrapText="1"/>
    </xf>
    <xf numFmtId="0" fontId="24" fillId="2" borderId="172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3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76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724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730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72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3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3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37" xfId="15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0" xfId="0" applyFont="1" applyFill="1" applyAlignment="1">
      <alignment horizontal="justify" vertical="center"/>
    </xf>
    <xf numFmtId="0" fontId="24" fillId="2" borderId="157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4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49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0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28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729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29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728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728" xfId="15" applyNumberFormat="1" applyFont="1" applyFill="1" applyBorder="1" applyAlignment="1" applyProtection="1">
      <alignment vertical="center" wrapText="1"/>
      <protection locked="0"/>
    </xf>
    <xf numFmtId="0" fontId="24" fillId="2" borderId="1729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3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18" xfId="15" quotePrefix="1" applyFont="1" applyFill="1" applyBorder="1" applyAlignment="1">
      <alignment horizontal="left" vertical="center" wrapText="1"/>
    </xf>
    <xf numFmtId="0" fontId="26" fillId="2" borderId="1559" xfId="15" quotePrefix="1" applyFont="1" applyFill="1" applyBorder="1" applyAlignment="1">
      <alignment horizontal="left" vertical="center" wrapText="1"/>
    </xf>
    <xf numFmtId="0" fontId="26" fillId="2" borderId="171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2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9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7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7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7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4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4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4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4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9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27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722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0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04" xfId="15" quotePrefix="1" applyFont="1" applyFill="1" applyBorder="1" applyAlignment="1" applyProtection="1">
      <alignment horizontal="center" vertical="center" wrapText="1"/>
      <protection locked="0"/>
    </xf>
    <xf numFmtId="0" fontId="31" fillId="2" borderId="1604" xfId="15" quotePrefix="1" applyFont="1" applyFill="1" applyBorder="1" applyAlignment="1" applyProtection="1">
      <alignment horizontal="center" vertical="center" wrapText="1"/>
      <protection locked="0"/>
    </xf>
    <xf numFmtId="0" fontId="30" fillId="2" borderId="1490" xfId="15" quotePrefix="1" applyFont="1" applyFill="1" applyBorder="1" applyAlignment="1" applyProtection="1">
      <alignment horizontal="center" vertical="center" wrapText="1"/>
      <protection locked="0"/>
    </xf>
    <xf numFmtId="0" fontId="30" fillId="2" borderId="1576" xfId="15" quotePrefix="1" applyFont="1" applyFill="1" applyBorder="1" applyAlignment="1" applyProtection="1">
      <alignment horizontal="center" vertical="center" wrapText="1"/>
      <protection locked="0"/>
    </xf>
    <xf numFmtId="0" fontId="30" fillId="2" borderId="1546" xfId="15" quotePrefix="1" applyFont="1" applyFill="1" applyBorder="1" applyAlignment="1" applyProtection="1">
      <alignment horizontal="center" vertical="center" wrapText="1"/>
      <protection locked="0"/>
    </xf>
    <xf numFmtId="0" fontId="30" fillId="2" borderId="1604" xfId="13" quotePrefix="1" applyFont="1" applyFill="1" applyBorder="1" applyAlignment="1" applyProtection="1">
      <alignment horizontal="center" vertical="center" wrapText="1"/>
      <protection locked="0"/>
    </xf>
    <xf numFmtId="0" fontId="30" fillId="2" borderId="1497" xfId="0" applyFont="1" applyFill="1" applyBorder="1" applyAlignment="1" applyProtection="1">
      <alignment horizontal="center" vertical="center"/>
      <protection locked="0"/>
    </xf>
    <xf numFmtId="0" fontId="31" fillId="2" borderId="1604" xfId="13" quotePrefix="1" applyFont="1" applyFill="1" applyBorder="1" applyAlignment="1" applyProtection="1">
      <alignment horizontal="center" vertical="center" wrapText="1"/>
      <protection locked="0"/>
    </xf>
    <xf numFmtId="0" fontId="30" fillId="2" borderId="1604" xfId="0" applyFont="1" applyFill="1" applyBorder="1" applyAlignment="1" applyProtection="1">
      <alignment horizontal="center" vertical="center"/>
      <protection locked="0"/>
    </xf>
    <xf numFmtId="0" fontId="32" fillId="2" borderId="1490" xfId="28" quotePrefix="1" applyFont="1" applyFill="1" applyBorder="1" applyAlignment="1">
      <alignment horizontal="center" vertical="center" wrapText="1"/>
    </xf>
    <xf numFmtId="0" fontId="32" fillId="2" borderId="1576" xfId="28" quotePrefix="1" applyFont="1" applyFill="1" applyBorder="1" applyAlignment="1">
      <alignment horizontal="center" vertical="center" wrapText="1"/>
    </xf>
    <xf numFmtId="0" fontId="32" fillId="2" borderId="1546" xfId="28" quotePrefix="1" applyFont="1" applyFill="1" applyBorder="1" applyAlignment="1">
      <alignment horizontal="center" vertical="center" wrapText="1"/>
    </xf>
    <xf numFmtId="0" fontId="186" fillId="2" borderId="1604" xfId="0" applyFont="1" applyFill="1" applyBorder="1" applyAlignment="1" applyProtection="1">
      <alignment horizontal="center" vertical="center"/>
      <protection locked="0"/>
    </xf>
    <xf numFmtId="0" fontId="26" fillId="2" borderId="1491" xfId="0" applyFont="1" applyFill="1" applyBorder="1" applyAlignment="1" applyProtection="1">
      <alignment horizontal="center" vertical="center"/>
      <protection locked="0"/>
    </xf>
    <xf numFmtId="0" fontId="30" fillId="2" borderId="1491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7" xfId="15" quotePrefix="1" applyFont="1" applyFill="1" applyBorder="1" applyAlignment="1">
      <alignment horizontal="center" vertical="center" wrapText="1"/>
    </xf>
    <xf numFmtId="0" fontId="31" fillId="2" borderId="1547" xfId="15" quotePrefix="1" applyFont="1" applyFill="1" applyBorder="1" applyAlignment="1">
      <alignment horizontal="center" vertical="center" wrapText="1"/>
    </xf>
    <xf numFmtId="0" fontId="30" fillId="2" borderId="1491" xfId="13" quotePrefix="1" applyFont="1" applyFill="1" applyBorder="1" applyAlignment="1" applyProtection="1">
      <alignment horizontal="center" vertical="center" wrapText="1"/>
      <protection locked="0"/>
    </xf>
    <xf numFmtId="0" fontId="31" fillId="2" borderId="1491" xfId="13" quotePrefix="1" applyFont="1" applyFill="1" applyBorder="1" applyAlignment="1" applyProtection="1">
      <alignment horizontal="center" vertical="center" wrapText="1"/>
      <protection locked="0"/>
    </xf>
    <xf numFmtId="0" fontId="30" fillId="2" borderId="1484" xfId="0" applyFont="1" applyFill="1" applyBorder="1" applyAlignment="1" applyProtection="1">
      <alignment horizontal="center" vertical="center"/>
      <protection locked="0"/>
    </xf>
    <xf numFmtId="0" fontId="31" fillId="2" borderId="1722" xfId="15" quotePrefix="1" applyFont="1" applyFill="1" applyBorder="1" applyAlignment="1">
      <alignment horizontal="center" vertical="center" wrapText="1"/>
    </xf>
    <xf numFmtId="0" fontId="30" fillId="2" borderId="1491" xfId="0" applyFont="1" applyFill="1" applyBorder="1" applyAlignment="1" applyProtection="1">
      <alignment horizontal="center" vertical="center"/>
      <protection locked="0"/>
    </xf>
    <xf numFmtId="0" fontId="32" fillId="2" borderId="1722" xfId="28" quotePrefix="1" applyFont="1" applyFill="1" applyBorder="1" applyAlignment="1">
      <alignment horizontal="center" vertical="center" wrapText="1"/>
    </xf>
    <xf numFmtId="0" fontId="32" fillId="2" borderId="1637" xfId="28" quotePrefix="1" applyFont="1" applyFill="1" applyBorder="1" applyAlignment="1">
      <alignment horizontal="center" vertical="center" wrapText="1"/>
    </xf>
    <xf numFmtId="0" fontId="32" fillId="2" borderId="1547" xfId="28" quotePrefix="1" applyFont="1" applyFill="1" applyBorder="1" applyAlignment="1">
      <alignment horizontal="center" vertical="center" wrapText="1"/>
    </xf>
    <xf numFmtId="0" fontId="186" fillId="2" borderId="1491" xfId="0" applyFont="1" applyFill="1" applyBorder="1" applyAlignment="1" applyProtection="1">
      <alignment horizontal="center" vertical="center"/>
      <protection locked="0"/>
    </xf>
    <xf numFmtId="0" fontId="26" fillId="2" borderId="1728" xfId="0" applyFont="1" applyFill="1" applyBorder="1" applyAlignment="1" applyProtection="1">
      <alignment horizontal="center" vertical="center"/>
      <protection locked="0"/>
    </xf>
    <xf numFmtId="0" fontId="26" fillId="2" borderId="1729" xfId="0" applyFont="1" applyFill="1" applyBorder="1" applyAlignment="1" applyProtection="1">
      <alignment horizontal="center" vertical="center"/>
      <protection locked="0"/>
    </xf>
    <xf numFmtId="0" fontId="26" fillId="2" borderId="1730" xfId="15" quotePrefix="1" applyFont="1" applyFill="1" applyBorder="1" applyAlignment="1" applyProtection="1">
      <alignment horizontal="center" vertical="center" wrapText="1"/>
      <protection locked="0"/>
    </xf>
    <xf numFmtId="0" fontId="30" fillId="2" borderId="1728" xfId="15" quotePrefix="1" applyFont="1" applyFill="1" applyBorder="1" applyAlignment="1" applyProtection="1">
      <alignment horizontal="center" vertical="center" wrapText="1"/>
      <protection locked="0"/>
    </xf>
    <xf numFmtId="0" fontId="30" fillId="2" borderId="17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30" xfId="15" quotePrefix="1" applyFont="1" applyFill="1" applyBorder="1" applyAlignment="1" applyProtection="1">
      <alignment horizontal="center" vertical="center" wrapText="1"/>
      <protection locked="0"/>
    </xf>
    <xf numFmtId="0" fontId="31" fillId="2" borderId="171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0" xfId="15" quotePrefix="1" applyFont="1" applyFill="1" applyBorder="1" applyAlignment="1" applyProtection="1">
      <alignment horizontal="center" vertical="center" wrapText="1"/>
      <protection locked="0"/>
    </xf>
    <xf numFmtId="0" fontId="30" fillId="2" borderId="1721" xfId="15" quotePrefix="1" applyFont="1" applyFill="1" applyBorder="1" applyAlignment="1" applyProtection="1">
      <alignment horizontal="center" vertical="center" wrapText="1"/>
      <protection locked="0"/>
    </xf>
    <xf numFmtId="0" fontId="31" fillId="2" borderId="1575" xfId="15" quotePrefix="1" applyFont="1" applyFill="1" applyBorder="1" applyAlignment="1" applyProtection="1">
      <alignment horizontal="center" vertical="center" wrapText="1"/>
      <protection locked="0"/>
    </xf>
    <xf numFmtId="0" fontId="31" fillId="2" borderId="1560" xfId="15" quotePrefix="1" applyFont="1" applyFill="1" applyBorder="1" applyAlignment="1" applyProtection="1">
      <alignment horizontal="center" vertical="center" wrapText="1"/>
      <protection locked="0"/>
    </xf>
    <xf numFmtId="0" fontId="30" fillId="2" borderId="1562" xfId="15" quotePrefix="1" applyFont="1" applyFill="1" applyBorder="1" applyAlignment="1" applyProtection="1">
      <alignment horizontal="center" vertical="center" wrapText="1"/>
      <protection locked="0"/>
    </xf>
    <xf numFmtId="0" fontId="31" fillId="2" borderId="1575" xfId="15" quotePrefix="1" applyFont="1" applyFill="1" applyBorder="1" applyAlignment="1">
      <alignment horizontal="center" vertical="center" wrapText="1"/>
    </xf>
    <xf numFmtId="0" fontId="31" fillId="2" borderId="1560" xfId="15" quotePrefix="1" applyFont="1" applyFill="1" applyBorder="1" applyAlignment="1">
      <alignment horizontal="center" vertical="center" wrapText="1"/>
    </xf>
    <xf numFmtId="0" fontId="31" fillId="2" borderId="1478" xfId="15" quotePrefix="1" applyFont="1" applyFill="1" applyBorder="1" applyAlignment="1">
      <alignment horizontal="center" vertical="center" wrapText="1"/>
    </xf>
    <xf numFmtId="0" fontId="31" fillId="2" borderId="1538" xfId="15" quotePrefix="1" applyFont="1" applyFill="1" applyBorder="1" applyAlignment="1">
      <alignment horizontal="center" vertical="center" wrapText="1"/>
    </xf>
    <xf numFmtId="0" fontId="30" fillId="2" borderId="1495" xfId="15" quotePrefix="1" applyFont="1" applyFill="1" applyBorder="1" applyAlignment="1" applyProtection="1">
      <alignment horizontal="center" vertical="center" wrapText="1"/>
      <protection locked="0"/>
    </xf>
    <xf numFmtId="0" fontId="30" fillId="2" borderId="1728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9" xfId="13" quotePrefix="1" applyFont="1" applyFill="1" applyBorder="1" applyAlignment="1" applyProtection="1">
      <alignment horizontal="center" vertical="center" wrapText="1"/>
      <protection locked="0"/>
    </xf>
    <xf numFmtId="0" fontId="30" fillId="2" borderId="1730" xfId="13" quotePrefix="1" applyFont="1" applyFill="1" applyBorder="1" applyAlignment="1" applyProtection="1">
      <alignment horizontal="center" vertical="center" wrapText="1"/>
      <protection locked="0"/>
    </xf>
    <xf numFmtId="0" fontId="31" fillId="2" borderId="1728" xfId="13" quotePrefix="1" applyFont="1" applyFill="1" applyBorder="1" applyAlignment="1" applyProtection="1">
      <alignment horizontal="center" vertical="center" wrapText="1"/>
      <protection locked="0"/>
    </xf>
    <xf numFmtId="0" fontId="31" fillId="2" borderId="1729" xfId="13" quotePrefix="1" applyFont="1" applyFill="1" applyBorder="1" applyAlignment="1" applyProtection="1">
      <alignment horizontal="center" vertical="center" wrapText="1"/>
      <protection locked="0"/>
    </xf>
    <xf numFmtId="0" fontId="30" fillId="2" borderId="1717" xfId="0" applyFont="1" applyFill="1" applyBorder="1" applyAlignment="1" applyProtection="1">
      <alignment horizontal="center" vertical="center"/>
      <protection locked="0"/>
    </xf>
    <xf numFmtId="0" fontId="30" fillId="2" borderId="1482" xfId="0" applyFont="1" applyFill="1" applyBorder="1" applyAlignment="1" applyProtection="1">
      <alignment horizontal="center" vertical="center"/>
      <protection locked="0"/>
    </xf>
    <xf numFmtId="0" fontId="30" fillId="2" borderId="1483" xfId="0" applyFont="1" applyFill="1" applyBorder="1" applyAlignment="1" applyProtection="1">
      <alignment horizontal="center" vertical="center"/>
      <protection locked="0"/>
    </xf>
    <xf numFmtId="0" fontId="31" fillId="2" borderId="1478" xfId="15" quotePrefix="1" applyFont="1" applyFill="1" applyBorder="1" applyAlignment="1" applyProtection="1">
      <alignment horizontal="center" vertical="center" wrapText="1"/>
      <protection locked="0"/>
    </xf>
    <xf numFmtId="0" fontId="31" fillId="2" borderId="15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730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8" xfId="0" applyFont="1" applyFill="1" applyBorder="1" applyAlignment="1" applyProtection="1">
      <alignment horizontal="center" vertical="center"/>
      <protection locked="0"/>
    </xf>
    <xf numFmtId="0" fontId="30" fillId="2" borderId="1729" xfId="0" applyFont="1" applyFill="1" applyBorder="1" applyAlignment="1" applyProtection="1">
      <alignment horizontal="center" vertical="center"/>
      <protection locked="0"/>
    </xf>
    <xf numFmtId="0" fontId="30" fillId="2" borderId="1730" xfId="0" applyFont="1" applyFill="1" applyBorder="1" applyAlignment="1" applyProtection="1">
      <alignment horizontal="center" vertical="center"/>
      <protection locked="0"/>
    </xf>
    <xf numFmtId="0" fontId="32" fillId="2" borderId="1719" xfId="28" quotePrefix="1" applyFont="1" applyFill="1" applyBorder="1" applyAlignment="1">
      <alignment horizontal="center" vertical="center" wrapText="1"/>
    </xf>
    <xf numFmtId="0" fontId="32" fillId="2" borderId="1720" xfId="28" quotePrefix="1" applyFont="1" applyFill="1" applyBorder="1" applyAlignment="1">
      <alignment horizontal="center" vertical="center" wrapText="1"/>
    </xf>
    <xf numFmtId="0" fontId="32" fillId="2" borderId="1721" xfId="28" quotePrefix="1" applyFont="1" applyFill="1" applyBorder="1" applyAlignment="1">
      <alignment horizontal="center" vertical="center" wrapText="1"/>
    </xf>
    <xf numFmtId="0" fontId="32" fillId="2" borderId="1575" xfId="28" quotePrefix="1" applyFont="1" applyFill="1" applyBorder="1" applyAlignment="1">
      <alignment horizontal="center" vertical="center" wrapText="1"/>
    </xf>
    <xf numFmtId="0" fontId="32" fillId="2" borderId="1560" xfId="28" quotePrefix="1" applyFont="1" applyFill="1" applyBorder="1" applyAlignment="1">
      <alignment horizontal="center" vertical="center" wrapText="1"/>
    </xf>
    <xf numFmtId="0" fontId="32" fillId="2" borderId="1562" xfId="28" quotePrefix="1" applyFont="1" applyFill="1" applyBorder="1" applyAlignment="1">
      <alignment horizontal="center" vertical="center" wrapText="1"/>
    </xf>
    <xf numFmtId="0" fontId="32" fillId="2" borderId="1478" xfId="28" quotePrefix="1" applyFont="1" applyFill="1" applyBorder="1" applyAlignment="1">
      <alignment horizontal="center" vertical="center" wrapText="1"/>
    </xf>
    <xf numFmtId="0" fontId="32" fillId="2" borderId="1538" xfId="28" quotePrefix="1" applyFont="1" applyFill="1" applyBorder="1" applyAlignment="1">
      <alignment horizontal="center" vertical="center" wrapText="1"/>
    </xf>
    <xf numFmtId="0" fontId="32" fillId="2" borderId="1495" xfId="28" quotePrefix="1" applyFont="1" applyFill="1" applyBorder="1" applyAlignment="1">
      <alignment horizontal="center" vertical="center" wrapText="1"/>
    </xf>
    <xf numFmtId="0" fontId="186" fillId="2" borderId="1728" xfId="0" applyFont="1" applyFill="1" applyBorder="1" applyAlignment="1" applyProtection="1">
      <alignment horizontal="center" vertical="center"/>
      <protection locked="0"/>
    </xf>
    <xf numFmtId="0" fontId="186" fillId="2" borderId="1729" xfId="0" applyFont="1" applyFill="1" applyBorder="1" applyAlignment="1" applyProtection="1">
      <alignment horizontal="center" vertical="center"/>
      <protection locked="0"/>
    </xf>
    <xf numFmtId="0" fontId="186" fillId="2" borderId="1730" xfId="0" applyFont="1" applyFill="1" applyBorder="1" applyAlignment="1" applyProtection="1">
      <alignment horizontal="center" vertical="center"/>
      <protection locked="0"/>
    </xf>
    <xf numFmtId="0" fontId="26" fillId="2" borderId="1604" xfId="0" applyFont="1" applyFill="1" applyBorder="1" applyAlignment="1" applyProtection="1">
      <alignment horizontal="center" vertical="center"/>
      <protection locked="0"/>
    </xf>
    <xf numFmtId="0" fontId="30" fillId="2" borderId="1604" xfId="15" quotePrefix="1" applyFont="1" applyFill="1" applyBorder="1" applyAlignment="1" applyProtection="1">
      <alignment horizontal="center" vertical="center" wrapText="1"/>
      <protection locked="0"/>
    </xf>
    <xf numFmtId="0" fontId="31" fillId="2" borderId="1490" xfId="15" quotePrefix="1" applyFont="1" applyFill="1" applyBorder="1" applyAlignment="1" applyProtection="1">
      <alignment horizontal="center" vertical="center" wrapText="1"/>
      <protection locked="0"/>
    </xf>
    <xf numFmtId="0" fontId="31" fillId="2" borderId="1576" xfId="15" quotePrefix="1" applyFont="1" applyFill="1" applyBorder="1" applyAlignment="1" applyProtection="1">
      <alignment horizontal="center" vertical="center" wrapText="1"/>
      <protection locked="0"/>
    </xf>
    <xf numFmtId="0" fontId="31" fillId="2" borderId="1576" xfId="15" quotePrefix="1" applyFont="1" applyFill="1" applyBorder="1" applyAlignment="1">
      <alignment horizontal="center" vertical="center" wrapText="1"/>
    </xf>
    <xf numFmtId="0" fontId="31" fillId="2" borderId="1546" xfId="15" quotePrefix="1" applyFont="1" applyFill="1" applyBorder="1" applyAlignment="1">
      <alignment horizontal="center" vertical="center" wrapText="1"/>
    </xf>
    <xf numFmtId="0" fontId="31" fillId="2" borderId="1490" xfId="15" quotePrefix="1" applyFont="1" applyFill="1" applyBorder="1" applyAlignment="1">
      <alignment horizontal="center" vertical="center" wrapText="1"/>
    </xf>
    <xf numFmtId="0" fontId="26" fillId="2" borderId="1491" xfId="15" quotePrefix="1" applyFont="1" applyFill="1" applyBorder="1" applyAlignment="1" applyProtection="1">
      <alignment horizontal="center" vertical="center" wrapText="1"/>
      <protection locked="0"/>
    </xf>
    <xf numFmtId="0" fontId="31" fillId="2" borderId="1491" xfId="15" quotePrefix="1" applyFont="1" applyFill="1" applyBorder="1" applyAlignment="1" applyProtection="1">
      <alignment horizontal="center" vertical="center" wrapText="1"/>
      <protection locked="0"/>
    </xf>
    <xf numFmtId="0" fontId="30" fillId="2" borderId="1500" xfId="15" quotePrefix="1" applyFont="1" applyFill="1" applyBorder="1" applyAlignment="1" applyProtection="1">
      <alignment horizontal="center" vertical="center" wrapText="1"/>
      <protection locked="0"/>
    </xf>
    <xf numFmtId="0" fontId="30" fillId="2" borderId="1668" xfId="15" quotePrefix="1" applyFont="1" applyFill="1" applyBorder="1" applyAlignment="1" applyProtection="1">
      <alignment horizontal="center" vertical="center" wrapText="1"/>
      <protection locked="0"/>
    </xf>
    <xf numFmtId="0" fontId="30" fillId="2" borderId="1526" xfId="15" quotePrefix="1" applyFont="1" applyFill="1" applyBorder="1" applyAlignment="1" applyProtection="1">
      <alignment horizontal="center" vertical="center" wrapText="1"/>
      <protection locked="0"/>
    </xf>
    <xf numFmtId="0" fontId="3" fillId="2" borderId="1500" xfId="28" quotePrefix="1" applyFont="1" applyFill="1" applyBorder="1" applyAlignment="1">
      <alignment horizontal="center" vertical="center" wrapText="1"/>
    </xf>
    <xf numFmtId="0" fontId="3" fillId="2" borderId="1668" xfId="28" quotePrefix="1" applyFont="1" applyFill="1" applyBorder="1" applyAlignment="1">
      <alignment horizontal="center" vertical="center" wrapText="1"/>
    </xf>
    <xf numFmtId="0" fontId="3" fillId="2" borderId="1526" xfId="28" quotePrefix="1" applyFont="1" applyFill="1" applyBorder="1" applyAlignment="1">
      <alignment horizontal="center" vertical="center" wrapText="1"/>
    </xf>
    <xf numFmtId="0" fontId="32" fillId="2" borderId="1500" xfId="28" quotePrefix="1" applyFont="1" applyFill="1" applyBorder="1" applyAlignment="1">
      <alignment horizontal="center" vertical="center" wrapText="1"/>
    </xf>
    <xf numFmtId="0" fontId="32" fillId="2" borderId="1668" xfId="28" quotePrefix="1" applyFont="1" applyFill="1" applyBorder="1" applyAlignment="1">
      <alignment horizontal="center" vertical="center" wrapText="1"/>
    </xf>
    <xf numFmtId="0" fontId="32" fillId="2" borderId="1526" xfId="28" quotePrefix="1" applyFont="1" applyFill="1" applyBorder="1" applyAlignment="1">
      <alignment horizontal="center" vertical="center" wrapText="1"/>
    </xf>
    <xf numFmtId="0" fontId="26" fillId="2" borderId="17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0" xfId="15" quotePrefix="1" applyFont="1" applyFill="1" applyBorder="1" applyAlignment="1">
      <alignment horizontal="center" vertical="center" wrapText="1"/>
    </xf>
    <xf numFmtId="0" fontId="31" fillId="2" borderId="1719" xfId="15" quotePrefix="1" applyFont="1" applyFill="1" applyBorder="1" applyAlignment="1">
      <alignment horizontal="center" vertical="center" wrapText="1"/>
    </xf>
    <xf numFmtId="0" fontId="30" fillId="2" borderId="1477" xfId="13" quotePrefix="1" applyFont="1" applyFill="1" applyBorder="1" applyAlignment="1" applyProtection="1">
      <alignment horizontal="center" vertical="center" wrapText="1"/>
      <protection locked="0"/>
    </xf>
    <xf numFmtId="0" fontId="30" fillId="2" borderId="1715" xfId="0" applyFont="1" applyFill="1" applyBorder="1" applyAlignment="1" applyProtection="1">
      <alignment horizontal="center" vertical="center"/>
      <protection locked="0"/>
    </xf>
    <xf numFmtId="0" fontId="3" fillId="2" borderId="1469" xfId="28" quotePrefix="1" applyFont="1" applyFill="1" applyBorder="1" applyAlignment="1">
      <alignment horizontal="center" vertical="center" wrapText="1"/>
    </xf>
    <xf numFmtId="0" fontId="3" fillId="2" borderId="1639" xfId="28" quotePrefix="1" applyFont="1" applyFill="1" applyBorder="1" applyAlignment="1">
      <alignment horizontal="center" vertical="center" wrapText="1"/>
    </xf>
    <xf numFmtId="0" fontId="3" fillId="2" borderId="1532" xfId="28" quotePrefix="1" applyFont="1" applyFill="1" applyBorder="1" applyAlignment="1">
      <alignment horizontal="center" vertical="center" wrapText="1"/>
    </xf>
    <xf numFmtId="0" fontId="31" fillId="2" borderId="1477" xfId="13" quotePrefix="1" applyFont="1" applyFill="1" applyBorder="1" applyAlignment="1" applyProtection="1">
      <alignment horizontal="center" vertical="center" wrapText="1"/>
      <protection locked="0"/>
    </xf>
    <xf numFmtId="0" fontId="30" fillId="2" borderId="1477" xfId="0" applyFont="1" applyFill="1" applyBorder="1" applyAlignment="1" applyProtection="1">
      <alignment horizontal="center" vertical="center"/>
      <protection locked="0"/>
    </xf>
    <xf numFmtId="0" fontId="32" fillId="2" borderId="1469" xfId="28" quotePrefix="1" applyFont="1" applyFill="1" applyBorder="1" applyAlignment="1">
      <alignment horizontal="center" vertical="center" wrapText="1"/>
    </xf>
    <xf numFmtId="0" fontId="32" fillId="2" borderId="1639" xfId="28" quotePrefix="1" applyFont="1" applyFill="1" applyBorder="1" applyAlignment="1">
      <alignment horizontal="center" vertical="center" wrapText="1"/>
    </xf>
    <xf numFmtId="0" fontId="32" fillId="2" borderId="1532" xfId="28" quotePrefix="1" applyFont="1" applyFill="1" applyBorder="1" applyAlignment="1">
      <alignment horizontal="center" vertical="center" wrapText="1"/>
    </xf>
    <xf numFmtId="0" fontId="30" fillId="2" borderId="1491" xfId="13" applyFont="1" applyFill="1" applyBorder="1" applyAlignment="1" applyProtection="1">
      <alignment horizontal="center" vertical="center" wrapText="1"/>
      <protection locked="0"/>
    </xf>
    <xf numFmtId="0" fontId="30" fillId="2" borderId="1484" xfId="13" applyFont="1" applyFill="1" applyBorder="1" applyAlignment="1" applyProtection="1">
      <alignment horizontal="center" vertical="center" wrapText="1"/>
      <protection locked="0"/>
    </xf>
    <xf numFmtId="0" fontId="30" fillId="2" borderId="1722" xfId="13" applyFont="1" applyFill="1" applyBorder="1" applyAlignment="1" applyProtection="1">
      <alignment horizontal="center" vertical="center" wrapText="1"/>
      <protection locked="0"/>
    </xf>
    <xf numFmtId="0" fontId="30" fillId="2" borderId="1637" xfId="13" applyFont="1" applyFill="1" applyBorder="1" applyAlignment="1" applyProtection="1">
      <alignment horizontal="center" vertical="center" wrapText="1"/>
      <protection locked="0"/>
    </xf>
    <xf numFmtId="0" fontId="30" fillId="2" borderId="1547" xfId="13" applyFont="1" applyFill="1" applyBorder="1" applyAlignment="1" applyProtection="1">
      <alignment horizontal="center" vertical="center" wrapText="1"/>
      <protection locked="0"/>
    </xf>
    <xf numFmtId="0" fontId="30" fillId="2" borderId="1723" xfId="13" quotePrefix="1" applyFont="1" applyFill="1" applyBorder="1" applyAlignment="1" applyProtection="1">
      <alignment horizontal="center" vertical="center" wrapText="1"/>
      <protection locked="0"/>
    </xf>
    <xf numFmtId="0" fontId="30" fillId="2" borderId="1716" xfId="0" applyFont="1" applyFill="1" applyBorder="1" applyAlignment="1" applyProtection="1">
      <alignment horizontal="center" vertical="center"/>
      <protection locked="0"/>
    </xf>
    <xf numFmtId="0" fontId="31" fillId="2" borderId="1723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3" xfId="0" applyFont="1" applyFill="1" applyBorder="1" applyAlignment="1" applyProtection="1">
      <alignment horizontal="center" vertical="center"/>
      <protection locked="0"/>
    </xf>
    <xf numFmtId="0" fontId="24" fillId="2" borderId="1491" xfId="15" quotePrefix="1" applyFont="1" applyFill="1" applyBorder="1" applyAlignment="1" applyProtection="1">
      <alignment horizontal="center" vertical="center" wrapText="1"/>
      <protection locked="0"/>
    </xf>
    <xf numFmtId="0" fontId="24" fillId="2" borderId="156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0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60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04" xfId="13" quotePrefix="1" applyFont="1" applyFill="1" applyBorder="1" applyAlignment="1" applyProtection="1">
      <alignment vertical="center" wrapText="1"/>
      <protection locked="0"/>
    </xf>
    <xf numFmtId="0" fontId="26" fillId="2" borderId="14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2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5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8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8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9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3" xfId="15" quotePrefix="1" applyFont="1" applyFill="1" applyBorder="1" applyAlignment="1" applyProtection="1">
      <alignment horizontal="center" vertical="center" wrapText="1"/>
      <protection locked="0"/>
    </xf>
    <xf numFmtId="0" fontId="26" fillId="2" borderId="1728" xfId="13" quotePrefix="1" applyFont="1" applyFill="1" applyBorder="1" applyAlignment="1" applyProtection="1">
      <alignment vertical="center" wrapText="1"/>
      <protection locked="0"/>
    </xf>
    <xf numFmtId="0" fontId="26" fillId="2" borderId="1729" xfId="13" quotePrefix="1" applyFont="1" applyFill="1" applyBorder="1" applyAlignment="1" applyProtection="1">
      <alignment vertical="center" wrapText="1"/>
      <protection locked="0"/>
    </xf>
    <xf numFmtId="0" fontId="26" fillId="2" borderId="1723" xfId="13" quotePrefix="1" applyFont="1" applyFill="1" applyBorder="1" applyAlignment="1" applyProtection="1">
      <alignment vertical="center" wrapText="1"/>
      <protection locked="0"/>
    </xf>
    <xf numFmtId="0" fontId="26" fillId="2" borderId="1719" xfId="15" quotePrefix="1" applyFont="1" applyFill="1" applyBorder="1" applyAlignment="1" applyProtection="1">
      <alignment horizontal="center" vertical="center" wrapText="1"/>
      <protection locked="0"/>
    </xf>
    <xf numFmtId="0" fontId="26" fillId="2" borderId="172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00" xfId="15" quotePrefix="1" applyFont="1" applyFill="1" applyBorder="1" applyAlignment="1" applyProtection="1">
      <alignment horizontal="center" vertical="center" wrapText="1"/>
      <protection locked="0"/>
    </xf>
    <xf numFmtId="0" fontId="27" fillId="2" borderId="1727" xfId="15" quotePrefix="1" applyFont="1" applyFill="1" applyBorder="1" applyAlignment="1" applyProtection="1">
      <alignment vertical="center" wrapText="1"/>
      <protection locked="0"/>
    </xf>
    <xf numFmtId="0" fontId="27" fillId="2" borderId="1727" xfId="15" applyFont="1" applyFill="1" applyBorder="1" applyAlignment="1" applyProtection="1">
      <alignment vertical="center" wrapText="1"/>
      <protection locked="0"/>
    </xf>
    <xf numFmtId="0" fontId="24" fillId="2" borderId="1727" xfId="15" quotePrefix="1" applyFont="1" applyFill="1" applyBorder="1" applyAlignment="1">
      <alignment horizontal="left" vertical="center" wrapText="1"/>
    </xf>
    <xf numFmtId="0" fontId="52" fillId="4" borderId="1731" xfId="0" applyFont="1" applyFill="1" applyBorder="1" applyAlignment="1">
      <alignment horizontal="center" wrapText="1"/>
    </xf>
    <xf numFmtId="0" fontId="52" fillId="4" borderId="1581" xfId="0" applyFont="1" applyFill="1" applyBorder="1" applyAlignment="1">
      <alignment horizontal="center" wrapText="1"/>
    </xf>
    <xf numFmtId="0" fontId="52" fillId="4" borderId="1579" xfId="0" applyFont="1" applyFill="1" applyBorder="1" applyAlignment="1">
      <alignment horizontal="center" wrapText="1"/>
    </xf>
    <xf numFmtId="0" fontId="39" fillId="4" borderId="1570" xfId="0" applyFont="1" applyFill="1" applyBorder="1" applyAlignment="1">
      <alignment horizontal="center" vertical="center" wrapText="1"/>
    </xf>
    <xf numFmtId="0" fontId="52" fillId="4" borderId="1668" xfId="0" applyFont="1" applyFill="1" applyBorder="1" applyAlignment="1">
      <alignment horizontal="center" vertical="center" wrapText="1"/>
    </xf>
    <xf numFmtId="0" fontId="52" fillId="4" borderId="1639" xfId="0" applyFont="1" applyFill="1" applyBorder="1" applyAlignment="1">
      <alignment horizontal="center" vertical="center" wrapText="1"/>
    </xf>
    <xf numFmtId="0" fontId="52" fillId="4" borderId="1570" xfId="0" applyFont="1" applyFill="1" applyBorder="1" applyAlignment="1">
      <alignment horizontal="center" vertical="center" wrapText="1"/>
    </xf>
    <xf numFmtId="0" fontId="39" fillId="4" borderId="1668" xfId="0" applyFont="1" applyFill="1" applyBorder="1" applyAlignment="1">
      <alignment horizontal="center" vertical="center" wrapText="1"/>
    </xf>
    <xf numFmtId="0" fontId="39" fillId="4" borderId="1492" xfId="0" applyFont="1" applyFill="1" applyBorder="1" applyAlignment="1">
      <alignment horizontal="center" wrapText="1"/>
    </xf>
    <xf numFmtId="0" fontId="39" fillId="4" borderId="1526" xfId="0" applyFont="1" applyFill="1" applyBorder="1" applyAlignment="1">
      <alignment horizontal="center" wrapText="1"/>
    </xf>
    <xf numFmtId="0" fontId="39" fillId="4" borderId="1532" xfId="0" applyFont="1" applyFill="1" applyBorder="1" applyAlignment="1">
      <alignment horizontal="center" wrapText="1"/>
    </xf>
    <xf numFmtId="0" fontId="53" fillId="8" borderId="1719" xfId="0" applyFont="1" applyFill="1" applyBorder="1" applyAlignment="1">
      <alignment horizontal="center" vertical="center" wrapText="1"/>
    </xf>
    <xf numFmtId="0" fontId="53" fillId="8" borderId="1575" xfId="0" applyFont="1" applyFill="1" applyBorder="1" applyAlignment="1">
      <alignment horizontal="center" vertical="center" wrapText="1"/>
    </xf>
    <xf numFmtId="0" fontId="53" fillId="8" borderId="1478" xfId="0" applyFont="1" applyFill="1" applyBorder="1" applyAlignment="1">
      <alignment horizontal="center" vertical="center" wrapText="1"/>
    </xf>
    <xf numFmtId="0" fontId="53" fillId="8" borderId="1719" xfId="0" applyFont="1" applyFill="1" applyBorder="1" applyAlignment="1">
      <alignment horizontal="center" wrapText="1"/>
    </xf>
    <xf numFmtId="0" fontId="53" fillId="8" borderId="1731" xfId="0" applyFont="1" applyFill="1" applyBorder="1" applyAlignment="1">
      <alignment horizontal="center" wrapText="1"/>
    </xf>
    <xf numFmtId="0" fontId="53" fillId="8" borderId="1575" xfId="0" applyFont="1" applyFill="1" applyBorder="1" applyAlignment="1">
      <alignment horizontal="center" wrapText="1"/>
    </xf>
    <xf numFmtId="0" fontId="53" fillId="8" borderId="1570" xfId="0" applyFont="1" applyFill="1" applyBorder="1" applyAlignment="1">
      <alignment horizontal="center" wrapText="1"/>
    </xf>
    <xf numFmtId="0" fontId="53" fillId="8" borderId="1478" xfId="0" applyFont="1" applyFill="1" applyBorder="1" applyAlignment="1">
      <alignment horizontal="center" wrapText="1"/>
    </xf>
    <xf numFmtId="0" fontId="53" fillId="8" borderId="1492" xfId="0" applyFont="1" applyFill="1" applyBorder="1" applyAlignment="1">
      <alignment horizontal="center" wrapText="1"/>
    </xf>
    <xf numFmtId="0" fontId="94" fillId="4" borderId="1718" xfId="15" applyFont="1" applyFill="1" applyBorder="1" applyAlignment="1">
      <alignment horizontal="center" wrapText="1"/>
    </xf>
    <xf numFmtId="0" fontId="94" fillId="4" borderId="1559" xfId="15" applyFont="1" applyFill="1" applyBorder="1" applyAlignment="1">
      <alignment horizontal="center" wrapText="1"/>
    </xf>
    <xf numFmtId="0" fontId="39" fillId="4" borderId="1570" xfId="0" applyFont="1" applyFill="1" applyBorder="1" applyAlignment="1">
      <alignment horizontal="center" wrapText="1"/>
    </xf>
    <xf numFmtId="0" fontId="39" fillId="4" borderId="1668" xfId="0" applyFont="1" applyFill="1" applyBorder="1" applyAlignment="1">
      <alignment horizontal="center" wrapText="1"/>
    </xf>
    <xf numFmtId="0" fontId="39" fillId="4" borderId="1639" xfId="0" applyFont="1" applyFill="1" applyBorder="1" applyAlignment="1">
      <alignment horizontal="center" wrapText="1"/>
    </xf>
    <xf numFmtId="0" fontId="52" fillId="4" borderId="1668" xfId="0" applyFont="1" applyFill="1" applyBorder="1" applyAlignment="1">
      <alignment horizontal="center" wrapText="1"/>
    </xf>
    <xf numFmtId="0" fontId="52" fillId="4" borderId="1639" xfId="0" applyFont="1" applyFill="1" applyBorder="1" applyAlignment="1">
      <alignment horizontal="center" wrapText="1"/>
    </xf>
    <xf numFmtId="0" fontId="94" fillId="4" borderId="1335" xfId="15" applyFont="1" applyFill="1" applyBorder="1" applyAlignment="1">
      <alignment horizontal="center" wrapText="1"/>
    </xf>
    <xf numFmtId="0" fontId="52" fillId="4" borderId="1492" xfId="0" applyFont="1" applyFill="1" applyBorder="1" applyAlignment="1">
      <alignment horizontal="center" wrapText="1"/>
    </xf>
    <xf numFmtId="0" fontId="52" fillId="4" borderId="1526" xfId="0" applyFont="1" applyFill="1" applyBorder="1" applyAlignment="1">
      <alignment horizontal="center" wrapText="1"/>
    </xf>
    <xf numFmtId="0" fontId="52" fillId="4" borderId="1532" xfId="0" applyFont="1" applyFill="1" applyBorder="1" applyAlignment="1">
      <alignment horizontal="center" wrapText="1"/>
    </xf>
    <xf numFmtId="0" fontId="53" fillId="8" borderId="1720" xfId="0" applyFont="1" applyFill="1" applyBorder="1" applyAlignment="1">
      <alignment horizontal="center" vertical="center" wrapText="1"/>
    </xf>
    <xf numFmtId="0" fontId="53" fillId="8" borderId="1721" xfId="0" applyFont="1" applyFill="1" applyBorder="1" applyAlignment="1">
      <alignment horizontal="center" vertical="center" wrapText="1"/>
    </xf>
    <xf numFmtId="0" fontId="53" fillId="8" borderId="1560" xfId="0" applyFont="1" applyFill="1" applyBorder="1" applyAlignment="1">
      <alignment horizontal="center" vertical="center" wrapText="1"/>
    </xf>
    <xf numFmtId="0" fontId="53" fillId="8" borderId="1562" xfId="0" applyFont="1" applyFill="1" applyBorder="1" applyAlignment="1">
      <alignment horizontal="center" vertical="center" wrapText="1"/>
    </xf>
    <xf numFmtId="0" fontId="53" fillId="8" borderId="1538" xfId="0" applyFont="1" applyFill="1" applyBorder="1" applyAlignment="1">
      <alignment horizontal="center" vertical="center" wrapText="1"/>
    </xf>
    <xf numFmtId="0" fontId="53" fillId="8" borderId="1495" xfId="0" applyFont="1" applyFill="1" applyBorder="1" applyAlignment="1">
      <alignment horizontal="center" vertical="center" wrapText="1"/>
    </xf>
    <xf numFmtId="0" fontId="39" fillId="4" borderId="1731" xfId="0" applyFont="1" applyFill="1" applyBorder="1" applyAlignment="1">
      <alignment horizontal="center" wrapText="1"/>
    </xf>
    <xf numFmtId="0" fontId="39" fillId="4" borderId="1581" xfId="0" applyFont="1" applyFill="1" applyBorder="1" applyAlignment="1">
      <alignment horizontal="center" wrapText="1"/>
    </xf>
    <xf numFmtId="0" fontId="39" fillId="4" borderId="1579" xfId="0" applyFont="1" applyFill="1" applyBorder="1" applyAlignment="1">
      <alignment horizontal="center" wrapText="1"/>
    </xf>
    <xf numFmtId="1" fontId="24" fillId="2" borderId="855" xfId="13" applyNumberFormat="1" applyFont="1" applyFill="1" applyBorder="1" applyAlignment="1" applyProtection="1">
      <alignment horizontal="center" vertical="center" wrapText="1"/>
    </xf>
    <xf numFmtId="1" fontId="24" fillId="2" borderId="460" xfId="13" applyNumberFormat="1" applyFont="1" applyFill="1" applyBorder="1" applyAlignment="1" applyProtection="1">
      <alignment horizontal="center" vertical="center" wrapText="1"/>
    </xf>
    <xf numFmtId="0" fontId="103" fillId="2" borderId="0" xfId="0" applyFont="1" applyFill="1" applyBorder="1" applyAlignment="1">
      <alignment horizontal="center" wrapText="1"/>
    </xf>
    <xf numFmtId="0" fontId="103" fillId="4" borderId="0" xfId="0" applyFont="1" applyFill="1" applyAlignment="1">
      <alignment horizontal="center"/>
    </xf>
    <xf numFmtId="0" fontId="103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47" xfId="4" quotePrefix="1" applyFont="1" applyFill="1" applyBorder="1" applyAlignment="1">
      <alignment horizontal="center" vertical="center" wrapText="1"/>
    </xf>
    <xf numFmtId="0" fontId="10" fillId="4" borderId="333" xfId="4" quotePrefix="1" applyFont="1" applyFill="1" applyBorder="1" applyAlignment="1">
      <alignment horizontal="center" vertical="center" wrapText="1"/>
    </xf>
    <xf numFmtId="0" fontId="10" fillId="4" borderId="346" xfId="4" quotePrefix="1" applyFont="1" applyFill="1" applyBorder="1" applyAlignment="1">
      <alignment horizontal="center" vertical="center" wrapText="1"/>
    </xf>
    <xf numFmtId="0" fontId="10" fillId="2" borderId="345" xfId="8" quotePrefix="1" applyFont="1" applyFill="1" applyBorder="1" applyAlignment="1">
      <alignment horizontal="center" vertical="center" wrapText="1"/>
    </xf>
    <xf numFmtId="0" fontId="10" fillId="2" borderId="348" xfId="8" quotePrefix="1" applyFont="1" applyFill="1" applyBorder="1" applyAlignment="1">
      <alignment horizontal="center" vertical="center" wrapText="1"/>
    </xf>
    <xf numFmtId="0" fontId="10" fillId="2" borderId="337" xfId="8" quotePrefix="1" applyFont="1" applyFill="1" applyBorder="1" applyAlignment="1">
      <alignment horizontal="center" vertical="center" wrapText="1"/>
    </xf>
    <xf numFmtId="0" fontId="10" fillId="2" borderId="343" xfId="8" quotePrefix="1" applyFont="1" applyFill="1" applyBorder="1" applyAlignment="1">
      <alignment horizontal="center" vertical="center" wrapText="1"/>
    </xf>
    <xf numFmtId="0" fontId="10" fillId="2" borderId="335" xfId="8" quotePrefix="1" applyFont="1" applyFill="1" applyBorder="1" applyAlignment="1">
      <alignment horizontal="center" vertical="center" wrapText="1"/>
    </xf>
    <xf numFmtId="0" fontId="10" fillId="2" borderId="336" xfId="8" quotePrefix="1" applyFont="1" applyFill="1" applyBorder="1" applyAlignment="1">
      <alignment horizontal="center" vertical="center" wrapText="1"/>
    </xf>
    <xf numFmtId="0" fontId="10" fillId="4" borderId="345" xfId="6" quotePrefix="1" applyFont="1" applyFill="1" applyBorder="1" applyAlignment="1">
      <alignment horizontal="center" vertical="center" wrapText="1"/>
    </xf>
    <xf numFmtId="0" fontId="10" fillId="4" borderId="348" xfId="6" quotePrefix="1" applyFont="1" applyFill="1" applyBorder="1" applyAlignment="1">
      <alignment horizontal="center" vertical="center" wrapText="1"/>
    </xf>
    <xf numFmtId="0" fontId="10" fillId="4" borderId="337" xfId="6" quotePrefix="1" applyFont="1" applyFill="1" applyBorder="1" applyAlignment="1">
      <alignment horizontal="center" vertical="center" wrapText="1"/>
    </xf>
    <xf numFmtId="0" fontId="10" fillId="4" borderId="343" xfId="6" quotePrefix="1" applyFont="1" applyFill="1" applyBorder="1" applyAlignment="1">
      <alignment horizontal="center" vertical="center" wrapText="1"/>
    </xf>
    <xf numFmtId="0" fontId="10" fillId="4" borderId="335" xfId="6" quotePrefix="1" applyFont="1" applyFill="1" applyBorder="1" applyAlignment="1">
      <alignment horizontal="center" vertical="center" wrapText="1"/>
    </xf>
    <xf numFmtId="0" fontId="10" fillId="4" borderId="33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1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Font="1" applyFill="1" applyBorder="1" applyAlignment="1" applyProtection="1">
      <alignment horizontal="center" vertical="center" wrapText="1"/>
      <protection locked="0"/>
    </xf>
    <xf numFmtId="0" fontId="24" fillId="2" borderId="196" xfId="4" applyFont="1" applyFill="1" applyBorder="1" applyAlignment="1" applyProtection="1">
      <alignment horizontal="center" vertical="center" wrapText="1"/>
      <protection locked="0"/>
    </xf>
    <xf numFmtId="0" fontId="24" fillId="2" borderId="221" xfId="4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Font="1" applyFill="1" applyBorder="1" applyAlignment="1" applyProtection="1">
      <alignment horizontal="center" vertical="center" wrapText="1"/>
      <protection locked="0"/>
    </xf>
    <xf numFmtId="0" fontId="26" fillId="2" borderId="224" xfId="0" applyFont="1" applyFill="1" applyBorder="1" applyAlignment="1" applyProtection="1">
      <alignment wrapText="1"/>
      <protection locked="0"/>
    </xf>
    <xf numFmtId="0" fontId="26" fillId="2" borderId="195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25" xfId="0" applyFont="1" applyFill="1" applyBorder="1" applyAlignment="1" applyProtection="1">
      <alignment wrapText="1"/>
      <protection locked="0"/>
    </xf>
    <xf numFmtId="0" fontId="26" fillId="2" borderId="181" xfId="0" applyFont="1" applyFill="1" applyBorder="1" applyAlignment="1" applyProtection="1">
      <alignment wrapText="1"/>
      <protection locked="0"/>
    </xf>
    <xf numFmtId="0" fontId="26" fillId="2" borderId="182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4" fillId="2" borderId="224" xfId="8" quotePrefix="1" applyFont="1" applyFill="1" applyBorder="1" applyAlignment="1" applyProtection="1">
      <alignment horizontal="center" vertical="center" wrapText="1"/>
      <protection locked="0"/>
    </xf>
    <xf numFmtId="0" fontId="26" fillId="2" borderId="221" xfId="0" applyFont="1" applyFill="1" applyBorder="1" applyAlignment="1" applyProtection="1">
      <alignment wrapText="1"/>
      <protection locked="0"/>
    </xf>
    <xf numFmtId="0" fontId="26" fillId="2" borderId="198" xfId="0" applyFont="1" applyFill="1" applyBorder="1" applyAlignment="1" applyProtection="1">
      <alignment wrapText="1"/>
      <protection locked="0"/>
    </xf>
    <xf numFmtId="0" fontId="26" fillId="2" borderId="199" xfId="0" applyFont="1" applyFill="1" applyBorder="1" applyAlignment="1" applyProtection="1">
      <alignment wrapText="1"/>
      <protection locked="0"/>
    </xf>
    <xf numFmtId="0" fontId="24" fillId="2" borderId="223" xfId="8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Font="1" applyFill="1" applyBorder="1" applyAlignment="1" applyProtection="1">
      <alignment horizontal="center" vertical="center" wrapText="1"/>
      <protection locked="0"/>
    </xf>
    <xf numFmtId="0" fontId="24" fillId="2" borderId="224" xfId="6" applyFont="1" applyFill="1" applyBorder="1" applyAlignment="1" applyProtection="1">
      <alignment horizontal="center" vertical="center" wrapText="1"/>
      <protection locked="0"/>
    </xf>
    <xf numFmtId="0" fontId="24" fillId="2" borderId="225" xfId="6" applyFont="1" applyFill="1" applyBorder="1" applyAlignment="1" applyProtection="1">
      <alignment horizontal="center" vertical="center" wrapText="1"/>
      <protection locked="0"/>
    </xf>
    <xf numFmtId="0" fontId="24" fillId="2" borderId="221" xfId="6" applyFont="1" applyFill="1" applyBorder="1" applyAlignment="1" applyProtection="1">
      <alignment horizontal="center" vertical="center" wrapText="1"/>
      <protection locked="0"/>
    </xf>
    <xf numFmtId="0" fontId="24" fillId="2" borderId="198" xfId="6" applyFont="1" applyFill="1" applyBorder="1" applyAlignment="1" applyProtection="1">
      <alignment horizontal="center" vertical="center" wrapText="1"/>
      <protection locked="0"/>
    </xf>
    <xf numFmtId="0" fontId="24" fillId="2" borderId="199" xfId="6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 applyProtection="1">
      <alignment horizontal="left" vertical="center" wrapText="1"/>
      <protection locked="0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222" xfId="4" quotePrefix="1" applyFont="1" applyFill="1" applyBorder="1" applyAlignment="1" applyProtection="1">
      <alignment horizontal="center" vertical="center" wrapText="1"/>
      <protection locked="0"/>
    </xf>
    <xf numFmtId="0" fontId="108" fillId="2" borderId="221" xfId="4" applyFont="1" applyFill="1" applyBorder="1" applyAlignment="1" applyProtection="1">
      <alignment horizontal="center" vertical="center" wrapText="1"/>
      <protection locked="0"/>
    </xf>
    <xf numFmtId="0" fontId="108" fillId="4" borderId="228" xfId="8" quotePrefix="1" applyFont="1" applyFill="1" applyBorder="1" applyAlignment="1" applyProtection="1">
      <alignment horizontal="center" vertical="center" wrapText="1"/>
      <protection locked="0"/>
    </xf>
    <xf numFmtId="0" fontId="108" fillId="2" borderId="238" xfId="8" applyFont="1" applyFill="1" applyBorder="1" applyAlignment="1" applyProtection="1">
      <alignment horizontal="center" vertical="center" wrapText="1"/>
      <protection locked="0"/>
    </xf>
    <xf numFmtId="0" fontId="108" fillId="2" borderId="237" xfId="8" applyFont="1" applyFill="1" applyBorder="1" applyAlignment="1" applyProtection="1">
      <alignment horizontal="center" vertical="center" wrapText="1"/>
      <protection locked="0"/>
    </xf>
    <xf numFmtId="0" fontId="108" fillId="4" borderId="223" xfId="6" quotePrefix="1" applyFont="1" applyFill="1" applyBorder="1" applyAlignment="1" applyProtection="1">
      <alignment horizontal="center" vertical="center" wrapText="1"/>
      <protection locked="0"/>
    </xf>
    <xf numFmtId="0" fontId="108" fillId="2" borderId="224" xfId="6" applyFont="1" applyFill="1" applyBorder="1" applyAlignment="1" applyProtection="1">
      <alignment horizontal="center" vertical="center" wrapText="1"/>
      <protection locked="0"/>
    </xf>
    <xf numFmtId="0" fontId="108" fillId="2" borderId="225" xfId="6" applyFont="1" applyFill="1" applyBorder="1" applyAlignment="1" applyProtection="1">
      <alignment horizontal="center" vertical="center" wrapText="1"/>
      <protection locked="0"/>
    </xf>
    <xf numFmtId="0" fontId="120" fillId="2" borderId="0" xfId="9" applyFont="1" applyFill="1" applyBorder="1" applyAlignment="1" applyProtection="1">
      <alignment horizontal="left" vertical="center" wrapText="1"/>
      <protection locked="0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08" fillId="4" borderId="291" xfId="23" quotePrefix="1" applyFont="1" applyFill="1" applyBorder="1" applyAlignment="1" applyProtection="1">
      <alignment horizontal="center" vertical="center" wrapText="1"/>
      <protection locked="0"/>
    </xf>
    <xf numFmtId="0" fontId="108" fillId="2" borderId="271" xfId="23" applyFont="1" applyFill="1" applyBorder="1" applyAlignment="1" applyProtection="1">
      <alignment horizontal="center" vertical="center" wrapText="1"/>
      <protection locked="0"/>
    </xf>
    <xf numFmtId="0" fontId="108" fillId="4" borderId="292" xfId="20" quotePrefix="1" applyFont="1" applyFill="1" applyBorder="1" applyAlignment="1" applyProtection="1">
      <alignment horizontal="center" vertical="center" wrapText="1"/>
      <protection locked="0"/>
    </xf>
    <xf numFmtId="0" fontId="108" fillId="2" borderId="293" xfId="20" applyFont="1" applyFill="1" applyBorder="1" applyAlignment="1" applyProtection="1">
      <alignment horizontal="center" vertical="center" wrapText="1"/>
      <protection locked="0"/>
    </xf>
    <xf numFmtId="0" fontId="108" fillId="2" borderId="294" xfId="20" applyFont="1" applyFill="1" applyBorder="1" applyAlignment="1" applyProtection="1">
      <alignment horizontal="center" vertical="center" wrapText="1"/>
      <protection locked="0"/>
    </xf>
    <xf numFmtId="0" fontId="108" fillId="4" borderId="295" xfId="7" quotePrefix="1" applyFont="1" applyFill="1" applyBorder="1" applyAlignment="1" applyProtection="1">
      <alignment horizontal="center" vertical="center" wrapText="1"/>
      <protection locked="0"/>
    </xf>
    <xf numFmtId="0" fontId="108" fillId="2" borderId="296" xfId="7" applyFont="1" applyFill="1" applyBorder="1" applyAlignment="1" applyProtection="1">
      <alignment horizontal="center" vertical="center" wrapText="1"/>
      <protection locked="0"/>
    </xf>
    <xf numFmtId="0" fontId="108" fillId="2" borderId="297" xfId="7" applyFont="1" applyFill="1" applyBorder="1" applyAlignment="1" applyProtection="1">
      <alignment horizontal="center" vertical="center" wrapText="1"/>
      <protection locked="0"/>
    </xf>
    <xf numFmtId="0" fontId="10" fillId="4" borderId="1052" xfId="8" quotePrefix="1" applyFont="1" applyFill="1" applyBorder="1" applyAlignment="1">
      <alignment horizontal="center" vertical="center" wrapText="1"/>
    </xf>
    <xf numFmtId="0" fontId="0" fillId="0" borderId="1015" xfId="0" applyBorder="1" applyAlignment="1">
      <alignment horizontal="center" vertical="center" wrapText="1"/>
    </xf>
    <xf numFmtId="0" fontId="0" fillId="0" borderId="1016" xfId="0" applyBorder="1" applyAlignment="1">
      <alignment horizontal="center" vertical="center" wrapText="1"/>
    </xf>
    <xf numFmtId="0" fontId="0" fillId="0" borderId="950" xfId="0" applyBorder="1" applyAlignment="1">
      <alignment horizontal="center" vertical="center" wrapText="1"/>
    </xf>
    <xf numFmtId="0" fontId="0" fillId="0" borderId="1020" xfId="0" applyBorder="1" applyAlignment="1">
      <alignment horizontal="center" vertical="center" wrapText="1"/>
    </xf>
    <xf numFmtId="0" fontId="0" fillId="0" borderId="1021" xfId="0" applyBorder="1" applyAlignment="1">
      <alignment horizontal="center" vertical="center" wrapText="1"/>
    </xf>
    <xf numFmtId="0" fontId="10" fillId="4" borderId="1052" xfId="6" quotePrefix="1" applyFont="1" applyFill="1" applyBorder="1" applyAlignment="1">
      <alignment horizontal="center" vertical="center" wrapText="1"/>
    </xf>
    <xf numFmtId="0" fontId="10" fillId="4" borderId="1015" xfId="6" quotePrefix="1" applyFont="1" applyFill="1" applyBorder="1" applyAlignment="1">
      <alignment horizontal="center" vertical="center" wrapText="1"/>
    </xf>
    <xf numFmtId="0" fontId="10" fillId="4" borderId="1016" xfId="6" quotePrefix="1" applyFont="1" applyFill="1" applyBorder="1" applyAlignment="1">
      <alignment horizontal="center" vertical="center" wrapText="1"/>
    </xf>
    <xf numFmtId="0" fontId="10" fillId="4" borderId="950" xfId="6" quotePrefix="1" applyFont="1" applyFill="1" applyBorder="1" applyAlignment="1">
      <alignment horizontal="center" vertical="center" wrapText="1"/>
    </xf>
    <xf numFmtId="0" fontId="10" fillId="4" borderId="1020" xfId="6" quotePrefix="1" applyFont="1" applyFill="1" applyBorder="1" applyAlignment="1">
      <alignment horizontal="center" vertical="center" wrapText="1"/>
    </xf>
    <xf numFmtId="0" fontId="10" fillId="4" borderId="1021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4" fillId="4" borderId="0" xfId="0" applyFont="1" applyFill="1" applyBorder="1" applyAlignment="1">
      <alignment horizontal="center" wrapText="1"/>
    </xf>
    <xf numFmtId="0" fontId="10" fillId="4" borderId="1012" xfId="4" quotePrefix="1" applyFont="1" applyFill="1" applyBorder="1" applyAlignment="1">
      <alignment horizontal="center" vertical="center" wrapText="1"/>
    </xf>
    <xf numFmtId="0" fontId="10" fillId="4" borderId="836" xfId="4" quotePrefix="1" applyFont="1" applyFill="1" applyBorder="1" applyAlignment="1">
      <alignment horizontal="center" vertical="center" wrapText="1"/>
    </xf>
    <xf numFmtId="0" fontId="10" fillId="4" borderId="950" xfId="4" quotePrefix="1" applyFont="1" applyFill="1" applyBorder="1" applyAlignment="1">
      <alignment horizontal="center" vertical="center" wrapText="1"/>
    </xf>
    <xf numFmtId="0" fontId="10" fillId="4" borderId="1015" xfId="8" quotePrefix="1" applyFont="1" applyFill="1" applyBorder="1" applyAlignment="1">
      <alignment horizontal="center" vertical="center" wrapText="1"/>
    </xf>
    <xf numFmtId="0" fontId="10" fillId="4" borderId="1016" xfId="8" quotePrefix="1" applyFont="1" applyFill="1" applyBorder="1" applyAlignment="1">
      <alignment horizontal="center" vertical="center" wrapText="1"/>
    </xf>
    <xf numFmtId="0" fontId="10" fillId="4" borderId="950" xfId="8" quotePrefix="1" applyFont="1" applyFill="1" applyBorder="1" applyAlignment="1">
      <alignment horizontal="center" vertical="center" wrapText="1"/>
    </xf>
    <xf numFmtId="0" fontId="10" fillId="4" borderId="1020" xfId="8" quotePrefix="1" applyFont="1" applyFill="1" applyBorder="1" applyAlignment="1">
      <alignment horizontal="center" vertical="center" wrapText="1"/>
    </xf>
    <xf numFmtId="0" fontId="10" fillId="4" borderId="1021" xfId="8" quotePrefix="1" applyFont="1" applyFill="1" applyBorder="1" applyAlignment="1">
      <alignment horizontal="center" vertical="center" wrapText="1"/>
    </xf>
    <xf numFmtId="0" fontId="10" fillId="4" borderId="650" xfId="8" quotePrefix="1" applyFont="1" applyFill="1" applyBorder="1" applyAlignment="1">
      <alignment horizontal="center" vertical="center" wrapText="1"/>
    </xf>
    <xf numFmtId="0" fontId="10" fillId="4" borderId="403" xfId="8" quotePrefix="1" applyFont="1" applyFill="1" applyBorder="1" applyAlignment="1">
      <alignment horizontal="center" vertical="center" wrapText="1"/>
    </xf>
    <xf numFmtId="0" fontId="10" fillId="4" borderId="1041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456" xfId="4" quotePrefix="1" applyFont="1" applyFill="1" applyBorder="1" applyAlignment="1">
      <alignment horizontal="center" vertical="center" wrapText="1"/>
    </xf>
    <xf numFmtId="0" fontId="10" fillId="2" borderId="480" xfId="4" quotePrefix="1" applyFont="1" applyFill="1" applyBorder="1" applyAlignment="1">
      <alignment horizontal="center" vertical="center" wrapText="1"/>
    </xf>
    <xf numFmtId="0" fontId="10" fillId="2" borderId="482" xfId="4" quotePrefix="1" applyFont="1" applyFill="1" applyBorder="1" applyAlignment="1">
      <alignment horizontal="center" vertical="center" wrapText="1"/>
    </xf>
    <xf numFmtId="0" fontId="10" fillId="2" borderId="457" xfId="8" quotePrefix="1" applyFont="1" applyFill="1" applyBorder="1" applyAlignment="1">
      <alignment horizontal="center" vertical="center" wrapText="1"/>
    </xf>
    <xf numFmtId="0" fontId="33" fillId="2" borderId="458" xfId="0" applyFont="1" applyFill="1" applyBorder="1" applyAlignment="1">
      <alignment wrapText="1"/>
    </xf>
    <xf numFmtId="0" fontId="33" fillId="2" borderId="481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459" xfId="0" applyFont="1" applyFill="1" applyBorder="1" applyAlignment="1">
      <alignment wrapText="1"/>
    </xf>
    <xf numFmtId="0" fontId="33" fillId="2" borderId="364" xfId="0" applyFont="1" applyFill="1" applyBorder="1" applyAlignment="1">
      <alignment wrapText="1"/>
    </xf>
    <xf numFmtId="0" fontId="33" fillId="2" borderId="366" xfId="0" applyFont="1" applyFill="1" applyBorder="1" applyAlignment="1">
      <alignment wrapText="1"/>
    </xf>
    <xf numFmtId="0" fontId="33" fillId="2" borderId="365" xfId="0" applyFont="1" applyFill="1" applyBorder="1" applyAlignment="1">
      <alignment wrapText="1"/>
    </xf>
    <xf numFmtId="0" fontId="10" fillId="2" borderId="458" xfId="8" quotePrefix="1" applyFont="1" applyFill="1" applyBorder="1" applyAlignment="1">
      <alignment horizontal="center" vertical="center" wrapText="1"/>
    </xf>
    <xf numFmtId="0" fontId="33" fillId="2" borderId="482" xfId="0" applyFont="1" applyFill="1" applyBorder="1" applyAlignment="1">
      <alignment wrapText="1"/>
    </xf>
    <xf numFmtId="0" fontId="33" fillId="2" borderId="483" xfId="0" applyFont="1" applyFill="1" applyBorder="1" applyAlignment="1">
      <alignment wrapText="1"/>
    </xf>
    <xf numFmtId="0" fontId="33" fillId="2" borderId="484" xfId="0" applyFont="1" applyFill="1" applyBorder="1" applyAlignment="1">
      <alignment wrapText="1"/>
    </xf>
    <xf numFmtId="0" fontId="10" fillId="2" borderId="457" xfId="6" quotePrefix="1" applyFont="1" applyFill="1" applyBorder="1" applyAlignment="1">
      <alignment horizontal="center" vertical="center" wrapText="1"/>
    </xf>
    <xf numFmtId="0" fontId="10" fillId="2" borderId="458" xfId="6" quotePrefix="1" applyFont="1" applyFill="1" applyBorder="1" applyAlignment="1">
      <alignment horizontal="center" vertical="center" wrapText="1"/>
    </xf>
    <xf numFmtId="0" fontId="10" fillId="2" borderId="459" xfId="6" quotePrefix="1" applyFont="1" applyFill="1" applyBorder="1" applyAlignment="1">
      <alignment horizontal="center" vertical="center" wrapText="1"/>
    </xf>
    <xf numFmtId="0" fontId="10" fillId="2" borderId="482" xfId="6" quotePrefix="1" applyFont="1" applyFill="1" applyBorder="1" applyAlignment="1">
      <alignment horizontal="center" vertical="center" wrapText="1"/>
    </xf>
    <xf numFmtId="0" fontId="10" fillId="2" borderId="483" xfId="6" quotePrefix="1" applyFont="1" applyFill="1" applyBorder="1" applyAlignment="1">
      <alignment horizontal="center" vertical="center" wrapText="1"/>
    </xf>
    <xf numFmtId="0" fontId="10" fillId="2" borderId="484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765" xfId="4" quotePrefix="1" applyFont="1" applyFill="1" applyBorder="1" applyAlignment="1">
      <alignment horizontal="center" vertical="center" wrapText="1"/>
    </xf>
    <xf numFmtId="0" fontId="10" fillId="4" borderId="789" xfId="8" quotePrefix="1" applyFont="1" applyFill="1" applyBorder="1" applyAlignment="1">
      <alignment horizontal="center" vertical="center" wrapText="1"/>
    </xf>
    <xf numFmtId="0" fontId="33" fillId="4" borderId="766" xfId="0" applyFont="1" applyFill="1" applyBorder="1" applyAlignment="1">
      <alignment wrapText="1"/>
    </xf>
    <xf numFmtId="0" fontId="33" fillId="4" borderId="917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769" xfId="0" applyFont="1" applyFill="1" applyBorder="1" applyAlignment="1">
      <alignment wrapText="1"/>
    </xf>
    <xf numFmtId="0" fontId="33" fillId="4" borderId="650" xfId="0" applyFont="1" applyFill="1" applyBorder="1" applyAlignment="1">
      <alignment wrapText="1"/>
    </xf>
    <xf numFmtId="0" fontId="33" fillId="4" borderId="640" xfId="0" applyFont="1" applyFill="1" applyBorder="1" applyAlignment="1">
      <alignment wrapText="1"/>
    </xf>
    <xf numFmtId="0" fontId="33" fillId="4" borderId="1041" xfId="0" applyFont="1" applyFill="1" applyBorder="1" applyAlignment="1">
      <alignment wrapText="1"/>
    </xf>
    <xf numFmtId="0" fontId="10" fillId="4" borderId="766" xfId="8" quotePrefix="1" applyFont="1" applyFill="1" applyBorder="1" applyAlignment="1">
      <alignment horizontal="center" vertical="center" wrapText="1"/>
    </xf>
    <xf numFmtId="0" fontId="33" fillId="4" borderId="950" xfId="0" applyFont="1" applyFill="1" applyBorder="1" applyAlignment="1">
      <alignment wrapText="1"/>
    </xf>
    <xf numFmtId="0" fontId="33" fillId="4" borderId="1020" xfId="0" applyFont="1" applyFill="1" applyBorder="1" applyAlignment="1">
      <alignment wrapText="1"/>
    </xf>
    <xf numFmtId="0" fontId="33" fillId="4" borderId="1021" xfId="0" applyFont="1" applyFill="1" applyBorder="1" applyAlignment="1">
      <alignment wrapText="1"/>
    </xf>
    <xf numFmtId="0" fontId="10" fillId="4" borderId="789" xfId="6" quotePrefix="1" applyFont="1" applyFill="1" applyBorder="1" applyAlignment="1">
      <alignment horizontal="center" vertical="center" wrapText="1"/>
    </xf>
    <xf numFmtId="0" fontId="10" fillId="4" borderId="766" xfId="6" quotePrefix="1" applyFont="1" applyFill="1" applyBorder="1" applyAlignment="1">
      <alignment horizontal="center" vertical="center" wrapText="1"/>
    </xf>
    <xf numFmtId="0" fontId="10" fillId="4" borderId="769" xfId="6" quotePrefix="1" applyFont="1" applyFill="1" applyBorder="1" applyAlignment="1">
      <alignment horizontal="center" vertical="center" wrapText="1"/>
    </xf>
    <xf numFmtId="0" fontId="10" fillId="4" borderId="1321" xfId="6" quotePrefix="1" applyFont="1" applyFill="1" applyBorder="1" applyAlignment="1">
      <alignment horizontal="center" vertical="center" wrapText="1"/>
    </xf>
    <xf numFmtId="0" fontId="10" fillId="4" borderId="1330" xfId="6" quotePrefix="1" applyFont="1" applyFill="1" applyBorder="1" applyAlignment="1">
      <alignment horizontal="center" vertical="center" wrapText="1"/>
    </xf>
    <xf numFmtId="0" fontId="10" fillId="4" borderId="1331" xfId="6" quotePrefix="1" applyFont="1" applyFill="1" applyBorder="1" applyAlignment="1">
      <alignment horizontal="center" vertical="center" wrapText="1"/>
    </xf>
    <xf numFmtId="0" fontId="10" fillId="4" borderId="1336" xfId="4" quotePrefix="1" applyFont="1" applyFill="1" applyBorder="1" applyAlignment="1">
      <alignment horizontal="center" vertical="center" wrapText="1"/>
    </xf>
    <xf numFmtId="0" fontId="10" fillId="4" borderId="1255" xfId="4" quotePrefix="1" applyFont="1" applyFill="1" applyBorder="1" applyAlignment="1">
      <alignment horizontal="center" vertical="center" wrapText="1"/>
    </xf>
    <xf numFmtId="0" fontId="10" fillId="4" borderId="1305" xfId="4" quotePrefix="1" applyFont="1" applyFill="1" applyBorder="1" applyAlignment="1">
      <alignment horizontal="center" vertical="center" wrapText="1"/>
    </xf>
    <xf numFmtId="0" fontId="10" fillId="4" borderId="1334" xfId="6" quotePrefix="1" applyFont="1" applyFill="1" applyBorder="1" applyAlignment="1">
      <alignment horizontal="center" vertical="center" wrapText="1"/>
    </xf>
    <xf numFmtId="0" fontId="10" fillId="4" borderId="1333" xfId="6" quotePrefix="1" applyFont="1" applyFill="1" applyBorder="1" applyAlignment="1">
      <alignment horizontal="center" vertical="center" wrapText="1"/>
    </xf>
    <xf numFmtId="0" fontId="10" fillId="4" borderId="1305" xfId="6" quotePrefix="1" applyFont="1" applyFill="1" applyBorder="1" applyAlignment="1">
      <alignment horizontal="center" vertical="center" wrapText="1"/>
    </xf>
    <xf numFmtId="0" fontId="10" fillId="4" borderId="1303" xfId="6" quotePrefix="1" applyFont="1" applyFill="1" applyBorder="1" applyAlignment="1">
      <alignment horizontal="center" vertical="center" wrapText="1"/>
    </xf>
    <xf numFmtId="0" fontId="10" fillId="4" borderId="1304" xfId="6" quotePrefix="1" applyFont="1" applyFill="1" applyBorder="1" applyAlignment="1">
      <alignment horizontal="center" vertical="center" wrapText="1"/>
    </xf>
    <xf numFmtId="0" fontId="10" fillId="4" borderId="1213" xfId="8" quotePrefix="1" applyFont="1" applyFill="1" applyBorder="1" applyAlignment="1">
      <alignment horizontal="center" vertical="center" wrapText="1"/>
    </xf>
    <xf numFmtId="0" fontId="10" fillId="4" borderId="1319" xfId="8" quotePrefix="1" applyFont="1" applyFill="1" applyBorder="1" applyAlignment="1">
      <alignment horizontal="center" vertical="center" wrapText="1"/>
    </xf>
    <xf numFmtId="0" fontId="10" fillId="4" borderId="1220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" fillId="4" borderId="1081" xfId="6" quotePrefix="1" applyFont="1" applyFill="1" applyBorder="1" applyAlignment="1">
      <alignment horizontal="center" vertical="center" wrapText="1"/>
    </xf>
    <xf numFmtId="0" fontId="10" fillId="4" borderId="774" xfId="6" quotePrefix="1" applyFont="1" applyFill="1" applyBorder="1" applyAlignment="1">
      <alignment horizontal="center" vertical="center" wrapText="1"/>
    </xf>
    <xf numFmtId="0" fontId="10" fillId="4" borderId="699" xfId="6" quotePrefix="1" applyFont="1" applyFill="1" applyBorder="1" applyAlignment="1">
      <alignment horizontal="center" vertical="center" wrapText="1"/>
    </xf>
    <xf numFmtId="0" fontId="10" fillId="4" borderId="1188" xfId="4" quotePrefix="1" applyFont="1" applyFill="1" applyBorder="1" applyAlignment="1">
      <alignment horizontal="center" vertical="center" wrapText="1"/>
    </xf>
    <xf numFmtId="0" fontId="10" fillId="4" borderId="1188" xfId="6" quotePrefix="1" applyFont="1" applyFill="1" applyBorder="1" applyAlignment="1">
      <alignment horizontal="center" vertical="center" wrapText="1"/>
    </xf>
    <xf numFmtId="0" fontId="10" fillId="4" borderId="1189" xfId="6" quotePrefix="1" applyFont="1" applyFill="1" applyBorder="1" applyAlignment="1">
      <alignment horizontal="center" vertical="center" wrapText="1"/>
    </xf>
    <xf numFmtId="0" fontId="10" fillId="4" borderId="1209" xfId="6" quotePrefix="1" applyFont="1" applyFill="1" applyBorder="1" applyAlignment="1">
      <alignment horizontal="center" vertical="center" wrapText="1"/>
    </xf>
    <xf numFmtId="0" fontId="106" fillId="4" borderId="1015" xfId="0" applyFont="1" applyFill="1" applyBorder="1" applyAlignment="1">
      <alignment horizontal="center" vertical="center" wrapText="1"/>
    </xf>
    <xf numFmtId="0" fontId="10" fillId="4" borderId="1199" xfId="8" quotePrefix="1" applyFont="1" applyFill="1" applyBorder="1" applyAlignment="1">
      <alignment horizontal="center" vertical="center" wrapText="1"/>
    </xf>
    <xf numFmtId="0" fontId="10" fillId="4" borderId="1205" xfId="8" quotePrefix="1" applyFont="1" applyFill="1" applyBorder="1" applyAlignment="1">
      <alignment horizontal="center" vertical="center" wrapText="1"/>
    </xf>
    <xf numFmtId="0" fontId="10" fillId="4" borderId="1206" xfId="8" quotePrefix="1" applyFont="1" applyFill="1" applyBorder="1" applyAlignment="1">
      <alignment horizontal="center" vertical="center" wrapText="1"/>
    </xf>
    <xf numFmtId="0" fontId="77" fillId="0" borderId="629" xfId="9" applyFont="1" applyBorder="1" applyAlignment="1">
      <alignment horizontal="center" vertical="center"/>
    </xf>
    <xf numFmtId="0" fontId="77" fillId="0" borderId="1633" xfId="9" applyFont="1" applyBorder="1" applyAlignment="1">
      <alignment horizontal="center" vertical="center"/>
    </xf>
    <xf numFmtId="0" fontId="77" fillId="0" borderId="1596" xfId="9" applyFont="1" applyBorder="1" applyAlignment="1">
      <alignment horizontal="center" vertical="center"/>
    </xf>
    <xf numFmtId="0" fontId="77" fillId="0" borderId="1669" xfId="9" applyFont="1" applyBorder="1" applyAlignment="1">
      <alignment horizontal="center" vertical="center"/>
    </xf>
    <xf numFmtId="0" fontId="76" fillId="0" borderId="1601" xfId="9" applyFont="1" applyBorder="1" applyAlignment="1">
      <alignment horizontal="center" vertical="center" wrapText="1"/>
    </xf>
    <xf numFmtId="0" fontId="76" fillId="0" borderId="1255" xfId="9" applyFont="1" applyBorder="1" applyAlignment="1">
      <alignment horizontal="center" vertical="center" wrapText="1"/>
    </xf>
    <xf numFmtId="0" fontId="76" fillId="0" borderId="1505" xfId="9" applyFont="1" applyBorder="1" applyAlignment="1">
      <alignment horizontal="center" vertical="center" wrapText="1"/>
    </xf>
    <xf numFmtId="0" fontId="77" fillId="0" borderId="1600" xfId="9" applyFont="1" applyBorder="1" applyAlignment="1">
      <alignment horizontal="center" vertical="center"/>
    </xf>
    <xf numFmtId="0" fontId="77" fillId="0" borderId="1603" xfId="9" applyFont="1" applyBorder="1" applyAlignment="1">
      <alignment horizontal="center" vertical="center"/>
    </xf>
    <xf numFmtId="0" fontId="77" fillId="0" borderId="1610" xfId="9" applyFont="1" applyBorder="1" applyAlignment="1">
      <alignment horizontal="center" vertical="center"/>
    </xf>
    <xf numFmtId="0" fontId="77" fillId="0" borderId="1252" xfId="9" applyFont="1" applyBorder="1" applyAlignment="1">
      <alignment horizontal="center" vertical="center"/>
    </xf>
    <xf numFmtId="0" fontId="77" fillId="0" borderId="0" xfId="9" applyFont="1" applyBorder="1" applyAlignment="1">
      <alignment horizontal="center" vertical="center"/>
    </xf>
    <xf numFmtId="0" fontId="77" fillId="0" borderId="194" xfId="9" applyFont="1" applyBorder="1" applyAlignment="1">
      <alignment horizontal="center" vertical="center"/>
    </xf>
    <xf numFmtId="0" fontId="77" fillId="0" borderId="1502" xfId="9" applyFont="1" applyBorder="1" applyAlignment="1">
      <alignment horizontal="center" vertical="center"/>
    </xf>
    <xf numFmtId="0" fontId="77" fillId="0" borderId="1503" xfId="9" applyFont="1" applyBorder="1" applyAlignment="1">
      <alignment horizontal="center" vertical="center"/>
    </xf>
    <xf numFmtId="0" fontId="77" fillId="0" borderId="1504" xfId="9" applyFont="1" applyBorder="1" applyAlignment="1">
      <alignment horizontal="center" vertical="center"/>
    </xf>
    <xf numFmtId="0" fontId="195" fillId="0" borderId="0" xfId="9" applyFont="1" applyAlignment="1">
      <alignment horizontal="center"/>
    </xf>
    <xf numFmtId="0" fontId="195" fillId="0" borderId="1605" xfId="9" applyFont="1" applyBorder="1" applyAlignment="1">
      <alignment horizontal="center"/>
    </xf>
    <xf numFmtId="0" fontId="195" fillId="0" borderId="1602" xfId="9" applyFont="1" applyBorder="1" applyAlignment="1">
      <alignment horizontal="center"/>
    </xf>
    <xf numFmtId="0" fontId="195" fillId="0" borderId="1603" xfId="9" applyFont="1" applyBorder="1" applyAlignment="1">
      <alignment horizontal="center"/>
    </xf>
    <xf numFmtId="0" fontId="195" fillId="0" borderId="1610" xfId="9" applyFont="1" applyBorder="1" applyAlignment="1">
      <alignment horizontal="center"/>
    </xf>
    <xf numFmtId="0" fontId="102" fillId="0" borderId="1605" xfId="9" applyFont="1" applyBorder="1" applyAlignment="1">
      <alignment horizontal="center"/>
    </xf>
    <xf numFmtId="0" fontId="102" fillId="0" borderId="1602" xfId="9" applyFont="1" applyBorder="1" applyAlignment="1">
      <alignment horizontal="center"/>
    </xf>
    <xf numFmtId="0" fontId="102" fillId="0" borderId="1595" xfId="9" applyFont="1" applyBorder="1" applyAlignment="1">
      <alignment horizontal="center"/>
    </xf>
    <xf numFmtId="0" fontId="87" fillId="0" borderId="1579" xfId="0" applyFont="1" applyFill="1" applyBorder="1" applyAlignment="1">
      <alignment horizontal="center"/>
    </xf>
    <xf numFmtId="0" fontId="87" fillId="0" borderId="1558" xfId="0" applyFont="1" applyFill="1" applyBorder="1" applyAlignment="1">
      <alignment horizontal="center"/>
    </xf>
    <xf numFmtId="0" fontId="87" fillId="0" borderId="1636" xfId="0" applyFont="1" applyFill="1" applyBorder="1" applyAlignment="1">
      <alignment horizontal="center"/>
    </xf>
    <xf numFmtId="0" fontId="87" fillId="0" borderId="1581" xfId="0" applyFont="1" applyFill="1" applyBorder="1" applyAlignment="1">
      <alignment horizontal="center"/>
    </xf>
    <xf numFmtId="0" fontId="102" fillId="0" borderId="1303" xfId="9" applyFont="1" applyFill="1" applyBorder="1" applyAlignment="1">
      <alignment horizontal="center"/>
    </xf>
    <xf numFmtId="0" fontId="87" fillId="0" borderId="1602" xfId="0" applyFont="1" applyFill="1" applyBorder="1" applyAlignment="1">
      <alignment horizontal="center"/>
    </xf>
    <xf numFmtId="0" fontId="87" fillId="0" borderId="1595" xfId="0" applyFont="1" applyFill="1" applyBorder="1" applyAlignment="1">
      <alignment horizontal="center"/>
    </xf>
    <xf numFmtId="0" fontId="87" fillId="0" borderId="1605" xfId="9" applyFont="1" applyFill="1" applyBorder="1" applyAlignment="1">
      <alignment horizontal="center"/>
    </xf>
    <xf numFmtId="0" fontId="102" fillId="0" borderId="1602" xfId="9" applyFont="1" applyFill="1" applyBorder="1" applyAlignment="1">
      <alignment horizontal="center"/>
    </xf>
    <xf numFmtId="0" fontId="102" fillId="0" borderId="1638" xfId="9" applyFont="1" applyFill="1" applyBorder="1" applyAlignment="1">
      <alignment horizontal="center"/>
    </xf>
    <xf numFmtId="0" fontId="87" fillId="0" borderId="1602" xfId="9" applyFont="1" applyFill="1" applyBorder="1" applyAlignment="1">
      <alignment horizontal="center"/>
    </xf>
    <xf numFmtId="0" fontId="102" fillId="0" borderId="1604" xfId="9" applyFont="1" applyFill="1" applyBorder="1" applyAlignment="1">
      <alignment horizontal="center"/>
    </xf>
    <xf numFmtId="0" fontId="102" fillId="0" borderId="1595" xfId="9" applyFont="1" applyFill="1" applyBorder="1" applyAlignment="1">
      <alignment horizontal="center"/>
    </xf>
    <xf numFmtId="0" fontId="76" fillId="0" borderId="1601" xfId="0" applyFont="1" applyFill="1" applyBorder="1" applyAlignment="1">
      <alignment horizontal="center" vertical="center" wrapText="1"/>
    </xf>
    <xf numFmtId="0" fontId="76" fillId="0" borderId="1255" xfId="0" applyFont="1" applyFill="1" applyBorder="1" applyAlignment="1">
      <alignment horizontal="center" vertical="center" wrapText="1"/>
    </xf>
    <xf numFmtId="0" fontId="76" fillId="0" borderId="1505" xfId="0" applyFont="1" applyFill="1" applyBorder="1" applyAlignment="1">
      <alignment horizontal="center" vertical="center" wrapText="1"/>
    </xf>
    <xf numFmtId="0" fontId="77" fillId="0" borderId="1252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77" fillId="0" borderId="1479" xfId="0" applyFont="1" applyFill="1" applyBorder="1" applyAlignment="1">
      <alignment horizontal="center" vertical="center"/>
    </xf>
    <xf numFmtId="0" fontId="77" fillId="0" borderId="1502" xfId="0" applyFont="1" applyFill="1" applyBorder="1" applyAlignment="1">
      <alignment horizontal="center" vertical="center"/>
    </xf>
    <xf numFmtId="0" fontId="77" fillId="0" borderId="1503" xfId="0" applyFont="1" applyFill="1" applyBorder="1" applyAlignment="1">
      <alignment horizontal="center" vertical="center"/>
    </xf>
    <xf numFmtId="0" fontId="77" fillId="0" borderId="1531" xfId="0" applyFont="1" applyFill="1" applyBorder="1" applyAlignment="1">
      <alignment horizontal="center" vertical="center"/>
    </xf>
    <xf numFmtId="0" fontId="77" fillId="0" borderId="150" xfId="0" applyFont="1" applyFill="1" applyBorder="1" applyAlignment="1">
      <alignment horizontal="center" vertical="center"/>
    </xf>
    <xf numFmtId="0" fontId="77" fillId="0" borderId="1534" xfId="0" applyFont="1" applyFill="1" applyBorder="1" applyAlignment="1">
      <alignment horizontal="center" vertical="center"/>
    </xf>
    <xf numFmtId="0" fontId="77" fillId="0" borderId="194" xfId="0" applyFont="1" applyFill="1" applyBorder="1" applyAlignment="1">
      <alignment horizontal="center" vertical="center"/>
    </xf>
    <xf numFmtId="0" fontId="77" fillId="0" borderId="1504" xfId="0" applyFont="1" applyFill="1" applyBorder="1" applyAlignment="1">
      <alignment horizontal="center" vertical="center"/>
    </xf>
    <xf numFmtId="0" fontId="77" fillId="0" borderId="1603" xfId="0" applyFont="1" applyFill="1" applyBorder="1" applyAlignment="1">
      <alignment horizontal="center" vertical="center"/>
    </xf>
    <xf numFmtId="0" fontId="77" fillId="0" borderId="1610" xfId="0" applyFont="1" applyFill="1" applyBorder="1" applyAlignment="1">
      <alignment horizontal="center" vertical="center"/>
    </xf>
    <xf numFmtId="0" fontId="87" fillId="0" borderId="1667" xfId="0" applyFont="1" applyFill="1" applyBorder="1" applyAlignment="1">
      <alignment horizontal="center"/>
    </xf>
    <xf numFmtId="0" fontId="77" fillId="0" borderId="1559" xfId="9" applyFont="1" applyFill="1" applyBorder="1" applyAlignment="1">
      <alignment horizontal="center" vertical="center"/>
    </xf>
    <xf numFmtId="0" fontId="77" fillId="0" borderId="1639" xfId="9" applyFont="1" applyFill="1" applyBorder="1" applyAlignment="1">
      <alignment horizontal="center" vertical="center"/>
    </xf>
    <xf numFmtId="0" fontId="77" fillId="0" borderId="1637" xfId="9" applyFont="1" applyFill="1" applyBorder="1" applyAlignment="1">
      <alignment horizontal="center" vertical="center"/>
    </xf>
    <xf numFmtId="0" fontId="77" fillId="0" borderId="1560" xfId="9" applyFont="1" applyFill="1" applyBorder="1" applyAlignment="1">
      <alignment horizontal="center" vertical="center"/>
    </xf>
    <xf numFmtId="0" fontId="77" fillId="0" borderId="1667" xfId="9" applyFont="1" applyBorder="1" applyAlignment="1">
      <alignment horizontal="center" vertical="center"/>
    </xf>
    <xf numFmtId="0" fontId="77" fillId="0" borderId="1579" xfId="9" applyFont="1" applyBorder="1" applyAlignment="1">
      <alignment horizontal="center" vertical="center"/>
    </xf>
    <xf numFmtId="0" fontId="77" fillId="0" borderId="1558" xfId="9" applyFont="1" applyBorder="1" applyAlignment="1">
      <alignment horizontal="center" vertical="center"/>
    </xf>
    <xf numFmtId="0" fontId="77" fillId="0" borderId="1636" xfId="9" applyFont="1" applyBorder="1" applyAlignment="1">
      <alignment horizontal="center" vertical="center"/>
    </xf>
    <xf numFmtId="0" fontId="77" fillId="0" borderId="1609" xfId="9" applyFont="1" applyBorder="1" applyAlignment="1">
      <alignment horizontal="center" vertical="center"/>
    </xf>
    <xf numFmtId="0" fontId="102" fillId="0" borderId="1303" xfId="9" applyFont="1" applyBorder="1" applyAlignment="1">
      <alignment horizontal="center"/>
    </xf>
    <xf numFmtId="0" fontId="102" fillId="0" borderId="1603" xfId="9" applyFont="1" applyBorder="1" applyAlignment="1">
      <alignment horizontal="center"/>
    </xf>
    <xf numFmtId="0" fontId="102" fillId="0" borderId="1610" xfId="9" applyFont="1" applyBorder="1" applyAlignment="1">
      <alignment horizontal="center"/>
    </xf>
    <xf numFmtId="0" fontId="87" fillId="0" borderId="1605" xfId="9" applyFont="1" applyBorder="1" applyAlignment="1">
      <alignment horizontal="center"/>
    </xf>
    <xf numFmtId="0" fontId="102" fillId="0" borderId="1638" xfId="9" applyFont="1" applyBorder="1" applyAlignment="1">
      <alignment horizontal="center"/>
    </xf>
    <xf numFmtId="0" fontId="87" fillId="0" borderId="1602" xfId="9" applyFont="1" applyBorder="1" applyAlignment="1">
      <alignment horizontal="center"/>
    </xf>
    <xf numFmtId="0" fontId="102" fillId="0" borderId="1604" xfId="9" applyFont="1" applyBorder="1" applyAlignment="1">
      <alignment horizontal="center"/>
    </xf>
    <xf numFmtId="0" fontId="16" fillId="0" borderId="1464" xfId="9" applyFont="1" applyFill="1" applyBorder="1" applyAlignment="1">
      <alignment horizontal="center"/>
    </xf>
    <xf numFmtId="0" fontId="16" fillId="0" borderId="1256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02" fillId="0" borderId="943" xfId="9" applyFont="1" applyFill="1" applyBorder="1" applyAlignment="1">
      <alignment horizontal="center"/>
    </xf>
    <xf numFmtId="0" fontId="18" fillId="0" borderId="1213" xfId="9" applyFont="1" applyFill="1" applyBorder="1" applyAlignment="1">
      <alignment horizontal="center"/>
    </xf>
    <xf numFmtId="0" fontId="18" fillId="0" borderId="1214" xfId="9" applyFont="1" applyFill="1" applyBorder="1" applyAlignment="1">
      <alignment horizontal="center"/>
    </xf>
    <xf numFmtId="0" fontId="18" fillId="0" borderId="1015" xfId="9" applyFont="1" applyFill="1" applyBorder="1" applyAlignment="1">
      <alignment horizontal="center"/>
    </xf>
    <xf numFmtId="0" fontId="18" fillId="0" borderId="1016" xfId="9" applyFont="1" applyFill="1" applyBorder="1" applyAlignment="1">
      <alignment horizontal="center"/>
    </xf>
    <xf numFmtId="0" fontId="18" fillId="0" borderId="932" xfId="9" applyFont="1" applyFill="1" applyBorder="1" applyAlignment="1">
      <alignment horizontal="center" vertical="center" wrapText="1"/>
    </xf>
    <xf numFmtId="0" fontId="18" fillId="0" borderId="1480" xfId="9" applyFont="1" applyFill="1" applyBorder="1" applyAlignment="1">
      <alignment horizontal="center" vertical="center" wrapText="1"/>
    </xf>
    <xf numFmtId="0" fontId="18" fillId="0" borderId="1502" xfId="9" applyFont="1" applyFill="1" applyBorder="1" applyAlignment="1">
      <alignment horizontal="center" vertical="center" wrapText="1"/>
    </xf>
    <xf numFmtId="0" fontId="18" fillId="0" borderId="1218" xfId="9" applyFont="1" applyFill="1" applyBorder="1" applyAlignment="1">
      <alignment horizontal="center"/>
    </xf>
    <xf numFmtId="0" fontId="18" fillId="0" borderId="1225" xfId="9" applyFont="1" applyFill="1" applyBorder="1" applyAlignment="1">
      <alignment horizontal="center"/>
    </xf>
    <xf numFmtId="0" fontId="16" fillId="0" borderId="1481" xfId="9" applyFont="1" applyFill="1" applyBorder="1" applyAlignment="1">
      <alignment horizontal="center" vertical="center"/>
    </xf>
    <xf numFmtId="0" fontId="16" fillId="0" borderId="1482" xfId="9" applyFont="1" applyFill="1" applyBorder="1" applyAlignment="1">
      <alignment horizontal="center" vertical="center"/>
    </xf>
    <xf numFmtId="0" fontId="16" fillId="0" borderId="1483" xfId="9" applyFont="1" applyFill="1" applyBorder="1" applyAlignment="1">
      <alignment horizontal="center" vertical="center"/>
    </xf>
    <xf numFmtId="0" fontId="16" fillId="0" borderId="1542" xfId="9" applyFont="1" applyFill="1" applyBorder="1" applyAlignment="1">
      <alignment horizontal="center" vertical="center"/>
    </xf>
    <xf numFmtId="0" fontId="16" fillId="0" borderId="1543" xfId="9" applyFont="1" applyFill="1" applyBorder="1" applyAlignment="1">
      <alignment horizontal="center" vertical="center"/>
    </xf>
    <xf numFmtId="0" fontId="16" fillId="0" borderId="1544" xfId="9" applyFont="1" applyFill="1" applyBorder="1" applyAlignment="1">
      <alignment horizontal="center" vertical="center"/>
    </xf>
    <xf numFmtId="0" fontId="16" fillId="0" borderId="1472" xfId="9" applyFont="1" applyFill="1" applyBorder="1" applyAlignment="1">
      <alignment horizontal="center" vertical="center"/>
    </xf>
    <xf numFmtId="0" fontId="16" fillId="0" borderId="1015" xfId="9" applyFont="1" applyFill="1" applyBorder="1" applyAlignment="1">
      <alignment horizontal="center" vertical="center"/>
    </xf>
    <xf numFmtId="0" fontId="16" fillId="0" borderId="1503" xfId="9" applyFont="1" applyFill="1" applyBorder="1" applyAlignment="1">
      <alignment horizontal="center" vertical="center"/>
    </xf>
    <xf numFmtId="0" fontId="16" fillId="0" borderId="1260" xfId="9" applyFont="1" applyFill="1" applyBorder="1" applyAlignment="1">
      <alignment horizontal="center" vertical="center"/>
    </xf>
    <xf numFmtId="0" fontId="16" fillId="0" borderId="1243" xfId="9" applyFont="1" applyFill="1" applyBorder="1" applyAlignment="1">
      <alignment horizontal="center" vertical="center"/>
    </xf>
    <xf numFmtId="0" fontId="16" fillId="0" borderId="1039" xfId="9" applyFont="1" applyFill="1" applyBorder="1" applyAlignment="1">
      <alignment horizontal="center" vertical="center"/>
    </xf>
    <xf numFmtId="0" fontId="16" fillId="0" borderId="1010" xfId="9" applyFont="1" applyFill="1" applyBorder="1" applyAlignment="1">
      <alignment horizontal="center" vertical="center"/>
    </xf>
    <xf numFmtId="0" fontId="16" fillId="0" borderId="1252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6" fillId="0" borderId="194" xfId="9" applyFont="1" applyFill="1" applyBorder="1" applyAlignment="1">
      <alignment horizontal="center" vertical="center"/>
    </xf>
    <xf numFmtId="0" fontId="16" fillId="0" borderId="915" xfId="9" applyFont="1" applyFill="1" applyBorder="1" applyAlignment="1">
      <alignment horizontal="center" vertical="center"/>
    </xf>
    <xf numFmtId="0" fontId="16" fillId="0" borderId="1262" xfId="9" applyFont="1" applyFill="1" applyBorder="1" applyAlignment="1">
      <alignment horizontal="center" vertical="center"/>
    </xf>
    <xf numFmtId="0" fontId="16" fillId="0" borderId="1545" xfId="9" applyFont="1" applyFill="1" applyBorder="1" applyAlignment="1">
      <alignment horizontal="center"/>
    </xf>
    <xf numFmtId="0" fontId="16" fillId="0" borderId="1462" xfId="9" applyFont="1" applyFill="1" applyBorder="1" applyAlignment="1">
      <alignment horizontal="center"/>
    </xf>
    <xf numFmtId="0" fontId="16" fillId="0" borderId="1461" xfId="9" applyFont="1" applyFill="1" applyBorder="1" applyAlignment="1">
      <alignment horizontal="center"/>
    </xf>
    <xf numFmtId="0" fontId="102" fillId="0" borderId="0" xfId="9" applyFont="1" applyFill="1" applyBorder="1" applyAlignment="1">
      <alignment horizontal="center"/>
    </xf>
    <xf numFmtId="0" fontId="18" fillId="0" borderId="1255" xfId="9" applyFont="1" applyFill="1" applyBorder="1" applyAlignment="1">
      <alignment horizontal="center" vertical="center" wrapText="1"/>
    </xf>
    <xf numFmtId="0" fontId="18" fillId="0" borderId="1043" xfId="9" applyFont="1" applyFill="1" applyBorder="1" applyAlignment="1">
      <alignment horizontal="center" vertical="center" wrapText="1"/>
    </xf>
    <xf numFmtId="0" fontId="73" fillId="0" borderId="1015" xfId="9" applyFont="1" applyFill="1" applyBorder="1" applyAlignment="1">
      <alignment horizontal="center" vertical="center"/>
    </xf>
    <xf numFmtId="0" fontId="73" fillId="0" borderId="1016" xfId="9" applyFont="1" applyFill="1" applyBorder="1" applyAlignment="1">
      <alignment horizontal="center" vertical="center"/>
    </xf>
    <xf numFmtId="0" fontId="73" fillId="0" borderId="1260" xfId="9" applyFont="1" applyFill="1" applyBorder="1" applyAlignment="1">
      <alignment horizontal="center" vertical="center"/>
    </xf>
    <xf numFmtId="0" fontId="73" fillId="0" borderId="1262" xfId="9" applyFont="1" applyFill="1" applyBorder="1" applyAlignment="1">
      <alignment horizontal="center" vertical="center"/>
    </xf>
    <xf numFmtId="0" fontId="73" fillId="0" borderId="1028" xfId="9" applyFont="1" applyFill="1" applyBorder="1" applyAlignment="1">
      <alignment horizontal="center" vertical="center"/>
    </xf>
    <xf numFmtId="0" fontId="73" fillId="0" borderId="859" xfId="9" applyFont="1" applyFill="1" applyBorder="1" applyAlignment="1">
      <alignment horizontal="center" vertical="center"/>
    </xf>
    <xf numFmtId="0" fontId="73" fillId="0" borderId="1036" xfId="9" applyFont="1" applyFill="1" applyBorder="1" applyAlignment="1">
      <alignment horizontal="center" vertical="top"/>
    </xf>
    <xf numFmtId="0" fontId="73" fillId="0" borderId="1258" xfId="9" applyFont="1" applyFill="1" applyBorder="1" applyAlignment="1">
      <alignment horizontal="center" vertical="top"/>
    </xf>
    <xf numFmtId="0" fontId="73" fillId="0" borderId="1037" xfId="9" applyFont="1" applyFill="1" applyBorder="1" applyAlignment="1">
      <alignment horizontal="center" vertical="top"/>
    </xf>
    <xf numFmtId="0" fontId="73" fillId="0" borderId="1256" xfId="9" applyFont="1" applyFill="1" applyBorder="1" applyAlignment="1">
      <alignment horizontal="center"/>
    </xf>
    <xf numFmtId="0" fontId="73" fillId="0" borderId="1245" xfId="9" applyFont="1" applyFill="1" applyBorder="1" applyAlignment="1">
      <alignment horizontal="center"/>
    </xf>
    <xf numFmtId="0" fontId="73" fillId="0" borderId="1254" xfId="9" applyFont="1" applyFill="1" applyBorder="1" applyAlignment="1">
      <alignment horizontal="center" vertical="top"/>
    </xf>
    <xf numFmtId="0" fontId="73" fillId="0" borderId="1256" xfId="9" applyFont="1" applyFill="1" applyBorder="1" applyAlignment="1">
      <alignment horizontal="center" vertical="top"/>
    </xf>
    <xf numFmtId="0" fontId="73" fillId="0" borderId="1245" xfId="9" applyFont="1" applyFill="1" applyBorder="1" applyAlignment="1">
      <alignment horizontal="center" vertical="top"/>
    </xf>
    <xf numFmtId="0" fontId="72" fillId="0" borderId="1218" xfId="9" applyFont="1" applyFill="1" applyBorder="1" applyAlignment="1">
      <alignment horizontal="center"/>
    </xf>
    <xf numFmtId="0" fontId="72" fillId="0" borderId="1214" xfId="9" applyFont="1" applyFill="1" applyBorder="1" applyAlignment="1">
      <alignment horizontal="center"/>
    </xf>
    <xf numFmtId="0" fontId="72" fillId="0" borderId="1225" xfId="9" applyFont="1" applyFill="1" applyBorder="1" applyAlignment="1">
      <alignment horizontal="center"/>
    </xf>
    <xf numFmtId="0" fontId="72" fillId="0" borderId="1218" xfId="9" applyFont="1" applyFill="1" applyBorder="1" applyAlignment="1">
      <alignment horizontal="center" vertical="top"/>
    </xf>
    <xf numFmtId="0" fontId="72" fillId="0" borderId="1214" xfId="9" applyFont="1" applyFill="1" applyBorder="1" applyAlignment="1">
      <alignment horizontal="center" vertical="top"/>
    </xf>
    <xf numFmtId="0" fontId="72" fillId="0" borderId="1225" xfId="9" applyFont="1" applyFill="1" applyBorder="1" applyAlignment="1">
      <alignment horizontal="center" vertical="top"/>
    </xf>
    <xf numFmtId="0" fontId="10" fillId="2" borderId="1714" xfId="6" quotePrefix="1" applyFont="1" applyFill="1" applyBorder="1" applyAlignment="1">
      <alignment horizontal="center" vertical="center" wrapText="1"/>
    </xf>
    <xf numFmtId="0" fontId="10" fillId="2" borderId="1715" xfId="6" applyFont="1" applyFill="1" applyBorder="1" applyAlignment="1">
      <alignment horizontal="center" vertical="center" wrapText="1"/>
    </xf>
    <xf numFmtId="0" fontId="10" fillId="2" borderId="1716" xfId="6" applyFont="1" applyFill="1" applyBorder="1" applyAlignment="1">
      <alignment horizontal="center" vertical="center" wrapText="1"/>
    </xf>
    <xf numFmtId="0" fontId="10" fillId="2" borderId="1234" xfId="6" applyFont="1" applyFill="1" applyBorder="1" applyAlignment="1">
      <alignment horizontal="center" vertical="center" wrapText="1"/>
    </xf>
    <xf numFmtId="0" fontId="10" fillId="2" borderId="1683" xfId="6" applyFont="1" applyFill="1" applyBorder="1" applyAlignment="1">
      <alignment horizontal="center" vertical="center" wrapText="1"/>
    </xf>
    <xf numFmtId="0" fontId="10" fillId="2" borderId="1304" xfId="6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1713" xfId="4" quotePrefix="1" applyFont="1" applyFill="1" applyBorder="1" applyAlignment="1">
      <alignment horizontal="center" vertical="center" wrapText="1"/>
    </xf>
    <xf numFmtId="0" fontId="10" fillId="2" borderId="1493" xfId="4" applyFont="1" applyFill="1" applyBorder="1" applyAlignment="1">
      <alignment horizontal="center" vertical="center" wrapText="1"/>
    </xf>
    <xf numFmtId="0" fontId="10" fillId="2" borderId="1480" xfId="4" applyFont="1" applyFill="1" applyBorder="1" applyAlignment="1">
      <alignment horizontal="center" vertical="center" wrapText="1"/>
    </xf>
    <xf numFmtId="0" fontId="55" fillId="2" borderId="1714" xfId="8" quotePrefix="1" applyFont="1" applyFill="1" applyBorder="1" applyAlignment="1">
      <alignment horizontal="center" vertical="center" wrapText="1"/>
    </xf>
    <xf numFmtId="0" fontId="55" fillId="2" borderId="1715" xfId="8" applyFont="1" applyFill="1" applyBorder="1" applyAlignment="1">
      <alignment horizontal="center" vertical="center" wrapText="1"/>
    </xf>
    <xf numFmtId="0" fontId="55" fillId="2" borderId="1716" xfId="8" applyFont="1" applyFill="1" applyBorder="1" applyAlignment="1">
      <alignment horizontal="center" vertical="center" wrapText="1"/>
    </xf>
    <xf numFmtId="0" fontId="55" fillId="2" borderId="1234" xfId="8" applyFont="1" applyFill="1" applyBorder="1" applyAlignment="1">
      <alignment horizontal="center" vertical="center" wrapText="1"/>
    </xf>
    <xf numFmtId="0" fontId="55" fillId="2" borderId="1683" xfId="8" applyFont="1" applyFill="1" applyBorder="1" applyAlignment="1">
      <alignment horizontal="center" vertical="center" wrapText="1"/>
    </xf>
    <xf numFmtId="0" fontId="55" fillId="2" borderId="1304" xfId="8" applyFont="1" applyFill="1" applyBorder="1" applyAlignment="1">
      <alignment horizontal="center" vertical="center" wrapText="1"/>
    </xf>
    <xf numFmtId="0" fontId="55" fillId="2" borderId="1502" xfId="8" applyFont="1" applyFill="1" applyBorder="1" applyAlignment="1">
      <alignment horizontal="center" vertical="center" wrapText="1"/>
    </xf>
    <xf numFmtId="0" fontId="55" fillId="2" borderId="1503" xfId="8" applyFont="1" applyFill="1" applyBorder="1" applyAlignment="1">
      <alignment horizontal="center" vertical="center" wrapText="1"/>
    </xf>
    <xf numFmtId="0" fontId="55" fillId="2" borderId="1504" xfId="8" applyFont="1" applyFill="1" applyBorder="1" applyAlignment="1">
      <alignment horizontal="center" vertical="center" wrapText="1"/>
    </xf>
    <xf numFmtId="0" fontId="10" fillId="2" borderId="1714" xfId="8" quotePrefix="1" applyFont="1" applyFill="1" applyBorder="1" applyAlignment="1">
      <alignment horizontal="center" vertical="center" wrapText="1"/>
    </xf>
    <xf numFmtId="0" fontId="10" fillId="2" borderId="1715" xfId="8" applyFont="1" applyFill="1" applyBorder="1" applyAlignment="1">
      <alignment horizontal="center" vertical="center" wrapText="1"/>
    </xf>
    <xf numFmtId="0" fontId="10" fillId="2" borderId="1716" xfId="8" applyFont="1" applyFill="1" applyBorder="1" applyAlignment="1">
      <alignment horizontal="center" vertical="center" wrapText="1"/>
    </xf>
    <xf numFmtId="0" fontId="10" fillId="2" borderId="1502" xfId="8" applyFont="1" applyFill="1" applyBorder="1" applyAlignment="1">
      <alignment horizontal="center" vertical="center" wrapText="1"/>
    </xf>
    <xf numFmtId="0" fontId="10" fillId="2" borderId="1503" xfId="8" applyFont="1" applyFill="1" applyBorder="1" applyAlignment="1">
      <alignment horizontal="center" vertical="center" wrapText="1"/>
    </xf>
    <xf numFmtId="0" fontId="10" fillId="2" borderId="1504" xfId="8" applyFont="1" applyFill="1" applyBorder="1" applyAlignment="1">
      <alignment horizontal="center" vertical="center" wrapText="1"/>
    </xf>
    <xf numFmtId="0" fontId="10" fillId="2" borderId="1234" xfId="8" applyFont="1" applyFill="1" applyBorder="1" applyAlignment="1">
      <alignment horizontal="center" vertical="center" wrapText="1"/>
    </xf>
    <xf numFmtId="0" fontId="10" fillId="2" borderId="1683" xfId="8" applyFont="1" applyFill="1" applyBorder="1" applyAlignment="1">
      <alignment horizontal="center" vertical="center" wrapText="1"/>
    </xf>
    <xf numFmtId="0" fontId="10" fillId="2" borderId="1304" xfId="8" applyFont="1" applyFill="1" applyBorder="1" applyAlignment="1">
      <alignment horizontal="center" vertical="center" wrapText="1"/>
    </xf>
    <xf numFmtId="0" fontId="10" fillId="4" borderId="116" xfId="4" quotePrefix="1" applyFont="1" applyFill="1" applyBorder="1" applyAlignment="1">
      <alignment horizontal="center" vertical="center" wrapText="1"/>
    </xf>
    <xf numFmtId="0" fontId="10" fillId="4" borderId="145" xfId="4" quotePrefix="1" applyFont="1" applyFill="1" applyBorder="1" applyAlignment="1">
      <alignment horizontal="center" vertical="center" wrapText="1"/>
    </xf>
    <xf numFmtId="0" fontId="10" fillId="4" borderId="116" xfId="8" quotePrefix="1" applyFont="1" applyFill="1" applyBorder="1" applyAlignment="1">
      <alignment horizontal="center" vertical="center" wrapText="1"/>
    </xf>
    <xf numFmtId="0" fontId="52" fillId="4" borderId="3" xfId="0" applyFont="1" applyFill="1" applyBorder="1" applyAlignment="1">
      <alignment wrapText="1"/>
    </xf>
    <xf numFmtId="0" fontId="52" fillId="4" borderId="148" xfId="0" applyFont="1" applyFill="1" applyBorder="1" applyAlignment="1">
      <alignment wrapText="1"/>
    </xf>
    <xf numFmtId="0" fontId="52" fillId="4" borderId="145" xfId="0" applyFont="1" applyFill="1" applyBorder="1" applyAlignment="1">
      <alignment wrapText="1"/>
    </xf>
    <xf numFmtId="0" fontId="52" fillId="4" borderId="0" xfId="0" applyFont="1" applyFill="1" applyBorder="1" applyAlignment="1">
      <alignment wrapText="1"/>
    </xf>
    <xf numFmtId="0" fontId="52" fillId="4" borderId="76" xfId="0" applyFont="1" applyFill="1" applyBorder="1" applyAlignment="1">
      <alignment wrapText="1"/>
    </xf>
    <xf numFmtId="0" fontId="52" fillId="4" borderId="142" xfId="0" applyFont="1" applyFill="1" applyBorder="1" applyAlignment="1">
      <alignment wrapText="1"/>
    </xf>
    <xf numFmtId="0" fontId="52" fillId="4" borderId="149" xfId="0" applyFont="1" applyFill="1" applyBorder="1" applyAlignment="1">
      <alignment wrapText="1"/>
    </xf>
    <xf numFmtId="0" fontId="52" fillId="4" borderId="147" xfId="0" applyFont="1" applyFill="1" applyBorder="1" applyAlignment="1">
      <alignment wrapText="1"/>
    </xf>
    <xf numFmtId="0" fontId="10" fillId="4" borderId="3" xfId="8" quotePrefix="1" applyFont="1" applyFill="1" applyBorder="1" applyAlignment="1">
      <alignment horizontal="center" vertical="center" wrapText="1"/>
    </xf>
    <xf numFmtId="0" fontId="52" fillId="4" borderId="151" xfId="0" applyFont="1" applyFill="1" applyBorder="1" applyAlignment="1">
      <alignment wrapText="1"/>
    </xf>
    <xf numFmtId="0" fontId="52" fillId="4" borderId="152" xfId="0" applyFont="1" applyFill="1" applyBorder="1" applyAlignment="1">
      <alignment wrapText="1"/>
    </xf>
    <xf numFmtId="0" fontId="52" fillId="4" borderId="153" xfId="0" applyFont="1" applyFill="1" applyBorder="1" applyAlignment="1">
      <alignment wrapText="1"/>
    </xf>
    <xf numFmtId="0" fontId="10" fillId="4" borderId="116" xfId="6" quotePrefix="1" applyFont="1" applyFill="1" applyBorder="1" applyAlignment="1">
      <alignment horizontal="center" vertical="center" wrapText="1"/>
    </xf>
    <xf numFmtId="0" fontId="10" fillId="4" borderId="3" xfId="6" quotePrefix="1" applyFont="1" applyFill="1" applyBorder="1" applyAlignment="1">
      <alignment horizontal="center" vertical="center" wrapText="1"/>
    </xf>
    <xf numFmtId="0" fontId="10" fillId="4" borderId="148" xfId="6" quotePrefix="1" applyFont="1" applyFill="1" applyBorder="1" applyAlignment="1">
      <alignment horizontal="center" vertical="center" wrapText="1"/>
    </xf>
    <xf numFmtId="0" fontId="10" fillId="4" borderId="151" xfId="6" quotePrefix="1" applyFont="1" applyFill="1" applyBorder="1" applyAlignment="1">
      <alignment horizontal="center" vertical="center" wrapText="1"/>
    </xf>
    <xf numFmtId="0" fontId="10" fillId="4" borderId="152" xfId="6" quotePrefix="1" applyFont="1" applyFill="1" applyBorder="1" applyAlignment="1">
      <alignment horizontal="center" vertical="center" wrapText="1"/>
    </xf>
    <xf numFmtId="0" fontId="10" fillId="4" borderId="153" xfId="6" quotePrefix="1" applyFont="1" applyFill="1" applyBorder="1" applyAlignment="1">
      <alignment horizontal="center" vertical="center" wrapText="1"/>
    </xf>
    <xf numFmtId="164" fontId="104" fillId="4" borderId="0" xfId="29" applyFont="1" applyFill="1" applyBorder="1" applyAlignment="1">
      <alignment horizontal="center" wrapText="1"/>
    </xf>
    <xf numFmtId="0" fontId="25" fillId="4" borderId="0" xfId="0" applyFont="1" applyFill="1" applyAlignment="1">
      <alignment horizontal="center"/>
    </xf>
    <xf numFmtId="0" fontId="71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201" fillId="2" borderId="0" xfId="0" applyFont="1" applyFill="1" applyBorder="1" applyAlignment="1">
      <alignment horizontal="center" wrapText="1"/>
    </xf>
    <xf numFmtId="164" fontId="34" fillId="2" borderId="0" xfId="29" applyFont="1" applyFill="1" applyBorder="1" applyAlignment="1">
      <alignment horizontal="center" wrapText="1"/>
    </xf>
    <xf numFmtId="0" fontId="55" fillId="2" borderId="1412" xfId="4" quotePrefix="1" applyFont="1" applyFill="1" applyBorder="1" applyAlignment="1">
      <alignment horizontal="center" vertical="center" wrapText="1"/>
    </xf>
    <xf numFmtId="0" fontId="55" fillId="2" borderId="1289" xfId="4" applyFont="1" applyFill="1" applyBorder="1" applyAlignment="1">
      <alignment horizontal="center" vertical="center" wrapText="1"/>
    </xf>
    <xf numFmtId="0" fontId="55" fillId="2" borderId="1412" xfId="8" quotePrefix="1" applyFont="1" applyFill="1" applyBorder="1" applyAlignment="1">
      <alignment horizontal="center" vertical="center" wrapText="1"/>
    </xf>
    <xf numFmtId="0" fontId="52" fillId="2" borderId="1423" xfId="0" applyFont="1" applyFill="1" applyBorder="1" applyAlignment="1">
      <alignment wrapText="1"/>
    </xf>
    <xf numFmtId="0" fontId="52" fillId="2" borderId="1417" xfId="0" applyFont="1" applyFill="1" applyBorder="1" applyAlignment="1">
      <alignment wrapText="1"/>
    </xf>
    <xf numFmtId="0" fontId="52" fillId="2" borderId="1289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94" xfId="0" applyFont="1" applyFill="1" applyBorder="1" applyAlignment="1">
      <alignment wrapText="1"/>
    </xf>
    <xf numFmtId="0" fontId="52" fillId="2" borderId="1219" xfId="0" applyFont="1" applyFill="1" applyBorder="1" applyAlignment="1">
      <alignment wrapText="1"/>
    </xf>
    <xf numFmtId="0" fontId="52" fillId="2" borderId="1260" xfId="0" applyFont="1" applyFill="1" applyBorder="1" applyAlignment="1">
      <alignment wrapText="1"/>
    </xf>
    <xf numFmtId="0" fontId="52" fillId="2" borderId="1262" xfId="0" applyFont="1" applyFill="1" applyBorder="1" applyAlignment="1">
      <alignment wrapText="1"/>
    </xf>
    <xf numFmtId="0" fontId="55" fillId="2" borderId="1423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55" fillId="2" borderId="1412" xfId="8" applyFont="1" applyFill="1" applyBorder="1" applyAlignment="1">
      <alignment horizontal="center" vertical="center" wrapText="1"/>
    </xf>
    <xf numFmtId="0" fontId="55" fillId="2" borderId="1412" xfId="6" quotePrefix="1" applyFont="1" applyFill="1" applyBorder="1" applyAlignment="1">
      <alignment horizontal="center" vertical="center" wrapText="1"/>
    </xf>
    <xf numFmtId="0" fontId="55" fillId="2" borderId="1423" xfId="6" applyFont="1" applyFill="1" applyBorder="1" applyAlignment="1">
      <alignment horizontal="center" vertical="center" wrapText="1"/>
    </xf>
    <xf numFmtId="0" fontId="55" fillId="2" borderId="1417" xfId="6" applyFont="1" applyFill="1" applyBorder="1" applyAlignment="1">
      <alignment horizontal="center" vertical="center" wrapText="1"/>
    </xf>
    <xf numFmtId="0" fontId="55" fillId="2" borderId="6" xfId="6" applyFont="1" applyFill="1" applyBorder="1" applyAlignment="1">
      <alignment horizontal="center" vertical="center" wrapText="1"/>
    </xf>
    <xf numFmtId="0" fontId="55" fillId="2" borderId="7" xfId="6" applyFont="1" applyFill="1" applyBorder="1" applyAlignment="1">
      <alignment horizontal="center" vertical="center" wrapText="1"/>
    </xf>
    <xf numFmtId="0" fontId="55" fillId="2" borderId="8" xfId="6" applyFont="1" applyFill="1" applyBorder="1" applyAlignment="1">
      <alignment horizontal="center" vertical="center" wrapText="1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10" fillId="2" borderId="1012" xfId="4" quotePrefix="1" applyFont="1" applyFill="1" applyBorder="1" applyAlignment="1">
      <alignment horizontal="center" vertical="center" wrapText="1"/>
    </xf>
    <xf numFmtId="0" fontId="10" fillId="2" borderId="836" xfId="4" quotePrefix="1" applyFont="1" applyFill="1" applyBorder="1" applyAlignment="1">
      <alignment horizontal="center" vertical="center" wrapText="1"/>
    </xf>
    <xf numFmtId="0" fontId="10" fillId="2" borderId="917" xfId="4" quotePrefix="1" applyFont="1" applyFill="1" applyBorder="1" applyAlignment="1">
      <alignment horizontal="center" vertical="center" wrapText="1"/>
    </xf>
    <xf numFmtId="0" fontId="10" fillId="2" borderId="1033" xfId="8" quotePrefix="1" applyFont="1" applyFill="1" applyBorder="1" applyAlignment="1">
      <alignment horizontal="center" vertical="center" wrapText="1"/>
    </xf>
    <xf numFmtId="0" fontId="10" fillId="2" borderId="903" xfId="8" quotePrefix="1" applyFont="1" applyFill="1" applyBorder="1" applyAlignment="1">
      <alignment horizontal="center" vertical="center" wrapText="1"/>
    </xf>
    <xf numFmtId="0" fontId="10" fillId="2" borderId="1032" xfId="8" quotePrefix="1" applyFont="1" applyFill="1" applyBorder="1" applyAlignment="1">
      <alignment horizontal="center" vertical="center" wrapText="1"/>
    </xf>
    <xf numFmtId="0" fontId="10" fillId="2" borderId="1014" xfId="6" quotePrefix="1" applyFont="1" applyFill="1" applyBorder="1" applyAlignment="1">
      <alignment horizontal="center" vertical="center" wrapText="1"/>
    </xf>
    <xf numFmtId="0" fontId="10" fillId="2" borderId="1015" xfId="6" quotePrefix="1" applyFont="1" applyFill="1" applyBorder="1" applyAlignment="1">
      <alignment horizontal="center" vertical="center" wrapText="1"/>
    </xf>
    <xf numFmtId="0" fontId="10" fillId="2" borderId="1016" xfId="6" quotePrefix="1" applyFont="1" applyFill="1" applyBorder="1" applyAlignment="1">
      <alignment horizontal="center" vertical="center" wrapText="1"/>
    </xf>
    <xf numFmtId="0" fontId="10" fillId="2" borderId="950" xfId="6" quotePrefix="1" applyFont="1" applyFill="1" applyBorder="1" applyAlignment="1">
      <alignment horizontal="center" vertical="center" wrapText="1"/>
    </xf>
    <xf numFmtId="0" fontId="10" fillId="2" borderId="1020" xfId="6" quotePrefix="1" applyFont="1" applyFill="1" applyBorder="1" applyAlignment="1">
      <alignment horizontal="center" vertical="center" wrapText="1"/>
    </xf>
    <xf numFmtId="0" fontId="10" fillId="2" borderId="1021" xfId="6" quotePrefix="1" applyFont="1" applyFill="1" applyBorder="1" applyAlignment="1">
      <alignment horizontal="center" vertical="center" wrapText="1"/>
    </xf>
    <xf numFmtId="0" fontId="10" fillId="2" borderId="1034" xfId="6" quotePrefix="1" applyFont="1" applyFill="1" applyBorder="1" applyAlignment="1">
      <alignment horizontal="center" vertical="center" wrapText="1"/>
    </xf>
    <xf numFmtId="0" fontId="10" fillId="2" borderId="944" xfId="6" quotePrefix="1" applyFont="1" applyFill="1" applyBorder="1" applyAlignment="1">
      <alignment horizontal="center" vertical="center" wrapText="1"/>
    </xf>
    <xf numFmtId="0" fontId="10" fillId="2" borderId="945" xfId="6" quotePrefix="1" applyFont="1" applyFill="1" applyBorder="1" applyAlignment="1">
      <alignment horizontal="center" vertical="center" wrapText="1"/>
    </xf>
    <xf numFmtId="0" fontId="10" fillId="2" borderId="1199" xfId="8" quotePrefix="1" applyFont="1" applyFill="1" applyBorder="1" applyAlignment="1">
      <alignment horizontal="center" vertical="center" wrapText="1"/>
    </xf>
    <xf numFmtId="0" fontId="10" fillId="2" borderId="1205" xfId="8" quotePrefix="1" applyFont="1" applyFill="1" applyBorder="1" applyAlignment="1">
      <alignment horizontal="center" vertical="center" wrapText="1"/>
    </xf>
    <xf numFmtId="0" fontId="10" fillId="2" borderId="1206" xfId="8" quotePrefix="1" applyFont="1" applyFill="1" applyBorder="1" applyAlignment="1">
      <alignment horizontal="center" vertical="center" wrapText="1"/>
    </xf>
    <xf numFmtId="0" fontId="10" fillId="2" borderId="1052" xfId="6" quotePrefix="1" applyFont="1" applyFill="1" applyBorder="1" applyAlignment="1">
      <alignment horizontal="center" vertical="center" wrapText="1"/>
    </xf>
    <xf numFmtId="0" fontId="10" fillId="2" borderId="1188" xfId="6" quotePrefix="1" applyFont="1" applyFill="1" applyBorder="1" applyAlignment="1">
      <alignment horizontal="center" vertical="center" wrapText="1"/>
    </xf>
    <xf numFmtId="0" fontId="10" fillId="2" borderId="1189" xfId="6" quotePrefix="1" applyFont="1" applyFill="1" applyBorder="1" applyAlignment="1">
      <alignment horizontal="center" vertical="center" wrapText="1"/>
    </xf>
    <xf numFmtId="0" fontId="10" fillId="2" borderId="1190" xfId="6" quotePrefix="1" applyFont="1" applyFill="1" applyBorder="1" applyAlignment="1">
      <alignment horizontal="center" vertical="center" wrapText="1"/>
    </xf>
    <xf numFmtId="0" fontId="10" fillId="2" borderId="1199" xfId="6" quotePrefix="1" applyFont="1" applyFill="1" applyBorder="1" applyAlignment="1">
      <alignment horizontal="center" vertical="center" wrapText="1"/>
    </xf>
    <xf numFmtId="0" fontId="10" fillId="2" borderId="1205" xfId="6" quotePrefix="1" applyFont="1" applyFill="1" applyBorder="1" applyAlignment="1">
      <alignment horizontal="center" vertical="center" wrapText="1"/>
    </xf>
    <xf numFmtId="0" fontId="10" fillId="2" borderId="1206" xfId="6" quotePrefix="1" applyFont="1" applyFill="1" applyBorder="1" applyAlignment="1">
      <alignment horizontal="center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right" vertical="center" wrapText="1"/>
    </xf>
    <xf numFmtId="0" fontId="8" fillId="0" borderId="0" xfId="35" applyFont="1" applyFill="1" applyBorder="1" applyAlignment="1">
      <alignment horizontal="left" vertical="center" wrapText="1"/>
    </xf>
    <xf numFmtId="0" fontId="13" fillId="0" borderId="1550" xfId="35" applyFont="1" applyFill="1" applyBorder="1" applyAlignment="1">
      <alignment horizontal="center" vertical="center" wrapText="1"/>
    </xf>
    <xf numFmtId="0" fontId="13" fillId="0" borderId="1656" xfId="20" applyFont="1" applyFill="1" applyBorder="1" applyAlignment="1">
      <alignment horizontal="center" vertical="center" wrapText="1"/>
    </xf>
    <xf numFmtId="0" fontId="13" fillId="0" borderId="1550" xfId="20" applyFont="1" applyFill="1" applyBorder="1" applyAlignment="1">
      <alignment horizontal="center" vertical="center" wrapText="1"/>
    </xf>
    <xf numFmtId="0" fontId="8" fillId="0" borderId="1656" xfId="20" applyFont="1" applyFill="1" applyBorder="1" applyAlignment="1">
      <alignment horizontal="center" vertical="center" wrapText="1"/>
    </xf>
    <xf numFmtId="0" fontId="64" fillId="0" borderId="1553" xfId="42" applyFont="1" applyFill="1" applyBorder="1" applyAlignment="1">
      <alignment horizontal="left" vertical="center" wrapText="1"/>
    </xf>
    <xf numFmtId="0" fontId="8" fillId="0" borderId="1553" xfId="35" applyFont="1" applyFill="1" applyBorder="1" applyAlignment="1">
      <alignment horizontal="left" vertical="center" wrapText="1"/>
    </xf>
    <xf numFmtId="0" fontId="8" fillId="0" borderId="1552" xfId="35" applyFont="1" applyFill="1" applyBorder="1" applyAlignment="1">
      <alignment horizontal="left" vertical="center" wrapText="1"/>
    </xf>
    <xf numFmtId="0" fontId="62" fillId="0" borderId="1552" xfId="35" applyFont="1" applyFill="1" applyBorder="1" applyAlignment="1">
      <alignment horizontal="left" vertical="center" wrapText="1"/>
    </xf>
    <xf numFmtId="0" fontId="23" fillId="0" borderId="0" xfId="35" applyNumberFormat="1" applyFont="1" applyFill="1" applyBorder="1" applyAlignment="1">
      <alignment horizontal="center" vertical="center" wrapText="1"/>
    </xf>
    <xf numFmtId="0" fontId="64" fillId="0" borderId="1549" xfId="42" applyFont="1" applyFill="1" applyBorder="1" applyAlignment="1">
      <alignment horizontal="left" vertical="center" wrapText="1"/>
    </xf>
    <xf numFmtId="0" fontId="13" fillId="0" borderId="1656" xfId="7" applyFont="1" applyFill="1" applyBorder="1" applyAlignment="1">
      <alignment horizontal="center" vertical="center" wrapText="1"/>
    </xf>
    <xf numFmtId="0" fontId="64" fillId="0" borderId="1549" xfId="42" applyFont="1" applyFill="1" applyBorder="1" applyAlignment="1">
      <alignment horizontal="center" vertical="center" wrapText="1"/>
    </xf>
    <xf numFmtId="0" fontId="61" fillId="0" borderId="1380" xfId="35" applyFont="1" applyFill="1" applyBorder="1" applyAlignment="1">
      <alignment horizontal="left" vertical="center" wrapText="1"/>
    </xf>
    <xf numFmtId="0" fontId="61" fillId="0" borderId="1612" xfId="35" applyFont="1" applyFill="1" applyBorder="1" applyAlignment="1">
      <alignment horizontal="left" vertical="center" wrapText="1"/>
    </xf>
    <xf numFmtId="0" fontId="64" fillId="0" borderId="1552" xfId="42" applyFont="1" applyFill="1" applyBorder="1" applyAlignment="1">
      <alignment horizontal="left" vertical="center" wrapText="1"/>
    </xf>
    <xf numFmtId="0" fontId="64" fillId="0" borderId="967" xfId="15" applyFont="1" applyFill="1" applyBorder="1" applyAlignment="1">
      <alignment horizontal="left" vertical="center" wrapText="1"/>
    </xf>
    <xf numFmtId="0" fontId="169" fillId="0" borderId="964" xfId="15" applyFont="1" applyFill="1" applyBorder="1" applyAlignment="1">
      <alignment horizontal="left" vertical="center" wrapText="1"/>
    </xf>
    <xf numFmtId="0" fontId="13" fillId="0" borderId="955" xfId="7" applyFont="1" applyFill="1" applyBorder="1" applyAlignment="1">
      <alignment horizontal="center" vertical="center" wrapText="1"/>
    </xf>
    <xf numFmtId="0" fontId="13" fillId="0" borderId="959" xfId="23" applyFont="1" applyFill="1" applyBorder="1" applyAlignment="1">
      <alignment horizontal="center" vertical="center" wrapText="1"/>
    </xf>
    <xf numFmtId="0" fontId="13" fillId="0" borderId="959" xfId="20" applyFont="1" applyFill="1" applyBorder="1" applyAlignment="1">
      <alignment horizontal="center" vertical="center" wrapText="1"/>
    </xf>
    <xf numFmtId="0" fontId="13" fillId="0" borderId="955" xfId="20" applyFont="1" applyFill="1" applyBorder="1" applyAlignment="1">
      <alignment horizontal="center" vertical="center" wrapText="1"/>
    </xf>
    <xf numFmtId="0" fontId="13" fillId="0" borderId="957" xfId="2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69" fillId="0" borderId="959" xfId="15" applyFont="1" applyFill="1" applyBorder="1" applyAlignment="1">
      <alignment horizontal="left" vertical="center" wrapText="1"/>
    </xf>
    <xf numFmtId="0" fontId="8" fillId="0" borderId="983" xfId="0" applyFont="1" applyFill="1" applyBorder="1" applyAlignment="1">
      <alignment horizontal="left" vertical="center" wrapText="1"/>
    </xf>
    <xf numFmtId="0" fontId="61" fillId="0" borderId="436" xfId="0" applyFont="1" applyFill="1" applyBorder="1" applyAlignment="1">
      <alignment horizontal="left" vertical="center" wrapText="1"/>
    </xf>
    <xf numFmtId="0" fontId="93" fillId="0" borderId="1160" xfId="0" applyFont="1" applyFill="1" applyBorder="1" applyAlignment="1">
      <alignment horizontal="left"/>
    </xf>
    <xf numFmtId="0" fontId="93" fillId="0" borderId="1161" xfId="0" applyFont="1" applyFill="1" applyBorder="1" applyAlignment="1">
      <alignment horizontal="left"/>
    </xf>
    <xf numFmtId="0" fontId="64" fillId="0" borderId="964" xfId="15" applyFont="1" applyFill="1" applyBorder="1" applyAlignment="1">
      <alignment horizontal="left" vertical="center" wrapText="1"/>
    </xf>
    <xf numFmtId="0" fontId="61" fillId="0" borderId="1552" xfId="35" applyFont="1" applyFill="1" applyBorder="1" applyAlignment="1">
      <alignment horizontal="left" vertical="center" wrapText="1"/>
    </xf>
    <xf numFmtId="0" fontId="61" fillId="0" borderId="1549" xfId="35" applyFont="1" applyFill="1" applyBorder="1" applyAlignment="1">
      <alignment horizontal="left" vertical="center" wrapText="1"/>
    </xf>
    <xf numFmtId="0" fontId="42" fillId="0" borderId="1144" xfId="0" applyFont="1" applyFill="1" applyBorder="1" applyAlignment="1">
      <alignment horizontal="left" vertical="center" wrapText="1"/>
    </xf>
    <xf numFmtId="0" fontId="64" fillId="0" borderId="1380" xfId="42" applyFont="1" applyFill="1" applyBorder="1" applyAlignment="1">
      <alignment horizontal="left" vertical="center" wrapText="1"/>
    </xf>
    <xf numFmtId="0" fontId="8" fillId="0" borderId="1383" xfId="0" applyFont="1" applyFill="1" applyBorder="1" applyAlignment="1">
      <alignment horizontal="left" vertical="center" wrapText="1"/>
    </xf>
    <xf numFmtId="0" fontId="13" fillId="0" borderId="1138" xfId="7" applyFont="1" applyFill="1" applyBorder="1" applyAlignment="1">
      <alignment horizontal="center" vertical="center" wrapText="1"/>
    </xf>
    <xf numFmtId="0" fontId="13" fillId="0" borderId="1137" xfId="20" applyFont="1" applyFill="1" applyBorder="1" applyAlignment="1">
      <alignment horizontal="center" vertical="center" wrapText="1"/>
    </xf>
    <xf numFmtId="0" fontId="13" fillId="0" borderId="1139" xfId="20" applyFont="1" applyFill="1" applyBorder="1" applyAlignment="1">
      <alignment horizontal="center" vertical="center" wrapText="1"/>
    </xf>
    <xf numFmtId="0" fontId="13" fillId="0" borderId="1150" xfId="20" applyFont="1" applyFill="1" applyBorder="1" applyAlignment="1">
      <alignment horizontal="center" vertical="center" wrapText="1"/>
    </xf>
    <xf numFmtId="0" fontId="13" fillId="0" borderId="964" xfId="20" applyFont="1" applyFill="1" applyBorder="1" applyAlignment="1">
      <alignment horizontal="center" vertical="center" wrapText="1"/>
    </xf>
    <xf numFmtId="0" fontId="13" fillId="0" borderId="695" xfId="20" applyFont="1" applyFill="1" applyBorder="1" applyAlignment="1">
      <alignment horizontal="center" vertical="center" wrapText="1"/>
    </xf>
    <xf numFmtId="0" fontId="13" fillId="0" borderId="978" xfId="20" applyFont="1" applyFill="1" applyBorder="1" applyAlignment="1">
      <alignment horizontal="center" vertical="center" wrapText="1"/>
    </xf>
    <xf numFmtId="0" fontId="13" fillId="0" borderId="1138" xfId="20" applyFont="1" applyFill="1" applyBorder="1" applyAlignment="1">
      <alignment horizontal="center" vertical="center" wrapText="1"/>
    </xf>
    <xf numFmtId="0" fontId="13" fillId="0" borderId="1144" xfId="23" applyFont="1" applyFill="1" applyBorder="1" applyAlignment="1">
      <alignment horizontal="center" vertical="center" wrapText="1"/>
    </xf>
    <xf numFmtId="0" fontId="13" fillId="0" borderId="1549" xfId="20" applyFont="1" applyFill="1" applyBorder="1" applyAlignment="1">
      <alignment horizontal="center" vertical="center"/>
    </xf>
    <xf numFmtId="0" fontId="13" fillId="0" borderId="1551" xfId="20" applyFont="1" applyFill="1" applyBorder="1" applyAlignment="1">
      <alignment horizontal="center" vertical="center"/>
    </xf>
    <xf numFmtId="0" fontId="13" fillId="0" borderId="1656" xfId="20" applyFont="1" applyFill="1" applyBorder="1" applyAlignment="1">
      <alignment horizontal="center" vertical="center"/>
    </xf>
    <xf numFmtId="0" fontId="13" fillId="0" borderId="1380" xfId="20" applyFont="1" applyFill="1" applyBorder="1" applyAlignment="1">
      <alignment horizontal="center" vertical="center"/>
    </xf>
    <xf numFmtId="0" fontId="13" fillId="0" borderId="1382" xfId="20" applyFont="1" applyFill="1" applyBorder="1" applyAlignment="1">
      <alignment horizontal="center" vertical="center"/>
    </xf>
    <xf numFmtId="0" fontId="13" fillId="0" borderId="1394" xfId="20" applyFont="1" applyFill="1" applyBorder="1" applyAlignment="1">
      <alignment horizontal="center" vertical="center"/>
    </xf>
    <xf numFmtId="0" fontId="13" fillId="0" borderId="1549" xfId="7" applyFont="1" applyFill="1" applyBorder="1" applyAlignment="1">
      <alignment horizontal="center" vertical="center"/>
    </xf>
    <xf numFmtId="0" fontId="13" fillId="0" borderId="1551" xfId="7" applyFont="1" applyFill="1" applyBorder="1" applyAlignment="1">
      <alignment horizontal="center" vertical="center"/>
    </xf>
    <xf numFmtId="0" fontId="13" fillId="0" borderId="1656" xfId="7" applyFont="1" applyFill="1" applyBorder="1" applyAlignment="1">
      <alignment horizontal="center" vertical="center"/>
    </xf>
    <xf numFmtId="0" fontId="13" fillId="0" borderId="1380" xfId="7" applyFont="1" applyFill="1" applyBorder="1" applyAlignment="1">
      <alignment horizontal="center" vertical="center"/>
    </xf>
    <xf numFmtId="0" fontId="13" fillId="0" borderId="1382" xfId="7" applyFont="1" applyFill="1" applyBorder="1" applyAlignment="1">
      <alignment horizontal="center" vertical="center"/>
    </xf>
    <xf numFmtId="0" fontId="13" fillId="0" borderId="1394" xfId="7" applyFont="1" applyFill="1" applyBorder="1" applyAlignment="1">
      <alignment horizontal="center" vertical="center"/>
    </xf>
    <xf numFmtId="0" fontId="64" fillId="0" borderId="1552" xfId="0" applyFont="1" applyFill="1" applyBorder="1" applyAlignment="1">
      <alignment horizontal="left" vertical="center" wrapText="1"/>
    </xf>
    <xf numFmtId="0" fontId="64" fillId="0" borderId="1660" xfId="0" applyFont="1" applyFill="1" applyBorder="1" applyAlignment="1">
      <alignment horizontal="left" vertical="center" wrapText="1"/>
    </xf>
    <xf numFmtId="0" fontId="13" fillId="0" borderId="1549" xfId="23" applyFont="1" applyFill="1" applyBorder="1" applyAlignment="1">
      <alignment horizontal="center" vertical="center"/>
    </xf>
    <xf numFmtId="0" fontId="13" fillId="0" borderId="1656" xfId="23" applyFont="1" applyFill="1" applyBorder="1" applyAlignment="1">
      <alignment horizontal="center" vertical="center"/>
    </xf>
    <xf numFmtId="0" fontId="13" fillId="0" borderId="1612" xfId="23" applyFont="1" applyFill="1" applyBorder="1" applyAlignment="1">
      <alignment horizontal="center" vertical="center"/>
    </xf>
    <xf numFmtId="0" fontId="13" fillId="0" borderId="109" xfId="23" applyFont="1" applyFill="1" applyBorder="1" applyAlignment="1">
      <alignment horizontal="center" vertical="center"/>
    </xf>
    <xf numFmtId="0" fontId="13" fillId="0" borderId="1380" xfId="23" applyFont="1" applyFill="1" applyBorder="1" applyAlignment="1">
      <alignment horizontal="center" vertical="center"/>
    </xf>
    <xf numFmtId="0" fontId="13" fillId="0" borderId="1394" xfId="23" applyFont="1" applyFill="1" applyBorder="1" applyAlignment="1">
      <alignment horizontal="center" vertical="center"/>
    </xf>
    <xf numFmtId="0" fontId="64" fillId="0" borderId="1552" xfId="15" applyFont="1" applyFill="1" applyBorder="1" applyAlignment="1">
      <alignment horizontal="left" vertical="center"/>
    </xf>
    <xf numFmtId="0" fontId="64" fillId="0" borderId="1660" xfId="15" applyFont="1" applyFill="1" applyBorder="1" applyAlignment="1">
      <alignment horizontal="left" vertical="center"/>
    </xf>
    <xf numFmtId="0" fontId="64" fillId="0" borderId="1552" xfId="0" applyFont="1" applyFill="1" applyBorder="1" applyAlignment="1">
      <alignment horizontal="left" vertical="center"/>
    </xf>
    <xf numFmtId="0" fontId="64" fillId="0" borderId="1660" xfId="0" applyFont="1" applyFill="1" applyBorder="1" applyAlignment="1">
      <alignment horizontal="left" vertical="center"/>
    </xf>
    <xf numFmtId="0" fontId="64" fillId="0" borderId="1554" xfId="0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right" wrapText="1"/>
    </xf>
    <xf numFmtId="14" fontId="114" fillId="0" borderId="0" xfId="0" applyNumberFormat="1" applyFont="1" applyFill="1" applyBorder="1" applyAlignment="1">
      <alignment horizontal="center" wrapText="1"/>
    </xf>
    <xf numFmtId="0" fontId="114" fillId="0" borderId="0" xfId="0" applyFont="1" applyFill="1" applyBorder="1" applyAlignment="1">
      <alignment horizontal="left" wrapText="1"/>
    </xf>
    <xf numFmtId="0" fontId="13" fillId="0" borderId="956" xfId="20" applyFont="1" applyFill="1" applyBorder="1" applyAlignment="1">
      <alignment horizontal="center" vertical="center" wrapText="1"/>
    </xf>
    <xf numFmtId="0" fontId="13" fillId="0" borderId="966" xfId="20" applyFont="1" applyFill="1" applyBorder="1" applyAlignment="1">
      <alignment horizontal="center" vertical="center" wrapText="1"/>
    </xf>
    <xf numFmtId="0" fontId="13" fillId="0" borderId="959" xfId="7" applyFont="1" applyFill="1" applyBorder="1" applyAlignment="1">
      <alignment horizontal="center" vertical="center" wrapText="1"/>
    </xf>
    <xf numFmtId="0" fontId="13" fillId="0" borderId="957" xfId="7" applyFont="1" applyFill="1" applyBorder="1" applyAlignment="1">
      <alignment horizontal="center" vertical="center" wrapText="1"/>
    </xf>
    <xf numFmtId="0" fontId="13" fillId="0" borderId="956" xfId="7" applyFont="1" applyFill="1" applyBorder="1" applyAlignment="1">
      <alignment horizontal="center" vertical="center" wrapText="1"/>
    </xf>
    <xf numFmtId="0" fontId="13" fillId="0" borderId="964" xfId="7" applyFont="1" applyFill="1" applyBorder="1" applyAlignment="1">
      <alignment horizontal="center" vertical="center" wrapText="1"/>
    </xf>
    <xf numFmtId="0" fontId="13" fillId="0" borderId="966" xfId="7" applyFont="1" applyFill="1" applyBorder="1" applyAlignment="1">
      <alignment horizontal="center" vertical="center" wrapText="1"/>
    </xf>
    <xf numFmtId="0" fontId="13" fillId="0" borderId="978" xfId="7" applyFont="1" applyFill="1" applyBorder="1" applyAlignment="1">
      <alignment horizontal="center" vertical="center" wrapText="1"/>
    </xf>
    <xf numFmtId="0" fontId="13" fillId="0" borderId="956" xfId="23" applyFont="1" applyFill="1" applyBorder="1" applyAlignment="1">
      <alignment horizontal="center" vertical="center" wrapText="1"/>
    </xf>
    <xf numFmtId="0" fontId="13" fillId="0" borderId="777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964" xfId="23" applyFont="1" applyFill="1" applyBorder="1" applyAlignment="1">
      <alignment horizontal="center" vertical="center" wrapText="1"/>
    </xf>
    <xf numFmtId="0" fontId="13" fillId="0" borderId="978" xfId="23" applyFont="1" applyFill="1" applyBorder="1" applyAlignment="1">
      <alignment horizontal="center" vertical="center" wrapText="1"/>
    </xf>
    <xf numFmtId="0" fontId="169" fillId="0" borderId="1144" xfId="15" applyFont="1" applyFill="1" applyBorder="1" applyAlignment="1">
      <alignment horizontal="left" vertical="center" wrapText="1"/>
    </xf>
    <xf numFmtId="0" fontId="169" fillId="0" borderId="1660" xfId="15" applyFont="1" applyFill="1" applyBorder="1" applyAlignment="1">
      <alignment horizontal="left" vertical="center" wrapText="1"/>
    </xf>
    <xf numFmtId="0" fontId="169" fillId="0" borderId="1144" xfId="0" applyFont="1" applyFill="1" applyBorder="1" applyAlignment="1">
      <alignment horizontal="left" vertical="center" wrapText="1"/>
    </xf>
    <xf numFmtId="0" fontId="169" fillId="0" borderId="1660" xfId="0" applyFont="1" applyFill="1" applyBorder="1" applyAlignment="1">
      <alignment horizontal="left" vertical="center" wrapText="1"/>
    </xf>
    <xf numFmtId="0" fontId="64" fillId="0" borderId="439" xfId="0" applyFont="1" applyFill="1" applyBorder="1" applyAlignment="1">
      <alignment horizontal="left" vertical="center" wrapText="1"/>
    </xf>
    <xf numFmtId="0" fontId="64" fillId="0" borderId="1614" xfId="0" applyFont="1" applyFill="1" applyBorder="1" applyAlignment="1">
      <alignment horizontal="left" vertical="center" wrapText="1"/>
    </xf>
    <xf numFmtId="0" fontId="64" fillId="0" borderId="411" xfId="0" applyFont="1" applyFill="1" applyBorder="1" applyAlignment="1">
      <alignment horizontal="left" vertical="center" wrapText="1"/>
    </xf>
    <xf numFmtId="0" fontId="64" fillId="0" borderId="1613" xfId="0" applyFont="1" applyFill="1" applyBorder="1" applyAlignment="1">
      <alignment horizontal="left" vertical="center" wrapText="1"/>
    </xf>
    <xf numFmtId="0" fontId="64" fillId="0" borderId="410" xfId="0" applyFont="1" applyFill="1" applyBorder="1" applyAlignment="1">
      <alignment horizontal="left" vertical="center" wrapText="1"/>
    </xf>
    <xf numFmtId="0" fontId="64" fillId="0" borderId="1380" xfId="0" applyFont="1" applyFill="1" applyBorder="1" applyAlignment="1">
      <alignment horizontal="left" vertical="center" wrapText="1"/>
    </xf>
    <xf numFmtId="0" fontId="64" fillId="0" borderId="1582" xfId="15" applyFont="1" applyFill="1" applyBorder="1" applyAlignment="1">
      <alignment horizontal="left" vertical="center" wrapText="1"/>
    </xf>
    <xf numFmtId="0" fontId="64" fillId="0" borderId="1583" xfId="15" applyFont="1" applyFill="1" applyBorder="1" applyAlignment="1">
      <alignment horizontal="left" vertical="center" wrapText="1"/>
    </xf>
    <xf numFmtId="0" fontId="170" fillId="0" borderId="967" xfId="0" applyFont="1" applyFill="1" applyBorder="1" applyAlignment="1">
      <alignment horizontal="left" vertical="center" wrapText="1"/>
    </xf>
    <xf numFmtId="0" fontId="170" fillId="0" borderId="1660" xfId="0" applyFont="1" applyFill="1" applyBorder="1" applyAlignment="1">
      <alignment horizontal="left" vertical="center" wrapText="1"/>
    </xf>
    <xf numFmtId="0" fontId="169" fillId="0" borderId="1145" xfId="0" applyFont="1" applyFill="1" applyBorder="1" applyAlignment="1">
      <alignment horizontal="left" vertical="center" wrapText="1"/>
    </xf>
    <xf numFmtId="0" fontId="169" fillId="0" borderId="1552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wrapText="1"/>
    </xf>
    <xf numFmtId="14" fontId="114" fillId="0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left" vertical="center" wrapText="1"/>
    </xf>
    <xf numFmtId="0" fontId="64" fillId="0" borderId="1145" xfId="0" applyFont="1" applyFill="1" applyBorder="1" applyAlignment="1">
      <alignment horizontal="left" vertical="center" wrapText="1"/>
    </xf>
    <xf numFmtId="0" fontId="64" fillId="0" borderId="1144" xfId="0" applyFont="1" applyFill="1" applyBorder="1" applyAlignment="1">
      <alignment horizontal="left" vertical="center" wrapText="1"/>
    </xf>
    <xf numFmtId="0" fontId="64" fillId="0" borderId="1160" xfId="0" applyFont="1" applyFill="1" applyBorder="1" applyAlignment="1">
      <alignment horizontal="left" vertical="center" wrapText="1"/>
    </xf>
    <xf numFmtId="0" fontId="64" fillId="0" borderId="1164" xfId="0" applyFont="1" applyFill="1" applyBorder="1" applyAlignment="1">
      <alignment horizontal="left" vertical="center" wrapText="1"/>
    </xf>
    <xf numFmtId="0" fontId="64" fillId="0" borderId="1137" xfId="15" applyFont="1" applyFill="1" applyBorder="1" applyAlignment="1">
      <alignment horizontal="left" vertical="center" wrapText="1"/>
    </xf>
    <xf numFmtId="0" fontId="64" fillId="0" borderId="1167" xfId="0" applyFont="1" applyFill="1" applyBorder="1" applyAlignment="1">
      <alignment horizontal="left" vertical="center" wrapText="1"/>
    </xf>
    <xf numFmtId="0" fontId="64" fillId="0" borderId="1173" xfId="0" applyFont="1" applyFill="1" applyBorder="1" applyAlignment="1">
      <alignment horizontal="left" vertical="center" wrapText="1"/>
    </xf>
    <xf numFmtId="0" fontId="64" fillId="0" borderId="116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wrapText="1"/>
    </xf>
    <xf numFmtId="0" fontId="13" fillId="0" borderId="776" xfId="20" applyFont="1" applyFill="1" applyBorder="1" applyAlignment="1">
      <alignment horizontal="center" vertical="center" wrapText="1"/>
    </xf>
    <xf numFmtId="0" fontId="13" fillId="0" borderId="780" xfId="20" applyFont="1" applyFill="1" applyBorder="1" applyAlignment="1">
      <alignment horizontal="center" vertical="center" wrapText="1"/>
    </xf>
    <xf numFmtId="0" fontId="13" fillId="0" borderId="779" xfId="20" applyFont="1" applyFill="1" applyBorder="1" applyAlignment="1">
      <alignment horizontal="center" vertical="center" wrapText="1"/>
    </xf>
    <xf numFmtId="0" fontId="13" fillId="0" borderId="780" xfId="7" applyFont="1" applyFill="1" applyBorder="1" applyAlignment="1">
      <alignment horizontal="center" vertical="center" wrapText="1"/>
    </xf>
    <xf numFmtId="0" fontId="13" fillId="0" borderId="776" xfId="23" applyFont="1" applyFill="1" applyBorder="1" applyAlignment="1">
      <alignment horizontal="center" vertical="center" wrapText="1"/>
    </xf>
    <xf numFmtId="0" fontId="64" fillId="0" borderId="964" xfId="0" applyFont="1" applyFill="1" applyBorder="1" applyAlignment="1">
      <alignment horizontal="left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114" fillId="0" borderId="0" xfId="35" applyFont="1" applyFill="1" applyBorder="1" applyAlignment="1">
      <alignment horizontal="right" wrapText="1"/>
    </xf>
    <xf numFmtId="0" fontId="114" fillId="0" borderId="0" xfId="35" applyNumberFormat="1" applyFont="1" applyFill="1" applyBorder="1" applyAlignment="1">
      <alignment horizontal="center" wrapText="1"/>
    </xf>
    <xf numFmtId="0" fontId="114" fillId="0" borderId="0" xfId="35" applyFont="1" applyFill="1" applyBorder="1" applyAlignment="1">
      <alignment horizontal="left" wrapText="1"/>
    </xf>
    <xf numFmtId="0" fontId="13" fillId="0" borderId="1549" xfId="23" applyFont="1" applyFill="1" applyBorder="1" applyAlignment="1">
      <alignment horizontal="center" vertical="center" wrapText="1"/>
    </xf>
    <xf numFmtId="0" fontId="13" fillId="0" borderId="1551" xfId="20" applyFont="1" applyFill="1" applyBorder="1" applyAlignment="1">
      <alignment horizontal="center" vertical="center" wrapText="1"/>
    </xf>
    <xf numFmtId="0" fontId="13" fillId="0" borderId="1550" xfId="7" applyFont="1" applyFill="1" applyBorder="1" applyAlignment="1">
      <alignment horizontal="center" vertical="center" wrapText="1"/>
    </xf>
    <xf numFmtId="0" fontId="64" fillId="0" borderId="1552" xfId="35" applyFont="1" applyFill="1" applyBorder="1" applyAlignment="1">
      <alignment horizontal="left"/>
    </xf>
    <xf numFmtId="0" fontId="64" fillId="0" borderId="1612" xfId="35" applyFont="1" applyFill="1" applyBorder="1" applyAlignment="1">
      <alignment horizontal="left"/>
    </xf>
    <xf numFmtId="0" fontId="64" fillId="0" borderId="1614" xfId="35" applyFont="1" applyFill="1" applyBorder="1" applyAlignment="1">
      <alignment horizontal="left"/>
    </xf>
    <xf numFmtId="0" fontId="64" fillId="0" borderId="1549" xfId="35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708" xfId="8" quotePrefix="1" applyFont="1" applyFill="1" applyBorder="1" applyAlignment="1">
      <alignment horizontal="center" vertical="center" wrapText="1"/>
    </xf>
    <xf numFmtId="0" fontId="13" fillId="4" borderId="709" xfId="8" quotePrefix="1" applyFont="1" applyFill="1" applyBorder="1" applyAlignment="1">
      <alignment horizontal="center" vertical="center" wrapText="1"/>
    </xf>
    <xf numFmtId="0" fontId="13" fillId="4" borderId="710" xfId="8" quotePrefix="1" applyFont="1" applyFill="1" applyBorder="1" applyAlignment="1">
      <alignment horizontal="center" vertical="center" wrapText="1"/>
    </xf>
    <xf numFmtId="0" fontId="13" fillId="4" borderId="723" xfId="6" quotePrefix="1" applyFont="1" applyFill="1" applyBorder="1" applyAlignment="1">
      <alignment horizontal="center" vertical="center" wrapText="1"/>
    </xf>
    <xf numFmtId="0" fontId="13" fillId="4" borderId="709" xfId="6" quotePrefix="1" applyFont="1" applyFill="1" applyBorder="1" applyAlignment="1">
      <alignment horizontal="center" vertical="center" wrapText="1"/>
    </xf>
    <xf numFmtId="0" fontId="13" fillId="4" borderId="710" xfId="6" quotePrefix="1" applyFont="1" applyFill="1" applyBorder="1" applyAlignment="1">
      <alignment horizontal="center" vertical="center" wrapText="1"/>
    </xf>
    <xf numFmtId="0" fontId="13" fillId="4" borderId="697" xfId="6" quotePrefix="1" applyFont="1" applyFill="1" applyBorder="1" applyAlignment="1">
      <alignment horizontal="center" vertical="center" wrapText="1"/>
    </xf>
    <xf numFmtId="0" fontId="13" fillId="4" borderId="698" xfId="6" quotePrefix="1" applyFont="1" applyFill="1" applyBorder="1" applyAlignment="1">
      <alignment horizontal="center" vertical="center" wrapText="1"/>
    </xf>
    <xf numFmtId="0" fontId="13" fillId="4" borderId="699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697" xfId="8" quotePrefix="1" applyFont="1" applyFill="1" applyBorder="1" applyAlignment="1">
      <alignment horizontal="center" vertical="center" wrapText="1"/>
    </xf>
    <xf numFmtId="0" fontId="13" fillId="4" borderId="698" xfId="8" quotePrefix="1" applyFont="1" applyFill="1" applyBorder="1" applyAlignment="1">
      <alignment horizontal="center" vertical="center" wrapText="1"/>
    </xf>
    <xf numFmtId="0" fontId="13" fillId="4" borderId="699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413" xfId="8" quotePrefix="1" applyFont="1" applyFill="1" applyBorder="1" applyAlignment="1">
      <alignment horizontal="center" vertical="center" wrapText="1"/>
    </xf>
    <xf numFmtId="0" fontId="13" fillId="4" borderId="414" xfId="8" quotePrefix="1" applyFont="1" applyFill="1" applyBorder="1" applyAlignment="1">
      <alignment horizontal="center" vertical="center" wrapText="1"/>
    </xf>
    <xf numFmtId="0" fontId="13" fillId="4" borderId="415" xfId="8" quotePrefix="1" applyFont="1" applyFill="1" applyBorder="1" applyAlignment="1">
      <alignment horizontal="center" vertical="center" wrapText="1"/>
    </xf>
    <xf numFmtId="0" fontId="13" fillId="4" borderId="413" xfId="6" quotePrefix="1" applyFont="1" applyFill="1" applyBorder="1" applyAlignment="1">
      <alignment horizontal="center" vertical="center" wrapText="1"/>
    </xf>
    <xf numFmtId="0" fontId="13" fillId="4" borderId="414" xfId="6" quotePrefix="1" applyFont="1" applyFill="1" applyBorder="1" applyAlignment="1">
      <alignment horizontal="center" vertical="center" wrapText="1"/>
    </xf>
    <xf numFmtId="0" fontId="13" fillId="4" borderId="415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wrapText="1"/>
    </xf>
    <xf numFmtId="0" fontId="7" fillId="6" borderId="722" xfId="0" applyFont="1" applyFill="1" applyBorder="1" applyAlignment="1">
      <alignment horizontal="center"/>
    </xf>
    <xf numFmtId="0" fontId="58" fillId="6" borderId="697" xfId="0" applyFont="1" applyFill="1" applyBorder="1" applyAlignment="1">
      <alignment horizontal="center" vertical="center" wrapText="1"/>
    </xf>
    <xf numFmtId="0" fontId="58" fillId="6" borderId="698" xfId="0" applyFont="1" applyFill="1" applyBorder="1" applyAlignment="1">
      <alignment horizontal="center" vertical="center" wrapText="1"/>
    </xf>
    <xf numFmtId="0" fontId="58" fillId="6" borderId="699" xfId="0" applyFont="1" applyFill="1" applyBorder="1" applyAlignment="1">
      <alignment horizontal="center" vertical="center" wrapText="1"/>
    </xf>
    <xf numFmtId="0" fontId="58" fillId="6" borderId="723" xfId="0" applyFont="1" applyFill="1" applyBorder="1" applyAlignment="1">
      <alignment horizontal="center" vertical="center" wrapText="1"/>
    </xf>
    <xf numFmtId="0" fontId="58" fillId="6" borderId="717" xfId="0" applyFont="1" applyFill="1" applyBorder="1" applyAlignment="1">
      <alignment horizontal="center" vertical="center" wrapText="1"/>
    </xf>
    <xf numFmtId="0" fontId="39" fillId="4" borderId="839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" fillId="2" borderId="826" xfId="4" quotePrefix="1" applyFont="1" applyFill="1" applyBorder="1" applyAlignment="1">
      <alignment horizontal="center" vertical="center" wrapText="1"/>
    </xf>
    <xf numFmtId="0" fontId="10" fillId="2" borderId="837" xfId="4" quotePrefix="1" applyFont="1" applyFill="1" applyBorder="1" applyAlignment="1">
      <alignment horizontal="center" vertical="center" wrapText="1"/>
    </xf>
    <xf numFmtId="0" fontId="10" fillId="2" borderId="841" xfId="8" quotePrefix="1" applyFont="1" applyFill="1" applyBorder="1" applyAlignment="1">
      <alignment horizontal="center" vertical="center" wrapText="1"/>
    </xf>
    <xf numFmtId="0" fontId="10" fillId="2" borderId="811" xfId="8" quotePrefix="1" applyFont="1" applyFill="1" applyBorder="1" applyAlignment="1">
      <alignment horizontal="center" vertical="center" wrapText="1"/>
    </xf>
    <xf numFmtId="0" fontId="10" fillId="4" borderId="815" xfId="8" quotePrefix="1" applyFont="1" applyFill="1" applyBorder="1" applyAlignment="1">
      <alignment horizontal="center" vertical="center" wrapText="1"/>
    </xf>
    <xf numFmtId="0" fontId="10" fillId="4" borderId="837" xfId="8" quotePrefix="1" applyFont="1" applyFill="1" applyBorder="1" applyAlignment="1">
      <alignment horizontal="center" vertical="center" wrapText="1"/>
    </xf>
    <xf numFmtId="0" fontId="10" fillId="4" borderId="817" xfId="8" quotePrefix="1" applyFont="1" applyFill="1" applyBorder="1" applyAlignment="1">
      <alignment horizontal="center" vertical="center" wrapText="1"/>
    </xf>
    <xf numFmtId="0" fontId="10" fillId="4" borderId="746" xfId="8" quotePrefix="1" applyFont="1" applyFill="1" applyBorder="1" applyAlignment="1">
      <alignment horizontal="center" vertical="center" wrapText="1"/>
    </xf>
    <xf numFmtId="0" fontId="10" fillId="4" borderId="812" xfId="8" quotePrefix="1" applyFont="1" applyFill="1" applyBorder="1" applyAlignment="1">
      <alignment horizontal="center" vertical="center" wrapText="1"/>
    </xf>
    <xf numFmtId="0" fontId="10" fillId="4" borderId="400" xfId="8" quotePrefix="1" applyFont="1" applyFill="1" applyBorder="1" applyAlignment="1">
      <alignment horizontal="center" vertical="center" wrapText="1"/>
    </xf>
    <xf numFmtId="0" fontId="10" fillId="2" borderId="841" xfId="6" quotePrefix="1" applyFont="1" applyFill="1" applyBorder="1" applyAlignment="1">
      <alignment horizontal="center" vertical="center" wrapText="1"/>
    </xf>
    <xf numFmtId="0" fontId="10" fillId="2" borderId="811" xfId="6" quotePrefix="1" applyFont="1" applyFill="1" applyBorder="1" applyAlignment="1">
      <alignment horizontal="center" vertical="center" wrapText="1"/>
    </xf>
    <xf numFmtId="0" fontId="10" fillId="2" borderId="815" xfId="6" quotePrefix="1" applyFont="1" applyFill="1" applyBorder="1" applyAlignment="1">
      <alignment horizontal="center" vertical="center" wrapText="1"/>
    </xf>
    <xf numFmtId="0" fontId="10" fillId="2" borderId="837" xfId="6" quotePrefix="1" applyFont="1" applyFill="1" applyBorder="1" applyAlignment="1">
      <alignment horizontal="center" vertical="center" wrapText="1"/>
    </xf>
    <xf numFmtId="0" fontId="10" fillId="2" borderId="817" xfId="6" quotePrefix="1" applyFont="1" applyFill="1" applyBorder="1" applyAlignment="1">
      <alignment horizontal="center" vertical="center" wrapText="1"/>
    </xf>
    <xf numFmtId="0" fontId="10" fillId="2" borderId="746" xfId="6" quotePrefix="1" applyFont="1" applyFill="1" applyBorder="1" applyAlignment="1">
      <alignment horizontal="center" vertical="center" wrapText="1"/>
    </xf>
    <xf numFmtId="0" fontId="39" fillId="4" borderId="839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839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733" xfId="4" quotePrefix="1" applyFont="1" applyFill="1" applyBorder="1" applyAlignment="1">
      <alignment horizontal="center" vertical="center" wrapText="1"/>
    </xf>
    <xf numFmtId="0" fontId="10" fillId="2" borderId="1305" xfId="4" quotePrefix="1" applyFont="1" applyFill="1" applyBorder="1" applyAlignment="1">
      <alignment horizontal="center" vertical="center" wrapText="1"/>
    </xf>
    <xf numFmtId="0" fontId="33" fillId="2" borderId="1715" xfId="0" applyFont="1" applyFill="1" applyBorder="1" applyAlignment="1">
      <alignment wrapText="1"/>
    </xf>
    <xf numFmtId="0" fontId="33" fillId="2" borderId="1480" xfId="0" applyFont="1" applyFill="1" applyBorder="1" applyAlignment="1">
      <alignment wrapText="1"/>
    </xf>
    <xf numFmtId="0" fontId="33" fillId="2" borderId="1716" xfId="0" applyFont="1" applyFill="1" applyBorder="1" applyAlignment="1">
      <alignment wrapText="1"/>
    </xf>
    <xf numFmtId="0" fontId="33" fillId="2" borderId="1502" xfId="0" applyFont="1" applyFill="1" applyBorder="1" applyAlignment="1">
      <alignment wrapText="1"/>
    </xf>
    <xf numFmtId="0" fontId="33" fillId="2" borderId="1503" xfId="0" applyFont="1" applyFill="1" applyBorder="1" applyAlignment="1">
      <alignment wrapText="1"/>
    </xf>
    <xf numFmtId="0" fontId="33" fillId="2" borderId="1504" xfId="0" applyFont="1" applyFill="1" applyBorder="1" applyAlignment="1">
      <alignment wrapText="1"/>
    </xf>
    <xf numFmtId="0" fontId="10" fillId="2" borderId="1715" xfId="8" quotePrefix="1" applyFont="1" applyFill="1" applyBorder="1" applyAlignment="1">
      <alignment horizontal="center" vertical="center" wrapText="1"/>
    </xf>
    <xf numFmtId="0" fontId="33" fillId="2" borderId="1305" xfId="0" applyFont="1" applyFill="1" applyBorder="1" applyAlignment="1">
      <alignment wrapText="1"/>
    </xf>
    <xf numFmtId="0" fontId="33" fillId="2" borderId="1683" xfId="0" applyFont="1" applyFill="1" applyBorder="1" applyAlignment="1">
      <alignment wrapText="1"/>
    </xf>
    <xf numFmtId="0" fontId="33" fillId="2" borderId="1304" xfId="0" applyFont="1" applyFill="1" applyBorder="1" applyAlignment="1">
      <alignment wrapText="1"/>
    </xf>
    <xf numFmtId="0" fontId="10" fillId="2" borderId="1715" xfId="6" quotePrefix="1" applyFont="1" applyFill="1" applyBorder="1" applyAlignment="1">
      <alignment horizontal="center" vertical="center" wrapText="1"/>
    </xf>
    <xf numFmtId="0" fontId="10" fillId="2" borderId="1716" xfId="6" quotePrefix="1" applyFont="1" applyFill="1" applyBorder="1" applyAlignment="1">
      <alignment horizontal="center" vertical="center" wrapText="1"/>
    </xf>
    <xf numFmtId="0" fontId="10" fillId="2" borderId="1305" xfId="6" quotePrefix="1" applyFont="1" applyFill="1" applyBorder="1" applyAlignment="1">
      <alignment horizontal="center" vertical="center" wrapText="1"/>
    </xf>
    <xf numFmtId="0" fontId="10" fillId="2" borderId="1683" xfId="6" quotePrefix="1" applyFont="1" applyFill="1" applyBorder="1" applyAlignment="1">
      <alignment horizontal="center" vertical="center" wrapText="1"/>
    </xf>
    <xf numFmtId="0" fontId="10" fillId="2" borderId="1304" xfId="6" quotePrefix="1" applyFont="1" applyFill="1" applyBorder="1" applyAlignment="1">
      <alignment horizontal="center" vertical="center" wrapText="1"/>
    </xf>
    <xf numFmtId="0" fontId="103" fillId="2" borderId="0" xfId="0" applyFont="1" applyFill="1" applyAlignment="1">
      <alignment horizontal="center"/>
    </xf>
    <xf numFmtId="0" fontId="10" fillId="2" borderId="950" xfId="4" quotePrefix="1" applyFont="1" applyFill="1" applyBorder="1" applyAlignment="1">
      <alignment horizontal="center" vertical="center" wrapText="1"/>
    </xf>
    <xf numFmtId="0" fontId="10" fillId="2" borderId="1014" xfId="8" quotePrefix="1" applyFont="1" applyFill="1" applyBorder="1" applyAlignment="1">
      <alignment horizontal="center" vertical="center" wrapText="1"/>
    </xf>
    <xf numFmtId="0" fontId="33" fillId="2" borderId="1015" xfId="0" applyFont="1" applyFill="1" applyBorder="1" applyAlignment="1">
      <alignment wrapText="1"/>
    </xf>
    <xf numFmtId="0" fontId="33" fillId="2" borderId="917" xfId="0" applyFont="1" applyFill="1" applyBorder="1" applyAlignment="1">
      <alignment wrapText="1"/>
    </xf>
    <xf numFmtId="0" fontId="33" fillId="2" borderId="1016" xfId="0" applyFont="1" applyFill="1" applyBorder="1" applyAlignment="1">
      <alignment wrapText="1"/>
    </xf>
    <xf numFmtId="0" fontId="33" fillId="2" borderId="915" xfId="0" applyFont="1" applyFill="1" applyBorder="1" applyAlignment="1">
      <alignment wrapText="1"/>
    </xf>
    <xf numFmtId="0" fontId="33" fillId="2" borderId="904" xfId="0" applyFont="1" applyFill="1" applyBorder="1" applyAlignment="1">
      <alignment wrapText="1"/>
    </xf>
    <xf numFmtId="0" fontId="33" fillId="2" borderId="692" xfId="0" applyFont="1" applyFill="1" applyBorder="1" applyAlignment="1">
      <alignment wrapText="1"/>
    </xf>
    <xf numFmtId="0" fontId="10" fillId="2" borderId="1015" xfId="8" quotePrefix="1" applyFont="1" applyFill="1" applyBorder="1" applyAlignment="1">
      <alignment horizontal="center" vertical="center" wrapText="1"/>
    </xf>
    <xf numFmtId="0" fontId="33" fillId="2" borderId="950" xfId="0" applyFont="1" applyFill="1" applyBorder="1" applyAlignment="1">
      <alignment wrapText="1"/>
    </xf>
    <xf numFmtId="0" fontId="33" fillId="2" borderId="1020" xfId="0" applyFont="1" applyFill="1" applyBorder="1" applyAlignment="1">
      <alignment wrapText="1"/>
    </xf>
    <xf numFmtId="0" fontId="33" fillId="2" borderId="1021" xfId="0" applyFont="1" applyFill="1" applyBorder="1" applyAlignment="1">
      <alignment wrapText="1"/>
    </xf>
    <xf numFmtId="0" fontId="10" fillId="2" borderId="932" xfId="4" quotePrefix="1" applyFont="1" applyFill="1" applyBorder="1" applyAlignment="1">
      <alignment horizontal="center" vertical="center" wrapText="1"/>
    </xf>
    <xf numFmtId="0" fontId="10" fillId="4" borderId="1080" xfId="8" quotePrefix="1" applyFont="1" applyFill="1" applyBorder="1" applyAlignment="1">
      <alignment horizontal="center" vertical="center" wrapText="1"/>
    </xf>
    <xf numFmtId="0" fontId="10" fillId="4" borderId="1059" xfId="8" quotePrefix="1" applyFont="1" applyFill="1" applyBorder="1" applyAlignment="1">
      <alignment horizontal="center" vertical="center" wrapText="1"/>
    </xf>
    <xf numFmtId="0" fontId="10" fillId="4" borderId="1032" xfId="8" quotePrefix="1" applyFont="1" applyFill="1" applyBorder="1" applyAlignment="1">
      <alignment horizontal="center" vertical="center" wrapText="1"/>
    </xf>
    <xf numFmtId="0" fontId="10" fillId="4" borderId="1019" xfId="6" quotePrefix="1" applyFont="1" applyFill="1" applyBorder="1" applyAlignment="1">
      <alignment horizontal="center" vertical="center" wrapText="1"/>
    </xf>
    <xf numFmtId="0" fontId="10" fillId="4" borderId="1022" xfId="6" quotePrefix="1" applyFont="1" applyFill="1" applyBorder="1" applyAlignment="1">
      <alignment horizontal="center" vertical="center" wrapText="1"/>
    </xf>
    <xf numFmtId="0" fontId="39" fillId="4" borderId="917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06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727" xfId="8" quotePrefix="1" applyFont="1" applyFill="1" applyBorder="1" applyAlignment="1">
      <alignment horizontal="center" vertical="center" wrapText="1"/>
    </xf>
    <xf numFmtId="0" fontId="10" fillId="2" borderId="1602" xfId="8" quotePrefix="1" applyFont="1" applyFill="1" applyBorder="1" applyAlignment="1">
      <alignment horizontal="center" vertical="center" wrapText="1"/>
    </xf>
    <xf numFmtId="0" fontId="10" fillId="2" borderId="1723" xfId="8" quotePrefix="1" applyFont="1" applyFill="1" applyBorder="1" applyAlignment="1">
      <alignment horizontal="center" vertical="center" wrapText="1"/>
    </xf>
    <xf numFmtId="0" fontId="10" fillId="2" borderId="1718" xfId="6" quotePrefix="1" applyFont="1" applyFill="1" applyBorder="1" applyAlignment="1">
      <alignment horizontal="center" vertical="center" wrapText="1"/>
    </xf>
    <xf numFmtId="0" fontId="10" fillId="2" borderId="1469" xfId="6" quotePrefix="1" applyFont="1" applyFill="1" applyBorder="1" applyAlignment="1">
      <alignment horizontal="center" vertical="center" wrapText="1"/>
    </xf>
    <xf numFmtId="0" fontId="10" fillId="2" borderId="1581" xfId="6" quotePrefix="1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181" fillId="15" borderId="0" xfId="0" applyFont="1" applyFill="1" applyAlignment="1">
      <alignment horizontal="left" vertical="center" wrapText="1"/>
    </xf>
    <xf numFmtId="0" fontId="180" fillId="15" borderId="0" xfId="0" applyFont="1" applyFill="1" applyAlignment="1">
      <alignment horizontal="center" wrapText="1"/>
    </xf>
    <xf numFmtId="0" fontId="231" fillId="15" borderId="1713" xfId="4" quotePrefix="1" applyFont="1" applyFill="1" applyBorder="1" applyAlignment="1">
      <alignment horizontal="center" vertical="center" wrapText="1"/>
    </xf>
    <xf numFmtId="0" fontId="231" fillId="15" borderId="1733" xfId="4" quotePrefix="1" applyFont="1" applyFill="1" applyBorder="1" applyAlignment="1">
      <alignment horizontal="center" vertical="center" wrapText="1"/>
    </xf>
    <xf numFmtId="0" fontId="231" fillId="15" borderId="1234" xfId="4" quotePrefix="1" applyFont="1" applyFill="1" applyBorder="1" applyAlignment="1">
      <alignment horizontal="center" vertical="center" wrapText="1"/>
    </xf>
    <xf numFmtId="0" fontId="231" fillId="15" borderId="1714" xfId="8" quotePrefix="1" applyFont="1" applyFill="1" applyBorder="1" applyAlignment="1">
      <alignment horizontal="center" vertical="center" wrapText="1"/>
    </xf>
    <xf numFmtId="0" fontId="231" fillId="15" borderId="1715" xfId="8" quotePrefix="1" applyFont="1" applyFill="1" applyBorder="1" applyAlignment="1">
      <alignment horizontal="center" vertical="center" wrapText="1"/>
    </xf>
    <xf numFmtId="0" fontId="231" fillId="15" borderId="1716" xfId="8" quotePrefix="1" applyFont="1" applyFill="1" applyBorder="1" applyAlignment="1">
      <alignment horizontal="center" vertical="center" wrapText="1"/>
    </xf>
    <xf numFmtId="0" fontId="231" fillId="15" borderId="1234" xfId="8" quotePrefix="1" applyFont="1" applyFill="1" applyBorder="1" applyAlignment="1">
      <alignment horizontal="center" vertical="center" wrapText="1"/>
    </xf>
    <xf numFmtId="0" fontId="231" fillId="15" borderId="1683" xfId="8" quotePrefix="1" applyFont="1" applyFill="1" applyBorder="1" applyAlignment="1">
      <alignment horizontal="center" vertical="center" wrapText="1"/>
    </xf>
    <xf numFmtId="0" fontId="231" fillId="15" borderId="1304" xfId="8" quotePrefix="1" applyFont="1" applyFill="1" applyBorder="1" applyAlignment="1">
      <alignment horizontal="center" vertical="center" wrapText="1"/>
    </xf>
    <xf numFmtId="0" fontId="231" fillId="15" borderId="1502" xfId="8" quotePrefix="1" applyFont="1" applyFill="1" applyBorder="1" applyAlignment="1">
      <alignment horizontal="center" vertical="center" wrapText="1"/>
    </xf>
    <xf numFmtId="0" fontId="231" fillId="15" borderId="1503" xfId="8" quotePrefix="1" applyFont="1" applyFill="1" applyBorder="1" applyAlignment="1">
      <alignment horizontal="center" vertical="center" wrapText="1"/>
    </xf>
    <xf numFmtId="0" fontId="231" fillId="15" borderId="1504" xfId="8" quotePrefix="1" applyFont="1" applyFill="1" applyBorder="1" applyAlignment="1">
      <alignment horizontal="center" vertical="center" wrapText="1"/>
    </xf>
    <xf numFmtId="0" fontId="231" fillId="15" borderId="1714" xfId="6" quotePrefix="1" applyFont="1" applyFill="1" applyBorder="1" applyAlignment="1">
      <alignment horizontal="center" vertical="center" wrapText="1"/>
    </xf>
    <xf numFmtId="0" fontId="231" fillId="15" borderId="1715" xfId="6" quotePrefix="1" applyFont="1" applyFill="1" applyBorder="1" applyAlignment="1">
      <alignment horizontal="center" vertical="center" wrapText="1"/>
    </xf>
    <xf numFmtId="0" fontId="231" fillId="15" borderId="1716" xfId="6" quotePrefix="1" applyFont="1" applyFill="1" applyBorder="1" applyAlignment="1">
      <alignment horizontal="center" vertical="center" wrapText="1"/>
    </xf>
    <xf numFmtId="0" fontId="231" fillId="15" borderId="1234" xfId="6" quotePrefix="1" applyFont="1" applyFill="1" applyBorder="1" applyAlignment="1">
      <alignment horizontal="center" vertical="center" wrapText="1"/>
    </xf>
    <xf numFmtId="0" fontId="231" fillId="15" borderId="1683" xfId="6" quotePrefix="1" applyFont="1" applyFill="1" applyBorder="1" applyAlignment="1">
      <alignment horizontal="center" vertical="center" wrapText="1"/>
    </xf>
    <xf numFmtId="0" fontId="231" fillId="15" borderId="1304" xfId="6" quotePrefix="1" applyFont="1" applyFill="1" applyBorder="1" applyAlignment="1">
      <alignment horizontal="center" vertical="center" wrapText="1"/>
    </xf>
    <xf numFmtId="0" fontId="181" fillId="15" borderId="0" xfId="0" applyFont="1" applyFill="1" applyAlignment="1">
      <alignment horizontal="center" vertical="center" wrapText="1"/>
    </xf>
    <xf numFmtId="0" fontId="180" fillId="15" borderId="0" xfId="0" applyFont="1" applyFill="1" applyAlignment="1">
      <alignment horizontal="center"/>
    </xf>
    <xf numFmtId="0" fontId="55" fillId="4" borderId="1577" xfId="4" quotePrefix="1" applyFont="1" applyBorder="1" applyAlignment="1">
      <alignment horizontal="center" vertical="center" wrapText="1"/>
    </xf>
    <xf numFmtId="0" fontId="55" fillId="4" borderId="1493" xfId="4" quotePrefix="1" applyFont="1" applyBorder="1" applyAlignment="1">
      <alignment horizontal="center" vertical="center" wrapText="1"/>
    </xf>
    <xf numFmtId="0" fontId="55" fillId="4" borderId="1305" xfId="4" quotePrefix="1" applyFont="1" applyBorder="1" applyAlignment="1">
      <alignment horizontal="center" vertical="center" wrapText="1"/>
    </xf>
    <xf numFmtId="0" fontId="55" fillId="4" borderId="1578" xfId="8" quotePrefix="1" applyFont="1" applyBorder="1" applyAlignment="1">
      <alignment horizontal="center" vertical="center" wrapText="1"/>
    </xf>
    <xf numFmtId="0" fontId="181" fillId="15" borderId="1472" xfId="0" applyFont="1" applyFill="1" applyBorder="1" applyAlignment="1">
      <alignment wrapText="1"/>
    </xf>
    <xf numFmtId="0" fontId="181" fillId="15" borderId="1480" xfId="0" applyFont="1" applyFill="1" applyBorder="1" applyAlignment="1">
      <alignment wrapText="1"/>
    </xf>
    <xf numFmtId="0" fontId="181" fillId="15" borderId="0" xfId="0" applyFont="1" applyFill="1" applyAlignment="1">
      <alignment wrapText="1"/>
    </xf>
    <xf numFmtId="0" fontId="181" fillId="15" borderId="1473" xfId="0" applyFont="1" applyFill="1" applyBorder="1" applyAlignment="1">
      <alignment wrapText="1"/>
    </xf>
    <xf numFmtId="0" fontId="181" fillId="15" borderId="1502" xfId="0" applyFont="1" applyFill="1" applyBorder="1" applyAlignment="1">
      <alignment wrapText="1"/>
    </xf>
    <xf numFmtId="0" fontId="181" fillId="15" borderId="1503" xfId="0" applyFont="1" applyFill="1" applyBorder="1" applyAlignment="1">
      <alignment wrapText="1"/>
    </xf>
    <xf numFmtId="0" fontId="181" fillId="15" borderId="1504" xfId="0" applyFont="1" applyFill="1" applyBorder="1" applyAlignment="1">
      <alignment wrapText="1"/>
    </xf>
    <xf numFmtId="0" fontId="55" fillId="4" borderId="1472" xfId="8" quotePrefix="1" applyFont="1" applyBorder="1" applyAlignment="1">
      <alignment horizontal="center" vertical="center" wrapText="1"/>
    </xf>
    <xf numFmtId="0" fontId="181" fillId="15" borderId="1305" xfId="0" applyFont="1" applyFill="1" applyBorder="1" applyAlignment="1">
      <alignment wrapText="1"/>
    </xf>
    <xf numFmtId="0" fontId="181" fillId="15" borderId="943" xfId="0" applyFont="1" applyFill="1" applyBorder="1" applyAlignment="1">
      <alignment wrapText="1"/>
    </xf>
    <xf numFmtId="0" fontId="181" fillId="15" borderId="1021" xfId="0" applyFont="1" applyFill="1" applyBorder="1" applyAlignment="1">
      <alignment wrapText="1"/>
    </xf>
    <xf numFmtId="0" fontId="55" fillId="4" borderId="1578" xfId="6" quotePrefix="1" applyFont="1" applyBorder="1" applyAlignment="1">
      <alignment horizontal="center" vertical="center" wrapText="1"/>
    </xf>
    <xf numFmtId="0" fontId="55" fillId="4" borderId="1472" xfId="6" quotePrefix="1" applyFont="1" applyBorder="1" applyAlignment="1">
      <alignment horizontal="center" vertical="center" wrapText="1"/>
    </xf>
    <xf numFmtId="0" fontId="55" fillId="4" borderId="1473" xfId="6" quotePrefix="1" applyFont="1" applyBorder="1" applyAlignment="1">
      <alignment horizontal="center" vertical="center" wrapText="1"/>
    </xf>
    <xf numFmtId="0" fontId="55" fillId="4" borderId="1305" xfId="6" quotePrefix="1" applyFont="1" applyBorder="1" applyAlignment="1">
      <alignment horizontal="center" vertical="center" wrapText="1"/>
    </xf>
    <xf numFmtId="0" fontId="55" fillId="4" borderId="943" xfId="6" quotePrefix="1" applyFont="1" applyBorder="1" applyAlignment="1">
      <alignment horizontal="center" vertical="center" wrapText="1"/>
    </xf>
    <xf numFmtId="0" fontId="55" fillId="4" borderId="1021" xfId="6" quotePrefix="1" applyFont="1" applyBorder="1" applyAlignment="1">
      <alignment horizontal="center" vertical="center" wrapText="1"/>
    </xf>
    <xf numFmtId="0" fontId="55" fillId="15" borderId="1012" xfId="4" quotePrefix="1" applyFont="1" applyFill="1" applyBorder="1" applyAlignment="1">
      <alignment horizontal="center" vertical="center" wrapText="1"/>
    </xf>
    <xf numFmtId="0" fontId="55" fillId="15" borderId="836" xfId="4" quotePrefix="1" applyFont="1" applyFill="1" applyBorder="1" applyAlignment="1">
      <alignment horizontal="center" vertical="center" wrapText="1"/>
    </xf>
    <xf numFmtId="0" fontId="55" fillId="15" borderId="950" xfId="4" quotePrefix="1" applyFont="1" applyFill="1" applyBorder="1" applyAlignment="1">
      <alignment horizontal="center" vertical="center" wrapText="1"/>
    </xf>
    <xf numFmtId="0" fontId="55" fillId="15" borderId="1014" xfId="6" quotePrefix="1" applyFont="1" applyFill="1" applyBorder="1" applyAlignment="1">
      <alignment horizontal="center" vertical="center" wrapText="1"/>
    </xf>
    <xf numFmtId="0" fontId="55" fillId="15" borderId="1015" xfId="6" quotePrefix="1" applyFont="1" applyFill="1" applyBorder="1" applyAlignment="1">
      <alignment horizontal="center" vertical="center" wrapText="1"/>
    </xf>
    <xf numFmtId="0" fontId="55" fillId="15" borderId="1016" xfId="6" quotePrefix="1" applyFont="1" applyFill="1" applyBorder="1" applyAlignment="1">
      <alignment horizontal="center" vertical="center" wrapText="1"/>
    </xf>
    <xf numFmtId="0" fontId="55" fillId="15" borderId="950" xfId="6" quotePrefix="1" applyFont="1" applyFill="1" applyBorder="1" applyAlignment="1">
      <alignment horizontal="center" vertical="center" wrapText="1"/>
    </xf>
    <xf numFmtId="0" fontId="55" fillId="15" borderId="943" xfId="6" quotePrefix="1" applyFont="1" applyFill="1" applyBorder="1" applyAlignment="1">
      <alignment horizontal="center" vertical="center" wrapText="1"/>
    </xf>
    <xf numFmtId="0" fontId="55" fillId="15" borderId="942" xfId="6" quotePrefix="1" applyFont="1" applyFill="1" applyBorder="1" applyAlignment="1">
      <alignment horizontal="center" vertical="center" wrapText="1"/>
    </xf>
    <xf numFmtId="0" fontId="55" fillId="15" borderId="1033" xfId="8" quotePrefix="1" applyFont="1" applyFill="1" applyBorder="1" applyAlignment="1">
      <alignment horizontal="center" vertical="center" wrapText="1"/>
    </xf>
    <xf numFmtId="0" fontId="55" fillId="15" borderId="903" xfId="8" quotePrefix="1" applyFont="1" applyFill="1" applyBorder="1" applyAlignment="1">
      <alignment horizontal="center" vertical="center" wrapText="1"/>
    </xf>
    <xf numFmtId="0" fontId="55" fillId="15" borderId="1032" xfId="8" quotePrefix="1" applyFont="1" applyFill="1" applyBorder="1" applyAlignment="1">
      <alignment horizontal="center" vertical="center" wrapText="1"/>
    </xf>
    <xf numFmtId="0" fontId="55" fillId="15" borderId="1034" xfId="6" quotePrefix="1" applyFont="1" applyFill="1" applyBorder="1" applyAlignment="1">
      <alignment horizontal="center" vertical="center" wrapText="1"/>
    </xf>
    <xf numFmtId="0" fontId="55" fillId="15" borderId="1019" xfId="6" quotePrefix="1" applyFont="1" applyFill="1" applyBorder="1" applyAlignment="1">
      <alignment horizontal="center" vertical="center" wrapText="1"/>
    </xf>
    <xf numFmtId="0" fontId="55" fillId="15" borderId="1022" xfId="6" quotePrefix="1" applyFont="1" applyFill="1" applyBorder="1" applyAlignment="1">
      <alignment horizontal="center" vertical="center" wrapText="1"/>
    </xf>
    <xf numFmtId="0" fontId="104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461" xfId="8" quotePrefix="1" applyFont="1" applyFill="1" applyBorder="1" applyAlignment="1">
      <alignment horizontal="center" vertical="center" wrapText="1"/>
    </xf>
    <xf numFmtId="0" fontId="10" fillId="4" borderId="463" xfId="8" quotePrefix="1" applyFont="1" applyFill="1" applyBorder="1" applyAlignment="1">
      <alignment horizontal="center" vertical="center" wrapText="1"/>
    </xf>
    <xf numFmtId="0" fontId="10" fillId="4" borderId="489" xfId="8" quotePrefix="1" applyFont="1" applyFill="1" applyBorder="1" applyAlignment="1">
      <alignment horizontal="center" vertical="center" wrapText="1"/>
    </xf>
    <xf numFmtId="0" fontId="10" fillId="4" borderId="539" xfId="4" quotePrefix="1" applyFont="1" applyFill="1" applyBorder="1" applyAlignment="1">
      <alignment horizontal="center" vertical="center" wrapText="1"/>
    </xf>
    <xf numFmtId="0" fontId="10" fillId="4" borderId="556" xfId="4" quotePrefix="1" applyFont="1" applyFill="1" applyBorder="1" applyAlignment="1">
      <alignment horizontal="center" vertical="center" wrapText="1"/>
    </xf>
    <xf numFmtId="0" fontId="10" fillId="4" borderId="404" xfId="4" quotePrefix="1" applyFont="1" applyFill="1" applyBorder="1" applyAlignment="1">
      <alignment horizontal="center" vertical="center" wrapText="1"/>
    </xf>
    <xf numFmtId="0" fontId="10" fillId="4" borderId="540" xfId="6" quotePrefix="1" applyFont="1" applyFill="1" applyBorder="1" applyAlignment="1">
      <alignment horizontal="center" vertical="center" wrapText="1"/>
    </xf>
    <xf numFmtId="0" fontId="10" fillId="4" borderId="453" xfId="6" quotePrefix="1" applyFont="1" applyFill="1" applyBorder="1" applyAlignment="1">
      <alignment horizontal="center" vertical="center" wrapText="1"/>
    </xf>
    <xf numFmtId="0" fontId="10" fillId="4" borderId="541" xfId="6" quotePrefix="1" applyFont="1" applyFill="1" applyBorder="1" applyAlignment="1">
      <alignment horizontal="center" vertical="center" wrapText="1"/>
    </xf>
    <xf numFmtId="0" fontId="10" fillId="4" borderId="404" xfId="6" quotePrefix="1" applyFont="1" applyFill="1" applyBorder="1" applyAlignment="1">
      <alignment horizontal="center" vertical="center" wrapText="1"/>
    </xf>
    <xf numFmtId="0" fontId="10" fillId="4" borderId="384" xfId="6" quotePrefix="1" applyFont="1" applyFill="1" applyBorder="1" applyAlignment="1">
      <alignment horizontal="center" vertical="center" wrapText="1"/>
    </xf>
    <xf numFmtId="0" fontId="10" fillId="4" borderId="385" xfId="6" quotePrefix="1" applyFont="1" applyFill="1" applyBorder="1" applyAlignment="1">
      <alignment horizontal="center" vertical="center" wrapText="1"/>
    </xf>
    <xf numFmtId="0" fontId="10" fillId="4" borderId="490" xfId="6" quotePrefix="1" applyFont="1" applyFill="1" applyBorder="1" applyAlignment="1">
      <alignment horizontal="center" vertical="center" wrapText="1"/>
    </xf>
    <xf numFmtId="0" fontId="10" fillId="4" borderId="491" xfId="6" quotePrefix="1" applyFont="1" applyFill="1" applyBorder="1" applyAlignment="1">
      <alignment horizontal="center" vertical="center" wrapText="1"/>
    </xf>
    <xf numFmtId="0" fontId="10" fillId="4" borderId="492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1211" xfId="4" applyFont="1" applyFill="1" applyBorder="1" applyAlignment="1">
      <alignment horizontal="center" vertical="center" wrapText="1"/>
    </xf>
    <xf numFmtId="0" fontId="47" fillId="0" borderId="1211" xfId="8" applyFont="1" applyFill="1" applyBorder="1" applyAlignment="1">
      <alignment horizontal="center" vertical="center" wrapText="1"/>
    </xf>
    <xf numFmtId="0" fontId="47" fillId="0" borderId="1062" xfId="8" applyFont="1" applyFill="1" applyBorder="1" applyAlignment="1">
      <alignment horizontal="center" vertical="center" wrapText="1"/>
    </xf>
    <xf numFmtId="0" fontId="47" fillId="0" borderId="1211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052" xfId="8" applyFont="1" applyFill="1" applyBorder="1" applyAlignment="1">
      <alignment horizontal="center" vertical="center" wrapText="1"/>
    </xf>
    <xf numFmtId="0" fontId="47" fillId="0" borderId="774" xfId="8" applyFont="1" applyFill="1" applyBorder="1" applyAlignment="1">
      <alignment horizontal="center" vertical="center" wrapText="1"/>
    </xf>
    <xf numFmtId="0" fontId="107" fillId="2" borderId="277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NumberFormat="1" applyFont="1" applyFill="1" applyBorder="1" applyAlignment="1" applyProtection="1">
      <alignment horizontal="center"/>
      <protection locked="0"/>
    </xf>
    <xf numFmtId="0" fontId="108" fillId="2" borderId="276" xfId="4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3" xfId="4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8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80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9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8" xfId="6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80" xfId="6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9" xfId="6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246" xfId="4" quotePrefix="1" applyFont="1" applyFill="1" applyBorder="1" applyAlignment="1" applyProtection="1">
      <alignment horizontal="center" vertical="center" wrapText="1"/>
      <protection locked="0"/>
    </xf>
    <xf numFmtId="0" fontId="108" fillId="2" borderId="196" xfId="4" applyFont="1" applyFill="1" applyBorder="1" applyAlignment="1" applyProtection="1">
      <alignment horizontal="center" vertical="center" wrapText="1"/>
      <protection locked="0"/>
    </xf>
    <xf numFmtId="0" fontId="108" fillId="4" borderId="247" xfId="8" quotePrefix="1" applyFont="1" applyFill="1" applyBorder="1" applyAlignment="1" applyProtection="1">
      <alignment horizontal="center" vertical="center" wrapText="1"/>
      <protection locked="0"/>
    </xf>
    <xf numFmtId="0" fontId="107" fillId="2" borderId="248" xfId="0" applyFont="1" applyFill="1" applyBorder="1" applyAlignment="1" applyProtection="1">
      <alignment wrapText="1"/>
      <protection locked="0"/>
    </xf>
    <xf numFmtId="0" fontId="107" fillId="2" borderId="195" xfId="0" applyFont="1" applyFill="1" applyBorder="1" applyAlignment="1" applyProtection="1">
      <alignment wrapText="1"/>
      <protection locked="0"/>
    </xf>
    <xf numFmtId="0" fontId="107" fillId="2" borderId="0" xfId="0" applyFont="1" applyFill="1" applyBorder="1" applyAlignment="1" applyProtection="1">
      <alignment wrapText="1"/>
      <protection locked="0"/>
    </xf>
    <xf numFmtId="0" fontId="107" fillId="2" borderId="249" xfId="0" applyFont="1" applyFill="1" applyBorder="1" applyAlignment="1" applyProtection="1">
      <alignment wrapText="1"/>
      <protection locked="0"/>
    </xf>
    <xf numFmtId="0" fontId="107" fillId="2" borderId="181" xfId="0" applyFont="1" applyFill="1" applyBorder="1" applyAlignment="1" applyProtection="1">
      <alignment wrapText="1"/>
      <protection locked="0"/>
    </xf>
    <xf numFmtId="0" fontId="107" fillId="2" borderId="182" xfId="0" applyFont="1" applyFill="1" applyBorder="1" applyAlignment="1" applyProtection="1">
      <alignment wrapText="1"/>
      <protection locked="0"/>
    </xf>
    <xf numFmtId="0" fontId="107" fillId="2" borderId="183" xfId="0" applyFont="1" applyFill="1" applyBorder="1" applyAlignment="1" applyProtection="1">
      <alignment wrapText="1"/>
      <protection locked="0"/>
    </xf>
    <xf numFmtId="0" fontId="108" fillId="4" borderId="248" xfId="8" quotePrefix="1" applyFont="1" applyFill="1" applyBorder="1" applyAlignment="1" applyProtection="1">
      <alignment horizontal="center" vertical="center" wrapText="1"/>
      <protection locked="0"/>
    </xf>
    <xf numFmtId="0" fontId="107" fillId="2" borderId="221" xfId="0" applyFont="1" applyFill="1" applyBorder="1" applyAlignment="1" applyProtection="1">
      <alignment wrapText="1"/>
      <protection locked="0"/>
    </xf>
    <xf numFmtId="0" fontId="107" fillId="2" borderId="198" xfId="0" applyFont="1" applyFill="1" applyBorder="1" applyAlignment="1" applyProtection="1">
      <alignment wrapText="1"/>
      <protection locked="0"/>
    </xf>
    <xf numFmtId="0" fontId="107" fillId="2" borderId="199" xfId="0" applyFont="1" applyFill="1" applyBorder="1" applyAlignment="1" applyProtection="1">
      <alignment wrapText="1"/>
      <protection locked="0"/>
    </xf>
    <xf numFmtId="0" fontId="108" fillId="2" borderId="247" xfId="8" applyFont="1" applyFill="1" applyBorder="1" applyAlignment="1" applyProtection="1">
      <alignment horizontal="center" vertical="center" wrapText="1"/>
      <protection locked="0"/>
    </xf>
    <xf numFmtId="0" fontId="108" fillId="4" borderId="247" xfId="6" quotePrefix="1" applyFont="1" applyFill="1" applyBorder="1" applyAlignment="1" applyProtection="1">
      <alignment horizontal="center" vertical="center" wrapText="1"/>
      <protection locked="0"/>
    </xf>
    <xf numFmtId="0" fontId="108" fillId="2" borderId="248" xfId="6" applyFont="1" applyFill="1" applyBorder="1" applyAlignment="1" applyProtection="1">
      <alignment horizontal="center" vertical="center" wrapText="1"/>
      <protection locked="0"/>
    </xf>
    <xf numFmtId="0" fontId="108" fillId="2" borderId="249" xfId="6" applyFont="1" applyFill="1" applyBorder="1" applyAlignment="1" applyProtection="1">
      <alignment horizontal="center" vertical="center" wrapText="1"/>
      <protection locked="0"/>
    </xf>
    <xf numFmtId="0" fontId="108" fillId="2" borderId="221" xfId="6" applyFont="1" applyFill="1" applyBorder="1" applyAlignment="1" applyProtection="1">
      <alignment horizontal="center" vertical="center" wrapText="1"/>
      <protection locked="0"/>
    </xf>
    <xf numFmtId="0" fontId="108" fillId="2" borderId="198" xfId="6" applyFont="1" applyFill="1" applyBorder="1" applyAlignment="1" applyProtection="1">
      <alignment horizontal="center" vertical="center" wrapText="1"/>
      <protection locked="0"/>
    </xf>
    <xf numFmtId="0" fontId="108" fillId="2" borderId="199" xfId="6" applyFont="1" applyFill="1" applyBorder="1" applyAlignment="1" applyProtection="1">
      <alignment horizontal="center" vertical="center" wrapText="1"/>
      <protection locked="0"/>
    </xf>
    <xf numFmtId="0" fontId="10" fillId="4" borderId="351" xfId="4" quotePrefix="1" applyFont="1" applyFill="1" applyBorder="1" applyAlignment="1">
      <alignment horizontal="center" vertical="center" wrapText="1"/>
    </xf>
    <xf numFmtId="0" fontId="10" fillId="2" borderId="353" xfId="8" quotePrefix="1" applyFont="1" applyFill="1" applyBorder="1" applyAlignment="1">
      <alignment horizontal="center" vertical="center" wrapText="1"/>
    </xf>
    <xf numFmtId="0" fontId="10" fillId="2" borderId="354" xfId="8" quotePrefix="1" applyFont="1" applyFill="1" applyBorder="1" applyAlignment="1">
      <alignment horizontal="center" vertical="center" wrapText="1"/>
    </xf>
    <xf numFmtId="0" fontId="10" fillId="2" borderId="355" xfId="8" quotePrefix="1" applyFont="1" applyFill="1" applyBorder="1" applyAlignment="1">
      <alignment horizontal="center" vertical="center" wrapText="1"/>
    </xf>
    <xf numFmtId="0" fontId="10" fillId="2" borderId="350" xfId="8" quotePrefix="1" applyFont="1" applyFill="1" applyBorder="1" applyAlignment="1">
      <alignment horizontal="center" vertical="center" wrapText="1"/>
    </xf>
    <xf numFmtId="0" fontId="10" fillId="2" borderId="358" xfId="8" quotePrefix="1" applyFont="1" applyFill="1" applyBorder="1" applyAlignment="1">
      <alignment horizontal="center" vertical="center" wrapText="1"/>
    </xf>
    <xf numFmtId="0" fontId="10" fillId="2" borderId="356" xfId="8" quotePrefix="1" applyFont="1" applyFill="1" applyBorder="1" applyAlignment="1">
      <alignment horizontal="center" vertical="center" wrapText="1"/>
    </xf>
    <xf numFmtId="0" fontId="10" fillId="4" borderId="353" xfId="6" quotePrefix="1" applyFont="1" applyFill="1" applyBorder="1" applyAlignment="1">
      <alignment horizontal="center" vertical="center" wrapText="1"/>
    </xf>
    <xf numFmtId="0" fontId="10" fillId="4" borderId="354" xfId="6" quotePrefix="1" applyFont="1" applyFill="1" applyBorder="1" applyAlignment="1">
      <alignment horizontal="center" vertical="center" wrapText="1"/>
    </xf>
    <xf numFmtId="0" fontId="10" fillId="4" borderId="355" xfId="6" quotePrefix="1" applyFont="1" applyFill="1" applyBorder="1" applyAlignment="1">
      <alignment horizontal="center" vertical="center" wrapText="1"/>
    </xf>
    <xf numFmtId="0" fontId="10" fillId="4" borderId="350" xfId="6" quotePrefix="1" applyFont="1" applyFill="1" applyBorder="1" applyAlignment="1">
      <alignment horizontal="center" vertical="center" wrapText="1"/>
    </xf>
    <xf numFmtId="0" fontId="10" fillId="4" borderId="358" xfId="6" quotePrefix="1" applyFont="1" applyFill="1" applyBorder="1" applyAlignment="1">
      <alignment horizontal="center" vertical="center" wrapText="1"/>
    </xf>
    <xf numFmtId="0" fontId="10" fillId="4" borderId="356" xfId="6" quotePrefix="1" applyFont="1" applyFill="1" applyBorder="1" applyAlignment="1">
      <alignment horizontal="center" vertical="center" wrapText="1"/>
    </xf>
    <xf numFmtId="0" fontId="10" fillId="2" borderId="735" xfId="4" quotePrefix="1" applyFont="1" applyFill="1" applyBorder="1" applyAlignment="1">
      <alignment horizontal="center" vertical="center" wrapText="1"/>
    </xf>
    <xf numFmtId="0" fontId="10" fillId="2" borderId="665" xfId="4" quotePrefix="1" applyFont="1" applyFill="1" applyBorder="1" applyAlignment="1">
      <alignment horizontal="center" vertical="center" wrapText="1"/>
    </xf>
    <xf numFmtId="0" fontId="10" fillId="2" borderId="694" xfId="4" quotePrefix="1" applyFont="1" applyFill="1" applyBorder="1" applyAlignment="1">
      <alignment horizontal="center" vertical="center" wrapText="1"/>
    </xf>
    <xf numFmtId="0" fontId="10" fillId="2" borderId="742" xfId="8" quotePrefix="1" applyFont="1" applyFill="1" applyBorder="1" applyAlignment="1">
      <alignment horizontal="center" vertical="center" wrapText="1"/>
    </xf>
    <xf numFmtId="0" fontId="10" fillId="2" borderId="690" xfId="8" quotePrefix="1" applyFont="1" applyFill="1" applyBorder="1" applyAlignment="1">
      <alignment horizontal="center" vertical="center" wrapText="1"/>
    </xf>
    <xf numFmtId="0" fontId="10" fillId="2" borderId="744" xfId="8" quotePrefix="1" applyFont="1" applyFill="1" applyBorder="1" applyAlignment="1">
      <alignment horizontal="center" vertical="center" wrapText="1"/>
    </xf>
    <xf numFmtId="0" fontId="10" fillId="2" borderId="745" xfId="8" quotePrefix="1" applyFont="1" applyFill="1" applyBorder="1" applyAlignment="1">
      <alignment horizontal="center" vertical="center" wrapText="1"/>
    </xf>
    <xf numFmtId="0" fontId="10" fillId="2" borderId="740" xfId="8" quotePrefix="1" applyFont="1" applyFill="1" applyBorder="1" applyAlignment="1">
      <alignment horizontal="center" vertical="center" wrapText="1"/>
    </xf>
    <xf numFmtId="0" fontId="10" fillId="2" borderId="746" xfId="8" quotePrefix="1" applyFont="1" applyFill="1" applyBorder="1" applyAlignment="1">
      <alignment horizontal="center" vertical="center" wrapText="1"/>
    </xf>
    <xf numFmtId="0" fontId="10" fillId="2" borderId="742" xfId="6" quotePrefix="1" applyFont="1" applyFill="1" applyBorder="1" applyAlignment="1">
      <alignment horizontal="center" vertical="center" wrapText="1"/>
    </xf>
    <xf numFmtId="0" fontId="10" fillId="2" borderId="690" xfId="6" quotePrefix="1" applyFont="1" applyFill="1" applyBorder="1" applyAlignment="1">
      <alignment horizontal="center" vertical="center" wrapText="1"/>
    </xf>
    <xf numFmtId="0" fontId="10" fillId="2" borderId="744" xfId="6" quotePrefix="1" applyFont="1" applyFill="1" applyBorder="1" applyAlignment="1">
      <alignment horizontal="center" vertical="center" wrapText="1"/>
    </xf>
    <xf numFmtId="0" fontId="10" fillId="2" borderId="745" xfId="6" quotePrefix="1" applyFont="1" applyFill="1" applyBorder="1" applyAlignment="1">
      <alignment horizontal="center" vertical="center" wrapText="1"/>
    </xf>
    <xf numFmtId="0" fontId="10" fillId="2" borderId="740" xfId="6" quotePrefix="1" applyFont="1" applyFill="1" applyBorder="1" applyAlignment="1">
      <alignment horizontal="center" vertical="center" wrapText="1"/>
    </xf>
    <xf numFmtId="0" fontId="108" fillId="4" borderId="1288" xfId="4" quotePrefix="1" applyFont="1" applyFill="1" applyBorder="1" applyAlignment="1" applyProtection="1">
      <alignment horizontal="center" vertical="center" wrapText="1"/>
      <protection locked="0"/>
    </xf>
    <xf numFmtId="0" fontId="108" fillId="2" borderId="1234" xfId="4" applyFont="1" applyFill="1" applyBorder="1" applyAlignment="1" applyProtection="1">
      <alignment horizontal="center" vertical="center" wrapText="1"/>
      <protection locked="0"/>
    </xf>
    <xf numFmtId="0" fontId="108" fillId="4" borderId="1213" xfId="8" quotePrefix="1" applyFont="1" applyFill="1" applyBorder="1" applyAlignment="1" applyProtection="1">
      <alignment horizontal="center" vertical="center" wrapText="1"/>
      <protection locked="0"/>
    </xf>
    <xf numFmtId="0" fontId="108" fillId="2" borderId="1214" xfId="8" applyFont="1" applyFill="1" applyBorder="1" applyAlignment="1" applyProtection="1">
      <alignment horizontal="center" vertical="center" wrapText="1"/>
      <protection locked="0"/>
    </xf>
    <xf numFmtId="0" fontId="108" fillId="2" borderId="1220" xfId="8" applyFont="1" applyFill="1" applyBorder="1" applyAlignment="1" applyProtection="1">
      <alignment horizontal="center" vertical="center" wrapText="1"/>
      <protection locked="0"/>
    </xf>
    <xf numFmtId="0" fontId="108" fillId="4" borderId="1239" xfId="6" quotePrefix="1" applyFont="1" applyFill="1" applyBorder="1" applyAlignment="1" applyProtection="1">
      <alignment horizontal="center" vertical="center" wrapText="1"/>
      <protection locked="0"/>
    </xf>
    <xf numFmtId="0" fontId="108" fillId="2" borderId="1015" xfId="6" applyFont="1" applyFill="1" applyBorder="1" applyAlignment="1" applyProtection="1">
      <alignment horizontal="center" vertical="center" wrapText="1"/>
      <protection locked="0"/>
    </xf>
    <xf numFmtId="0" fontId="108" fillId="2" borderId="948" xfId="6" applyFont="1" applyFill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252" xfId="8" quotePrefix="1" applyFont="1" applyFill="1" applyBorder="1" applyAlignment="1" applyProtection="1">
      <alignment horizontal="center" vertical="center" wrapText="1"/>
      <protection locked="0"/>
    </xf>
    <xf numFmtId="0" fontId="108" fillId="2" borderId="258" xfId="8" applyFont="1" applyFill="1" applyBorder="1" applyAlignment="1" applyProtection="1">
      <alignment horizontal="center" vertical="center" wrapText="1"/>
      <protection locked="0"/>
    </xf>
    <xf numFmtId="0" fontId="108" fillId="2" borderId="257" xfId="8" applyFont="1" applyFill="1" applyBorder="1" applyAlignment="1" applyProtection="1">
      <alignment horizontal="center" vertical="center" wrapText="1"/>
      <protection locked="0"/>
    </xf>
    <xf numFmtId="0" fontId="32" fillId="11" borderId="0" xfId="0" applyFont="1" applyFill="1" applyBorder="1" applyAlignment="1">
      <alignment horizontal="center" vertical="center" wrapText="1"/>
    </xf>
    <xf numFmtId="0" fontId="154" fillId="2" borderId="0" xfId="0" applyFont="1" applyFill="1" applyBorder="1"/>
    <xf numFmtId="0" fontId="3" fillId="11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center"/>
    </xf>
    <xf numFmtId="0" fontId="3" fillId="12" borderId="584" xfId="0" applyFont="1" applyFill="1" applyBorder="1" applyAlignment="1">
      <alignment horizontal="center" vertical="center" wrapText="1"/>
    </xf>
    <xf numFmtId="0" fontId="154" fillId="2" borderId="591" xfId="0" applyFont="1" applyFill="1" applyBorder="1"/>
    <xf numFmtId="0" fontId="154" fillId="2" borderId="585" xfId="0" applyFont="1" applyFill="1" applyBorder="1"/>
    <xf numFmtId="0" fontId="154" fillId="2" borderId="586" xfId="0" applyFont="1" applyFill="1" applyBorder="1"/>
    <xf numFmtId="0" fontId="3" fillId="12" borderId="585" xfId="0" applyFont="1" applyFill="1" applyBorder="1" applyAlignment="1">
      <alignment horizontal="center" vertical="center" wrapText="1"/>
    </xf>
    <xf numFmtId="0" fontId="154" fillId="2" borderId="587" xfId="0" applyFont="1" applyFill="1" applyBorder="1"/>
    <xf numFmtId="0" fontId="0" fillId="2" borderId="0" xfId="0" applyFont="1" applyFill="1" applyAlignment="1"/>
    <xf numFmtId="0" fontId="154" fillId="2" borderId="588" xfId="0" applyFont="1" applyFill="1" applyBorder="1"/>
    <xf numFmtId="0" fontId="154" fillId="2" borderId="589" xfId="0" applyFont="1" applyFill="1" applyBorder="1"/>
    <xf numFmtId="0" fontId="154" fillId="2" borderId="590" xfId="0" applyFont="1" applyFill="1" applyBorder="1"/>
    <xf numFmtId="0" fontId="154" fillId="2" borderId="560" xfId="0" applyFont="1" applyFill="1" applyBorder="1"/>
    <xf numFmtId="0" fontId="154" fillId="2" borderId="562" xfId="0" applyFont="1" applyFill="1" applyBorder="1"/>
    <xf numFmtId="0" fontId="3" fillId="11" borderId="584" xfId="0" applyFont="1" applyFill="1" applyBorder="1" applyAlignment="1">
      <alignment horizontal="center" vertical="center" wrapText="1"/>
    </xf>
    <xf numFmtId="0" fontId="155" fillId="11" borderId="0" xfId="0" applyFont="1" applyFill="1" applyBorder="1" applyAlignment="1">
      <alignment horizontal="left" vertical="center" wrapText="1"/>
    </xf>
    <xf numFmtId="0" fontId="3" fillId="12" borderId="598" xfId="0" applyFont="1" applyFill="1" applyBorder="1" applyAlignment="1">
      <alignment horizontal="center" vertical="center" wrapText="1"/>
    </xf>
    <xf numFmtId="0" fontId="154" fillId="2" borderId="599" xfId="0" applyFont="1" applyFill="1" applyBorder="1"/>
    <xf numFmtId="0" fontId="154" fillId="2" borderId="600" xfId="0" applyFont="1" applyFill="1" applyBorder="1"/>
    <xf numFmtId="0" fontId="193" fillId="11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7" fillId="2" borderId="0" xfId="0" applyFont="1" applyFill="1" applyBorder="1" applyAlignment="1">
      <alignment horizontal="center" wrapText="1"/>
    </xf>
    <xf numFmtId="0" fontId="137" fillId="2" borderId="0" xfId="0" applyFont="1" applyFill="1" applyAlignment="1">
      <alignment horizontal="center"/>
    </xf>
    <xf numFmtId="0" fontId="10" fillId="2" borderId="1255" xfId="4" applyFont="1" applyFill="1" applyBorder="1" applyAlignment="1">
      <alignment horizontal="center" vertical="center" wrapText="1"/>
    </xf>
    <xf numFmtId="0" fontId="10" fillId="2" borderId="1234" xfId="4" applyFont="1" applyFill="1" applyBorder="1" applyAlignment="1">
      <alignment horizontal="center" vertical="center" wrapText="1"/>
    </xf>
    <xf numFmtId="0" fontId="10" fillId="4" borderId="1239" xfId="8" quotePrefix="1" applyFont="1" applyFill="1" applyBorder="1" applyAlignment="1">
      <alignment horizontal="center" vertical="center" wrapText="1"/>
    </xf>
    <xf numFmtId="0" fontId="10" fillId="2" borderId="1015" xfId="8" applyFont="1" applyFill="1" applyBorder="1" applyAlignment="1">
      <alignment horizontal="center" vertical="center" wrapText="1"/>
    </xf>
    <xf numFmtId="0" fontId="10" fillId="4" borderId="1016" xfId="8" applyFont="1" applyFill="1" applyBorder="1" applyAlignment="1">
      <alignment horizontal="center" vertical="center" wrapText="1"/>
    </xf>
    <xf numFmtId="0" fontId="10" fillId="4" borderId="1234" xfId="8" applyFont="1" applyFill="1" applyBorder="1" applyAlignment="1">
      <alignment horizontal="center" vertical="center" wrapText="1"/>
    </xf>
    <xf numFmtId="0" fontId="10" fillId="4" borderId="1189" xfId="8" applyFont="1" applyFill="1" applyBorder="1" applyAlignment="1">
      <alignment horizontal="center" vertical="center" wrapText="1"/>
    </xf>
    <xf numFmtId="0" fontId="10" fillId="4" borderId="1209" xfId="8" applyFont="1" applyFill="1" applyBorder="1" applyAlignment="1">
      <alignment horizontal="center" vertical="center" wrapText="1"/>
    </xf>
    <xf numFmtId="0" fontId="10" fillId="4" borderId="1219" xfId="8" applyFont="1" applyFill="1" applyBorder="1" applyAlignment="1">
      <alignment horizontal="center" vertical="center" wrapText="1"/>
    </xf>
    <xf numFmtId="0" fontId="10" fillId="4" borderId="1238" xfId="8" applyFont="1" applyFill="1" applyBorder="1" applyAlignment="1">
      <alignment horizontal="center" vertical="center" wrapText="1"/>
    </xf>
    <xf numFmtId="0" fontId="10" fillId="4" borderId="941" xfId="8" applyFont="1" applyFill="1" applyBorder="1" applyAlignment="1">
      <alignment horizontal="center" vertical="center" wrapText="1"/>
    </xf>
    <xf numFmtId="0" fontId="10" fillId="4" borderId="1239" xfId="6" quotePrefix="1" applyFont="1" applyFill="1" applyBorder="1" applyAlignment="1">
      <alignment horizontal="center" vertical="center" wrapText="1"/>
    </xf>
    <xf numFmtId="0" fontId="10" fillId="2" borderId="1015" xfId="6" applyFont="1" applyFill="1" applyBorder="1" applyAlignment="1">
      <alignment horizontal="center" vertical="center" wrapText="1"/>
    </xf>
    <xf numFmtId="0" fontId="10" fillId="2" borderId="1016" xfId="6" applyFont="1" applyFill="1" applyBorder="1" applyAlignment="1">
      <alignment horizontal="center" vertical="center" wrapText="1"/>
    </xf>
    <xf numFmtId="0" fontId="10" fillId="2" borderId="1189" xfId="6" applyFont="1" applyFill="1" applyBorder="1" applyAlignment="1">
      <alignment horizontal="center" vertical="center" wrapText="1"/>
    </xf>
    <xf numFmtId="0" fontId="10" fillId="2" borderId="1209" xfId="6" applyFont="1" applyFill="1" applyBorder="1" applyAlignment="1">
      <alignment horizontal="center" vertical="center" wrapText="1"/>
    </xf>
    <xf numFmtId="0" fontId="10" fillId="2" borderId="173" xfId="6" quotePrefix="1" applyFont="1" applyFill="1" applyBorder="1" applyAlignment="1">
      <alignment horizontal="center" vertical="center" wrapText="1"/>
    </xf>
    <xf numFmtId="0" fontId="10" fillId="2" borderId="174" xfId="6" quotePrefix="1" applyFont="1" applyFill="1" applyBorder="1" applyAlignment="1">
      <alignment horizontal="center" vertical="center" wrapText="1"/>
    </xf>
    <xf numFmtId="0" fontId="10" fillId="2" borderId="175" xfId="6" quotePrefix="1" applyFont="1" applyFill="1" applyBorder="1" applyAlignment="1">
      <alignment horizontal="center" vertical="center" wrapText="1"/>
    </xf>
    <xf numFmtId="0" fontId="10" fillId="2" borderId="190" xfId="6" quotePrefix="1" applyFont="1" applyFill="1" applyBorder="1" applyAlignment="1">
      <alignment horizontal="center" vertical="center" wrapText="1"/>
    </xf>
    <xf numFmtId="0" fontId="10" fillId="2" borderId="184" xfId="6" quotePrefix="1" applyFont="1" applyFill="1" applyBorder="1" applyAlignment="1">
      <alignment horizontal="center" vertical="center" wrapText="1"/>
    </xf>
    <xf numFmtId="0" fontId="10" fillId="2" borderId="189" xfId="6" quotePrefix="1" applyFont="1" applyFill="1" applyBorder="1" applyAlignment="1">
      <alignment horizontal="center" vertical="center" wrapText="1"/>
    </xf>
    <xf numFmtId="0" fontId="10" fillId="2" borderId="172" xfId="4" quotePrefix="1" applyFont="1" applyFill="1" applyBorder="1" applyAlignment="1">
      <alignment horizontal="center" vertical="center" wrapText="1"/>
    </xf>
    <xf numFmtId="0" fontId="10" fillId="2" borderId="188" xfId="4" quotePrefix="1" applyFont="1" applyFill="1" applyBorder="1" applyAlignment="1">
      <alignment horizontal="center" vertical="center" wrapText="1"/>
    </xf>
    <xf numFmtId="0" fontId="10" fillId="2" borderId="190" xfId="4" quotePrefix="1" applyFont="1" applyFill="1" applyBorder="1" applyAlignment="1">
      <alignment horizontal="center" vertical="center" wrapText="1"/>
    </xf>
    <xf numFmtId="0" fontId="10" fillId="2" borderId="173" xfId="8" quotePrefix="1" applyFont="1" applyFill="1" applyBorder="1" applyAlignment="1">
      <alignment horizontal="center" vertical="center" wrapText="1"/>
    </xf>
    <xf numFmtId="0" fontId="10" fillId="2" borderId="174" xfId="8" quotePrefix="1" applyFont="1" applyFill="1" applyBorder="1" applyAlignment="1">
      <alignment horizontal="center" vertical="center" wrapText="1"/>
    </xf>
    <xf numFmtId="0" fontId="10" fillId="4" borderId="175" xfId="8" quotePrefix="1" applyFont="1" applyFill="1" applyBorder="1" applyAlignment="1">
      <alignment horizontal="center" vertical="center" wrapText="1"/>
    </xf>
    <xf numFmtId="0" fontId="10" fillId="4" borderId="190" xfId="8" quotePrefix="1" applyFont="1" applyFill="1" applyBorder="1" applyAlignment="1">
      <alignment horizontal="center" vertical="center" wrapText="1"/>
    </xf>
    <xf numFmtId="0" fontId="10" fillId="4" borderId="184" xfId="8" quotePrefix="1" applyFont="1" applyFill="1" applyBorder="1" applyAlignment="1">
      <alignment horizontal="center" vertical="center" wrapText="1"/>
    </xf>
    <xf numFmtId="0" fontId="10" fillId="4" borderId="189" xfId="8" quotePrefix="1" applyFont="1" applyFill="1" applyBorder="1" applyAlignment="1">
      <alignment horizontal="center" vertical="center" wrapText="1"/>
    </xf>
    <xf numFmtId="0" fontId="10" fillId="4" borderId="181" xfId="8" quotePrefix="1" applyFont="1" applyFill="1" applyBorder="1" applyAlignment="1">
      <alignment horizontal="center" vertical="center" wrapText="1"/>
    </xf>
    <xf numFmtId="0" fontId="10" fillId="4" borderId="182" xfId="8" quotePrefix="1" applyFont="1" applyFill="1" applyBorder="1" applyAlignment="1">
      <alignment horizontal="center" vertical="center" wrapText="1"/>
    </xf>
    <xf numFmtId="0" fontId="10" fillId="4" borderId="183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08" fillId="4" borderId="1012" xfId="23" quotePrefix="1" applyFont="1" applyFill="1" applyBorder="1" applyAlignment="1" applyProtection="1">
      <alignment horizontal="center" vertical="center" wrapText="1"/>
      <protection locked="0"/>
    </xf>
    <xf numFmtId="0" fontId="108" fillId="2" borderId="1255" xfId="23" applyFont="1" applyFill="1" applyBorder="1" applyAlignment="1" applyProtection="1">
      <alignment horizontal="center" vertical="center" wrapText="1"/>
      <protection locked="0"/>
    </xf>
    <xf numFmtId="0" fontId="108" fillId="2" borderId="1234" xfId="23" applyFont="1" applyFill="1" applyBorder="1" applyAlignment="1" applyProtection="1">
      <alignment horizontal="center" vertical="center" wrapText="1"/>
      <protection locked="0"/>
    </xf>
    <xf numFmtId="0" fontId="108" fillId="4" borderId="1239" xfId="20" quotePrefix="1" applyFont="1" applyFill="1" applyBorder="1" applyAlignment="1" applyProtection="1">
      <alignment horizontal="center" vertical="center" wrapText="1"/>
      <protection locked="0"/>
    </xf>
    <xf numFmtId="0" fontId="108" fillId="2" borderId="1015" xfId="20" applyFont="1" applyFill="1" applyBorder="1" applyAlignment="1" applyProtection="1">
      <alignment horizontal="center" vertical="center" wrapText="1"/>
      <protection locked="0"/>
    </xf>
    <xf numFmtId="0" fontId="108" fillId="2" borderId="1016" xfId="20" applyFont="1" applyFill="1" applyBorder="1" applyAlignment="1" applyProtection="1">
      <alignment horizontal="center" vertical="center" wrapText="1"/>
      <protection locked="0"/>
    </xf>
    <xf numFmtId="0" fontId="108" fillId="2" borderId="1234" xfId="20" applyFont="1" applyFill="1" applyBorder="1" applyAlignment="1" applyProtection="1">
      <alignment horizontal="center" vertical="center" wrapText="1"/>
      <protection locked="0"/>
    </xf>
    <xf numFmtId="0" fontId="108" fillId="2" borderId="1189" xfId="20" applyFont="1" applyFill="1" applyBorder="1" applyAlignment="1" applyProtection="1">
      <alignment horizontal="center" vertical="center" wrapText="1"/>
      <protection locked="0"/>
    </xf>
    <xf numFmtId="0" fontId="108" fillId="2" borderId="1209" xfId="20" applyFont="1" applyFill="1" applyBorder="1" applyAlignment="1" applyProtection="1">
      <alignment horizontal="center" vertical="center" wrapText="1"/>
      <protection locked="0"/>
    </xf>
    <xf numFmtId="0" fontId="108" fillId="2" borderId="1239" xfId="20" applyFont="1" applyFill="1" applyBorder="1" applyAlignment="1" applyProtection="1">
      <alignment horizontal="center" vertical="center" wrapText="1"/>
      <protection locked="0"/>
    </xf>
    <xf numFmtId="0" fontId="108" fillId="4" borderId="1239" xfId="7" quotePrefix="1" applyFont="1" applyFill="1" applyBorder="1" applyAlignment="1" applyProtection="1">
      <alignment horizontal="center" vertical="center" wrapText="1"/>
      <protection locked="0"/>
    </xf>
    <xf numFmtId="0" fontId="108" fillId="2" borderId="1015" xfId="7" applyFont="1" applyFill="1" applyBorder="1" applyAlignment="1" applyProtection="1">
      <alignment horizontal="center" vertical="center" wrapText="1"/>
      <protection locked="0"/>
    </xf>
    <xf numFmtId="0" fontId="108" fillId="2" borderId="1016" xfId="7" applyFont="1" applyFill="1" applyBorder="1" applyAlignment="1" applyProtection="1">
      <alignment horizontal="center" vertical="center" wrapText="1"/>
      <protection locked="0"/>
    </xf>
    <xf numFmtId="0" fontId="108" fillId="2" borderId="1234" xfId="7" applyFont="1" applyFill="1" applyBorder="1" applyAlignment="1" applyProtection="1">
      <alignment horizontal="center" vertical="center" wrapText="1"/>
      <protection locked="0"/>
    </xf>
    <xf numFmtId="0" fontId="108" fillId="2" borderId="1189" xfId="7" applyFont="1" applyFill="1" applyBorder="1" applyAlignment="1" applyProtection="1">
      <alignment horizontal="center" vertical="center" wrapText="1"/>
      <protection locked="0"/>
    </xf>
    <xf numFmtId="0" fontId="108" fillId="2" borderId="1209" xfId="7" applyFont="1" applyFill="1" applyBorder="1" applyAlignment="1" applyProtection="1">
      <alignment horizontal="center" vertical="center" wrapText="1"/>
      <protection locked="0"/>
    </xf>
    <xf numFmtId="0" fontId="10" fillId="4" borderId="697" xfId="6" quotePrefix="1" applyFont="1" applyFill="1" applyBorder="1" applyAlignment="1">
      <alignment horizontal="center" vertical="center" wrapText="1"/>
    </xf>
    <xf numFmtId="0" fontId="10" fillId="4" borderId="741" xfId="6" applyFont="1" applyFill="1" applyBorder="1" applyAlignment="1">
      <alignment horizontal="center" vertical="center" wrapText="1"/>
    </xf>
    <xf numFmtId="0" fontId="10" fillId="4" borderId="699" xfId="6" applyFont="1" applyFill="1" applyBorder="1" applyAlignment="1">
      <alignment horizontal="center" vertical="center" wrapText="1"/>
    </xf>
    <xf numFmtId="0" fontId="138" fillId="4" borderId="0" xfId="0" applyFont="1" applyFill="1" applyBorder="1" applyAlignment="1">
      <alignment horizontal="left" vertical="center" wrapText="1"/>
    </xf>
    <xf numFmtId="0" fontId="10" fillId="4" borderId="735" xfId="4" quotePrefix="1" applyFont="1" applyFill="1" applyBorder="1" applyAlignment="1">
      <alignment horizontal="center" vertical="center" wrapText="1"/>
    </xf>
    <xf numFmtId="0" fontId="10" fillId="2" borderId="665" xfId="4" applyFont="1" applyFill="1" applyBorder="1" applyAlignment="1">
      <alignment horizontal="center" vertical="center" wrapText="1"/>
    </xf>
    <xf numFmtId="0" fontId="10" fillId="2" borderId="745" xfId="4" applyFont="1" applyFill="1" applyBorder="1" applyAlignment="1">
      <alignment horizontal="center" vertical="center" wrapText="1"/>
    </xf>
    <xf numFmtId="0" fontId="10" fillId="4" borderId="742" xfId="6" quotePrefix="1" applyFont="1" applyFill="1" applyBorder="1" applyAlignment="1">
      <alignment horizontal="center" vertical="center" wrapText="1"/>
    </xf>
    <xf numFmtId="0" fontId="10" fillId="2" borderId="743" xfId="6" applyFont="1" applyFill="1" applyBorder="1" applyAlignment="1">
      <alignment horizontal="center" vertical="center" wrapText="1"/>
    </xf>
    <xf numFmtId="0" fontId="10" fillId="2" borderId="744" xfId="6" applyFont="1" applyFill="1" applyBorder="1" applyAlignment="1">
      <alignment horizontal="center" vertical="center" wrapText="1"/>
    </xf>
    <xf numFmtId="0" fontId="10" fillId="2" borderId="745" xfId="6" applyFont="1" applyFill="1" applyBorder="1" applyAlignment="1">
      <alignment horizontal="center" vertical="center" wrapText="1"/>
    </xf>
    <xf numFmtId="0" fontId="10" fillId="2" borderId="740" xfId="6" applyFont="1" applyFill="1" applyBorder="1" applyAlignment="1">
      <alignment horizontal="center" vertical="center" wrapText="1"/>
    </xf>
    <xf numFmtId="0" fontId="10" fillId="2" borderId="746" xfId="6" applyFont="1" applyFill="1" applyBorder="1" applyAlignment="1">
      <alignment horizontal="center" vertical="center" wrapText="1"/>
    </xf>
    <xf numFmtId="0" fontId="10" fillId="4" borderId="726" xfId="8" quotePrefix="1" applyFont="1" applyFill="1" applyBorder="1" applyAlignment="1">
      <alignment horizontal="center" vertical="center" wrapText="1"/>
    </xf>
    <xf numFmtId="0" fontId="10" fillId="4" borderId="651" xfId="8" applyFont="1" applyFill="1" applyBorder="1" applyAlignment="1">
      <alignment horizontal="center" vertical="center" wrapText="1"/>
    </xf>
    <xf numFmtId="0" fontId="10" fillId="4" borderId="727" xfId="8" applyFont="1" applyFill="1" applyBorder="1" applyAlignment="1">
      <alignment horizontal="center" vertical="center" wrapText="1"/>
    </xf>
    <xf numFmtId="0" fontId="10" fillId="4" borderId="456" xfId="4" quotePrefix="1" applyFont="1" applyFill="1" applyBorder="1" applyAlignment="1">
      <alignment horizontal="center" vertical="center" wrapText="1"/>
    </xf>
    <xf numFmtId="0" fontId="10" fillId="2" borderId="480" xfId="4" applyFont="1" applyFill="1" applyBorder="1" applyAlignment="1">
      <alignment horizontal="center" vertical="center" wrapText="1"/>
    </xf>
    <xf numFmtId="0" fontId="10" fillId="2" borderId="482" xfId="4" applyFont="1" applyFill="1" applyBorder="1" applyAlignment="1">
      <alignment horizontal="center" vertical="center" wrapText="1"/>
    </xf>
    <xf numFmtId="0" fontId="10" fillId="4" borderId="463" xfId="8" applyFont="1" applyFill="1" applyBorder="1" applyAlignment="1">
      <alignment horizontal="center" vertical="center" wrapText="1"/>
    </xf>
    <xf numFmtId="0" fontId="10" fillId="4" borderId="489" xfId="8" applyFont="1" applyFill="1" applyBorder="1" applyAlignment="1">
      <alignment horizontal="center" vertical="center" wrapText="1"/>
    </xf>
    <xf numFmtId="0" fontId="10" fillId="4" borderId="457" xfId="6" quotePrefix="1" applyFont="1" applyFill="1" applyBorder="1" applyAlignment="1">
      <alignment horizontal="center" vertical="center" wrapText="1"/>
    </xf>
    <xf numFmtId="0" fontId="10" fillId="2" borderId="453" xfId="6" applyFont="1" applyFill="1" applyBorder="1" applyAlignment="1">
      <alignment horizontal="center" vertical="center" wrapText="1"/>
    </xf>
    <xf numFmtId="0" fontId="10" fillId="2" borderId="459" xfId="6" applyFont="1" applyFill="1" applyBorder="1" applyAlignment="1">
      <alignment horizontal="center" vertical="center" wrapText="1"/>
    </xf>
    <xf numFmtId="0" fontId="10" fillId="2" borderId="482" xfId="6" applyFont="1" applyFill="1" applyBorder="1" applyAlignment="1">
      <alignment horizontal="center" vertical="center" wrapText="1"/>
    </xf>
    <xf numFmtId="0" fontId="10" fillId="2" borderId="426" xfId="6" applyFont="1" applyFill="1" applyBorder="1" applyAlignment="1">
      <alignment horizontal="center" vertical="center" wrapText="1"/>
    </xf>
    <xf numFmtId="0" fontId="10" fillId="2" borderId="484" xfId="6" applyFont="1" applyFill="1" applyBorder="1" applyAlignment="1">
      <alignment horizontal="center" vertical="center" wrapText="1"/>
    </xf>
    <xf numFmtId="0" fontId="10" fillId="4" borderId="491" xfId="6" applyFont="1" applyFill="1" applyBorder="1" applyAlignment="1">
      <alignment horizontal="center" vertical="center" wrapText="1"/>
    </xf>
    <xf numFmtId="0" fontId="10" fillId="4" borderId="492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714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3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5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113" xfId="4" quotePrefix="1" applyFont="1" applyFill="1" applyBorder="1" applyAlignment="1" applyProtection="1">
      <alignment horizontal="center" vertical="center" wrapText="1"/>
      <protection locked="0"/>
    </xf>
    <xf numFmtId="0" fontId="24" fillId="2" borderId="836" xfId="4" quotePrefix="1" applyFont="1" applyFill="1" applyBorder="1" applyAlignment="1" applyProtection="1">
      <alignment horizontal="center" vertical="center" wrapText="1"/>
      <protection locked="0"/>
    </xf>
    <xf numFmtId="0" fontId="24" fillId="2" borderId="917" xfId="4" quotePrefix="1" applyFont="1" applyFill="1" applyBorder="1" applyAlignment="1" applyProtection="1">
      <alignment horizontal="center" vertical="center" wrapText="1"/>
      <protection locked="0"/>
    </xf>
    <xf numFmtId="0" fontId="24" fillId="2" borderId="1112" xfId="8" quotePrefix="1" applyFont="1" applyFill="1" applyBorder="1" applyAlignment="1" applyProtection="1">
      <alignment horizontal="center" vertical="center" wrapText="1"/>
      <protection locked="0"/>
    </xf>
    <xf numFmtId="0" fontId="26" fillId="2" borderId="1111" xfId="0" applyFont="1" applyFill="1" applyBorder="1" applyAlignment="1" applyProtection="1">
      <alignment wrapText="1"/>
      <protection locked="0"/>
    </xf>
    <xf numFmtId="0" fontId="26" fillId="2" borderId="917" xfId="0" applyFont="1" applyFill="1" applyBorder="1" applyAlignment="1" applyProtection="1">
      <alignment wrapText="1"/>
      <protection locked="0"/>
    </xf>
    <xf numFmtId="0" fontId="26" fillId="2" borderId="1110" xfId="0" applyFont="1" applyFill="1" applyBorder="1" applyAlignment="1" applyProtection="1">
      <alignment wrapText="1"/>
      <protection locked="0"/>
    </xf>
    <xf numFmtId="0" fontId="26" fillId="2" borderId="650" xfId="0" applyFont="1" applyFill="1" applyBorder="1" applyAlignment="1" applyProtection="1">
      <alignment wrapText="1"/>
      <protection locked="0"/>
    </xf>
    <xf numFmtId="0" fontId="26" fillId="2" borderId="640" xfId="0" applyFont="1" applyFill="1" applyBorder="1" applyAlignment="1" applyProtection="1">
      <alignment wrapText="1"/>
      <protection locked="0"/>
    </xf>
    <xf numFmtId="0" fontId="26" fillId="2" borderId="1041" xfId="0" applyFont="1" applyFill="1" applyBorder="1" applyAlignment="1" applyProtection="1">
      <alignment wrapText="1"/>
      <protection locked="0"/>
    </xf>
    <xf numFmtId="0" fontId="24" fillId="2" borderId="1111" xfId="8" quotePrefix="1" applyFont="1" applyFill="1" applyBorder="1" applyAlignment="1" applyProtection="1">
      <alignment horizontal="center" vertical="center" wrapText="1"/>
      <protection locked="0"/>
    </xf>
    <xf numFmtId="0" fontId="26" fillId="2" borderId="950" xfId="0" applyFont="1" applyFill="1" applyBorder="1" applyAlignment="1" applyProtection="1">
      <alignment wrapText="1"/>
      <protection locked="0"/>
    </xf>
    <xf numFmtId="0" fontId="26" fillId="2" borderId="1020" xfId="0" applyFont="1" applyFill="1" applyBorder="1" applyAlignment="1" applyProtection="1">
      <alignment wrapText="1"/>
      <protection locked="0"/>
    </xf>
    <xf numFmtId="0" fontId="26" fillId="2" borderId="1021" xfId="0" applyFont="1" applyFill="1" applyBorder="1" applyAlignment="1" applyProtection="1">
      <alignment wrapText="1"/>
      <protection locked="0"/>
    </xf>
    <xf numFmtId="0" fontId="24" fillId="2" borderId="1112" xfId="6" quotePrefix="1" applyFont="1" applyFill="1" applyBorder="1" applyAlignment="1" applyProtection="1">
      <alignment horizontal="center" vertical="center" wrapText="1"/>
      <protection locked="0"/>
    </xf>
    <xf numFmtId="0" fontId="24" fillId="2" borderId="1111" xfId="6" quotePrefix="1" applyFont="1" applyFill="1" applyBorder="1" applyAlignment="1" applyProtection="1">
      <alignment horizontal="center" vertical="center" wrapText="1"/>
      <protection locked="0"/>
    </xf>
    <xf numFmtId="0" fontId="24" fillId="2" borderId="1110" xfId="6" quotePrefix="1" applyFont="1" applyFill="1" applyBorder="1" applyAlignment="1" applyProtection="1">
      <alignment horizontal="center" vertical="center" wrapText="1"/>
      <protection locked="0"/>
    </xf>
    <xf numFmtId="0" fontId="24" fillId="2" borderId="950" xfId="6" quotePrefix="1" applyFont="1" applyFill="1" applyBorder="1" applyAlignment="1" applyProtection="1">
      <alignment horizontal="center" vertical="center" wrapText="1"/>
      <protection locked="0"/>
    </xf>
    <xf numFmtId="0" fontId="24" fillId="2" borderId="1020" xfId="6" quotePrefix="1" applyFont="1" applyFill="1" applyBorder="1" applyAlignment="1" applyProtection="1">
      <alignment horizontal="center" vertical="center" wrapText="1"/>
      <protection locked="0"/>
    </xf>
    <xf numFmtId="0" fontId="24" fillId="2" borderId="1021" xfId="6" quotePrefix="1" applyFont="1" applyFill="1" applyBorder="1" applyAlignment="1" applyProtection="1">
      <alignment horizontal="center" vertical="center" wrapText="1"/>
      <protection locked="0"/>
    </xf>
    <xf numFmtId="0" fontId="24" fillId="2" borderId="950" xfId="4" quotePrefix="1" applyFont="1" applyFill="1" applyBorder="1" applyAlignment="1" applyProtection="1">
      <alignment horizontal="center" vertical="center" wrapText="1"/>
      <protection locked="0"/>
    </xf>
    <xf numFmtId="0" fontId="24" fillId="2" borderId="1106" xfId="8" quotePrefix="1" applyFont="1" applyFill="1" applyBorder="1" applyAlignment="1" applyProtection="1">
      <alignment horizontal="center" vertical="center" wrapText="1"/>
      <protection locked="0"/>
    </xf>
    <xf numFmtId="0" fontId="24" fillId="2" borderId="1120" xfId="8" quotePrefix="1" applyFont="1" applyFill="1" applyBorder="1" applyAlignment="1" applyProtection="1">
      <alignment horizontal="center" vertical="center" wrapText="1"/>
      <protection locked="0"/>
    </xf>
    <xf numFmtId="0" fontId="24" fillId="2" borderId="1121" xfId="8" quotePrefix="1" applyFont="1" applyFill="1" applyBorder="1" applyAlignment="1" applyProtection="1">
      <alignment horizontal="center" vertical="center" wrapText="1"/>
      <protection locked="0"/>
    </xf>
    <xf numFmtId="0" fontId="13" fillId="2" borderId="1239" xfId="20" quotePrefix="1" applyFont="1" applyFill="1" applyBorder="1" applyAlignment="1">
      <alignment horizontal="center" vertical="center" wrapText="1"/>
    </xf>
    <xf numFmtId="0" fontId="13" fillId="2" borderId="1015" xfId="20" quotePrefix="1" applyFont="1" applyFill="1" applyBorder="1" applyAlignment="1">
      <alignment horizontal="center" vertical="center" wrapText="1"/>
    </xf>
    <xf numFmtId="0" fontId="13" fillId="2" borderId="1016" xfId="20" quotePrefix="1" applyFont="1" applyFill="1" applyBorder="1" applyAlignment="1">
      <alignment horizontal="center" vertical="center" wrapText="1"/>
    </xf>
    <xf numFmtId="0" fontId="13" fillId="2" borderId="1293" xfId="20" quotePrefix="1" applyFont="1" applyFill="1" applyBorder="1" applyAlignment="1">
      <alignment horizontal="center" vertical="center" wrapText="1"/>
    </xf>
    <xf numFmtId="0" fontId="13" fillId="2" borderId="1294" xfId="20" quotePrefix="1" applyFont="1" applyFill="1" applyBorder="1" applyAlignment="1">
      <alignment horizontal="center" vertical="center" wrapText="1"/>
    </xf>
    <xf numFmtId="0" fontId="13" fillId="2" borderId="1295" xfId="20" quotePrefix="1" applyFont="1" applyFill="1" applyBorder="1" applyAlignment="1">
      <alignment horizontal="center" vertical="center" wrapText="1"/>
    </xf>
    <xf numFmtId="0" fontId="13" fillId="2" borderId="1293" xfId="20" applyFont="1" applyFill="1" applyBorder="1" applyAlignment="1">
      <alignment horizontal="center" vertical="center" wrapText="1"/>
    </xf>
    <xf numFmtId="0" fontId="13" fillId="2" borderId="1294" xfId="20" applyFont="1" applyFill="1" applyBorder="1" applyAlignment="1">
      <alignment horizontal="center" vertical="center" wrapText="1"/>
    </xf>
    <xf numFmtId="0" fontId="13" fillId="2" borderId="1295" xfId="20" applyFont="1" applyFill="1" applyBorder="1" applyAlignment="1">
      <alignment horizontal="center" vertical="center" wrapText="1"/>
    </xf>
    <xf numFmtId="0" fontId="13" fillId="2" borderId="1239" xfId="20" applyFont="1" applyFill="1" applyBorder="1" applyAlignment="1">
      <alignment horizontal="center" vertical="center" wrapText="1"/>
    </xf>
    <xf numFmtId="0" fontId="13" fillId="2" borderId="1015" xfId="20" applyFont="1" applyFill="1" applyBorder="1" applyAlignment="1">
      <alignment horizontal="center" vertical="center" wrapText="1"/>
    </xf>
    <xf numFmtId="0" fontId="13" fillId="2" borderId="1016" xfId="20" applyFont="1" applyFill="1" applyBorder="1" applyAlignment="1">
      <alignment horizontal="center" vertical="center" wrapText="1"/>
    </xf>
    <xf numFmtId="0" fontId="55" fillId="2" borderId="1189" xfId="12" applyFont="1" applyFill="1" applyBorder="1" applyAlignment="1">
      <alignment horizontal="center" vertical="center"/>
    </xf>
    <xf numFmtId="0" fontId="11" fillId="2" borderId="1213" xfId="8" quotePrefix="1" applyFont="1" applyFill="1" applyBorder="1" applyAlignment="1">
      <alignment horizontal="center" vertical="center" wrapText="1"/>
    </xf>
    <xf numFmtId="0" fontId="11" fillId="2" borderId="1214" xfId="8" applyFont="1" applyFill="1" applyBorder="1" applyAlignment="1">
      <alignment horizontal="center" vertical="center" wrapText="1"/>
    </xf>
    <xf numFmtId="0" fontId="11" fillId="2" borderId="1220" xfId="8" applyFont="1" applyFill="1" applyBorder="1" applyAlignment="1">
      <alignment horizontal="center" vertical="center" wrapText="1"/>
    </xf>
    <xf numFmtId="0" fontId="193" fillId="2" borderId="930" xfId="12" applyFont="1" applyFill="1" applyBorder="1" applyAlignment="1">
      <alignment horizontal="center" vertical="center" wrapText="1"/>
    </xf>
    <xf numFmtId="0" fontId="193" fillId="2" borderId="1236" xfId="12" applyFont="1" applyFill="1" applyBorder="1" applyAlignment="1">
      <alignment horizontal="center" vertical="center" wrapText="1"/>
    </xf>
    <xf numFmtId="0" fontId="111" fillId="2" borderId="0" xfId="12" applyFont="1" applyFill="1" applyAlignment="1">
      <alignment horizontal="center"/>
    </xf>
    <xf numFmtId="0" fontId="13" fillId="3" borderId="1298" xfId="20" applyFont="1" applyFill="1" applyBorder="1" applyAlignment="1">
      <alignment horizontal="center" vertical="center" wrapText="1"/>
    </xf>
    <xf numFmtId="0" fontId="13" fillId="3" borderId="1299" xfId="20" applyFont="1" applyFill="1" applyBorder="1" applyAlignment="1">
      <alignment horizontal="center" vertical="center" wrapText="1"/>
    </xf>
    <xf numFmtId="0" fontId="13" fillId="3" borderId="1300" xfId="20" applyFont="1" applyFill="1" applyBorder="1" applyAlignment="1">
      <alignment horizontal="center" vertical="center" wrapText="1"/>
    </xf>
    <xf numFmtId="0" fontId="13" fillId="3" borderId="1301" xfId="20" applyFont="1" applyFill="1" applyBorder="1" applyAlignment="1">
      <alignment horizontal="center" vertical="center" wrapText="1"/>
    </xf>
    <xf numFmtId="0" fontId="21" fillId="3" borderId="953" xfId="23" applyFont="1" applyFill="1" applyBorder="1" applyAlignment="1">
      <alignment horizontal="center" vertical="center" wrapText="1"/>
    </xf>
    <xf numFmtId="0" fontId="21" fillId="3" borderId="777" xfId="23" applyFont="1" applyFill="1" applyBorder="1" applyAlignment="1">
      <alignment horizontal="center" vertical="center" wrapText="1"/>
    </xf>
    <xf numFmtId="0" fontId="21" fillId="3" borderId="954" xfId="23" applyFont="1" applyFill="1" applyBorder="1" applyAlignment="1">
      <alignment horizontal="center" vertical="center" wrapText="1"/>
    </xf>
    <xf numFmtId="0" fontId="13" fillId="3" borderId="1296" xfId="20" applyFont="1" applyFill="1" applyBorder="1" applyAlignment="1">
      <alignment horizontal="center" vertical="center" wrapText="1"/>
    </xf>
    <xf numFmtId="0" fontId="13" fillId="3" borderId="1015" xfId="20" applyFont="1" applyFill="1" applyBorder="1" applyAlignment="1">
      <alignment horizontal="center" vertical="center" wrapText="1"/>
    </xf>
    <xf numFmtId="0" fontId="13" fillId="3" borderId="1016" xfId="20" applyFont="1" applyFill="1" applyBorder="1" applyAlignment="1">
      <alignment horizontal="center" vertical="center" wrapText="1"/>
    </xf>
    <xf numFmtId="0" fontId="13" fillId="3" borderId="1302" xfId="20" applyFont="1" applyFill="1" applyBorder="1" applyAlignment="1">
      <alignment horizontal="center" vertical="center" wrapText="1"/>
    </xf>
    <xf numFmtId="0" fontId="13" fillId="3" borderId="1303" xfId="20" applyFont="1" applyFill="1" applyBorder="1" applyAlignment="1">
      <alignment horizontal="center" vertical="center" wrapText="1"/>
    </xf>
    <xf numFmtId="0" fontId="13" fillId="3" borderId="1304" xfId="20" applyFont="1" applyFill="1" applyBorder="1" applyAlignment="1">
      <alignment horizontal="center" vertical="center" wrapText="1"/>
    </xf>
    <xf numFmtId="0" fontId="111" fillId="2" borderId="0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1174" xfId="12" applyFont="1" applyFill="1" applyBorder="1" applyAlignment="1">
      <alignment horizontal="center" vertical="center"/>
    </xf>
    <xf numFmtId="0" fontId="5" fillId="2" borderId="1175" xfId="12" applyFont="1" applyFill="1" applyBorder="1" applyAlignment="1">
      <alignment horizontal="center" vertical="center"/>
    </xf>
    <xf numFmtId="0" fontId="5" fillId="2" borderId="1176" xfId="12" applyFont="1" applyFill="1" applyBorder="1" applyAlignment="1">
      <alignment horizontal="center" vertical="center"/>
    </xf>
    <xf numFmtId="0" fontId="13" fillId="3" borderId="1306" xfId="7" applyFont="1" applyFill="1" applyBorder="1" applyAlignment="1">
      <alignment horizontal="center" vertical="center" wrapText="1"/>
    </xf>
    <xf numFmtId="0" fontId="13" fillId="3" borderId="1307" xfId="7" applyFont="1" applyFill="1" applyBorder="1" applyAlignment="1">
      <alignment horizontal="center" vertical="center" wrapText="1"/>
    </xf>
    <xf numFmtId="0" fontId="13" fillId="3" borderId="1308" xfId="7" applyFont="1" applyFill="1" applyBorder="1" applyAlignment="1">
      <alignment horizontal="center" vertical="center" wrapText="1"/>
    </xf>
    <xf numFmtId="0" fontId="13" fillId="3" borderId="1309" xfId="7" applyFont="1" applyFill="1" applyBorder="1" applyAlignment="1">
      <alignment horizontal="center" vertical="center" wrapText="1"/>
    </xf>
    <xf numFmtId="0" fontId="111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1226" xfId="12" applyFont="1" applyFill="1" applyBorder="1" applyAlignment="1">
      <alignment horizontal="center" vertical="center"/>
    </xf>
    <xf numFmtId="0" fontId="5" fillId="2" borderId="1233" xfId="12" applyFont="1" applyFill="1" applyBorder="1" applyAlignment="1">
      <alignment horizontal="center" vertical="center"/>
    </xf>
    <xf numFmtId="0" fontId="13" fillId="3" borderId="1297" xfId="7" applyFont="1" applyFill="1" applyBorder="1" applyAlignment="1">
      <alignment horizontal="center" vertical="center" wrapText="1"/>
    </xf>
    <xf numFmtId="0" fontId="13" fillId="3" borderId="1015" xfId="7" applyFont="1" applyFill="1" applyBorder="1" applyAlignment="1">
      <alignment horizontal="center" vertical="center" wrapText="1"/>
    </xf>
    <xf numFmtId="0" fontId="13" fillId="3" borderId="1016" xfId="7" applyFont="1" applyFill="1" applyBorder="1" applyAlignment="1">
      <alignment horizontal="center" vertical="center" wrapText="1"/>
    </xf>
    <xf numFmtId="0" fontId="13" fillId="3" borderId="1305" xfId="7" applyFont="1" applyFill="1" applyBorder="1" applyAlignment="1">
      <alignment horizontal="center" vertical="center" wrapText="1"/>
    </xf>
    <xf numFmtId="0" fontId="13" fillId="3" borderId="1303" xfId="7" applyFont="1" applyFill="1" applyBorder="1" applyAlignment="1">
      <alignment horizontal="center" vertical="center" wrapText="1"/>
    </xf>
    <xf numFmtId="0" fontId="13" fillId="3" borderId="1304" xfId="7" applyFont="1" applyFill="1" applyBorder="1" applyAlignment="1">
      <alignment horizontal="center" vertical="center" wrapText="1"/>
    </xf>
    <xf numFmtId="0" fontId="13" fillId="3" borderId="952" xfId="7" applyFont="1" applyFill="1" applyBorder="1" applyAlignment="1">
      <alignment horizontal="center" vertical="center" wrapText="1"/>
    </xf>
    <xf numFmtId="0" fontId="13" fillId="3" borderId="811" xfId="7" applyFont="1" applyFill="1" applyBorder="1" applyAlignment="1">
      <alignment horizontal="center" vertical="center" wrapText="1"/>
    </xf>
    <xf numFmtId="0" fontId="13" fillId="3" borderId="948" xfId="7" applyFont="1" applyFill="1" applyBorder="1" applyAlignment="1">
      <alignment horizontal="center" vertical="center" wrapText="1"/>
    </xf>
    <xf numFmtId="0" fontId="13" fillId="3" borderId="949" xfId="7" applyFont="1" applyFill="1" applyBorder="1" applyAlignment="1">
      <alignment horizontal="center" vertical="center" wrapText="1"/>
    </xf>
    <xf numFmtId="0" fontId="13" fillId="3" borderId="943" xfId="7" applyFont="1" applyFill="1" applyBorder="1" applyAlignment="1">
      <alignment horizontal="center" vertical="center" wrapText="1"/>
    </xf>
    <xf numFmtId="0" fontId="13" fillId="3" borderId="942" xfId="7" applyFont="1" applyFill="1" applyBorder="1" applyAlignment="1">
      <alignment horizontal="center" vertical="center" wrapText="1"/>
    </xf>
    <xf numFmtId="0" fontId="3" fillId="2" borderId="1239" xfId="12" applyFont="1" applyFill="1" applyBorder="1" applyAlignment="1">
      <alignment horizontal="center" vertical="center"/>
    </xf>
    <xf numFmtId="0" fontId="3" fillId="2" borderId="1015" xfId="12" applyFont="1" applyFill="1" applyBorder="1" applyAlignment="1">
      <alignment horizontal="center" vertical="center"/>
    </xf>
    <xf numFmtId="0" fontId="3" fillId="2" borderId="1016" xfId="12" applyFont="1" applyFill="1" applyBorder="1" applyAlignment="1">
      <alignment horizontal="center" vertical="center"/>
    </xf>
    <xf numFmtId="0" fontId="3" fillId="2" borderId="1234" xfId="12" applyFont="1" applyFill="1" applyBorder="1" applyAlignment="1">
      <alignment horizontal="center" vertical="center"/>
    </xf>
    <xf numFmtId="0" fontId="3" fillId="2" borderId="1189" xfId="12" applyFont="1" applyFill="1" applyBorder="1" applyAlignment="1">
      <alignment horizontal="center" vertical="center"/>
    </xf>
    <xf numFmtId="0" fontId="3" fillId="2" borderId="1209" xfId="12" applyFont="1" applyFill="1" applyBorder="1" applyAlignment="1">
      <alignment horizontal="center" vertical="center"/>
    </xf>
    <xf numFmtId="0" fontId="2" fillId="2" borderId="1239" xfId="12" applyFont="1" applyFill="1" applyBorder="1" applyAlignment="1">
      <alignment horizontal="center" vertical="center"/>
    </xf>
    <xf numFmtId="0" fontId="2" fillId="2" borderId="1015" xfId="12" applyFont="1" applyFill="1" applyBorder="1" applyAlignment="1">
      <alignment horizontal="center" vertical="center"/>
    </xf>
    <xf numFmtId="0" fontId="2" fillId="2" borderId="1016" xfId="12" applyFont="1" applyFill="1" applyBorder="1" applyAlignment="1">
      <alignment horizontal="center" vertical="center"/>
    </xf>
    <xf numFmtId="0" fontId="111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07" fillId="2" borderId="1633" xfId="15" quotePrefix="1" applyFont="1" applyFill="1" applyBorder="1" applyAlignment="1">
      <alignment horizontal="left" vertical="center" wrapText="1"/>
    </xf>
    <xf numFmtId="0" fontId="122" fillId="2" borderId="1719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542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18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1728" xfId="13" applyNumberFormat="1" applyFont="1" applyFill="1" applyBorder="1" applyAlignment="1" applyProtection="1">
      <alignment horizontal="center" vertical="center" wrapText="1"/>
    </xf>
    <xf numFmtId="0" fontId="123" fillId="2" borderId="1560" xfId="13" applyNumberFormat="1" applyFont="1" applyFill="1" applyBorder="1" applyAlignment="1" applyProtection="1">
      <alignment horizontal="center" vertical="center" wrapText="1"/>
    </xf>
    <xf numFmtId="0" fontId="123" fillId="2" borderId="1721" xfId="15" applyNumberFormat="1" applyFont="1" applyFill="1" applyBorder="1" applyAlignment="1" applyProtection="1">
      <alignment horizontal="center" vertical="center" wrapText="1"/>
      <protection locked="0"/>
    </xf>
    <xf numFmtId="0" fontId="109" fillId="2" borderId="1714" xfId="0" applyNumberFormat="1" applyFont="1" applyFill="1" applyBorder="1" applyAlignment="1" applyProtection="1">
      <alignment horizontal="left" vertical="center" wrapText="1"/>
      <protection locked="0"/>
    </xf>
    <xf numFmtId="0" fontId="109" fillId="2" borderId="1724" xfId="0" applyNumberFormat="1" applyFont="1" applyFill="1" applyBorder="1" applyAlignment="1" applyProtection="1">
      <alignment horizontal="left" vertical="center" wrapText="1"/>
      <protection locked="0"/>
    </xf>
    <xf numFmtId="0" fontId="166" fillId="2" borderId="1717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7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716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3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723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319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728" xfId="11" applyNumberFormat="1" applyFont="1" applyFill="1" applyBorder="1" applyAlignment="1" applyProtection="1">
      <alignment horizontal="center" vertical="center" textRotation="255" wrapText="1"/>
      <protection locked="0"/>
    </xf>
    <xf numFmtId="0" fontId="166" fillId="2" borderId="1727" xfId="13" applyNumberFormat="1" applyFont="1" applyFill="1" applyBorder="1" applyAlignment="1" applyProtection="1">
      <alignment horizontal="center" vertical="center" wrapText="1"/>
      <protection locked="0"/>
    </xf>
    <xf numFmtId="0" fontId="166" fillId="2" borderId="1729" xfId="13" applyNumberFormat="1" applyFont="1" applyFill="1" applyBorder="1" applyAlignment="1" applyProtection="1">
      <alignment horizontal="center" vertical="center" wrapText="1"/>
      <protection locked="0"/>
    </xf>
    <xf numFmtId="0" fontId="166" fillId="2" borderId="1723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727" xfId="0" applyNumberFormat="1" applyFont="1" applyFill="1" applyBorder="1" applyAlignment="1" applyProtection="1">
      <alignment horizontal="left" vertical="center" wrapText="1"/>
      <protection locked="0"/>
    </xf>
    <xf numFmtId="0" fontId="167" fillId="2" borderId="1728" xfId="13" applyNumberFormat="1" applyFont="1" applyFill="1" applyBorder="1" applyAlignment="1" applyProtection="1">
      <alignment vertical="center" wrapText="1"/>
      <protection locked="0"/>
    </xf>
    <xf numFmtId="0" fontId="167" fillId="2" borderId="1729" xfId="13" applyNumberFormat="1" applyFont="1" applyFill="1" applyBorder="1" applyAlignment="1" applyProtection="1">
      <alignment vertical="center" wrapText="1"/>
      <protection locked="0"/>
    </xf>
    <xf numFmtId="0" fontId="166" fillId="2" borderId="1730" xfId="13" applyNumberFormat="1" applyFont="1" applyFill="1" applyBorder="1" applyAlignment="1" applyProtection="1">
      <alignment vertical="center" wrapText="1"/>
      <protection locked="0"/>
    </xf>
    <xf numFmtId="0" fontId="167" fillId="2" borderId="1320" xfId="13" applyNumberFormat="1" applyFont="1" applyFill="1" applyBorder="1" applyAlignment="1" applyProtection="1">
      <alignment vertical="center" wrapText="1"/>
      <protection locked="0"/>
    </xf>
    <xf numFmtId="0" fontId="167" fillId="2" borderId="1729" xfId="13" quotePrefix="1" applyNumberFormat="1" applyFont="1" applyFill="1" applyBorder="1" applyAlignment="1" applyProtection="1">
      <alignment vertical="center" wrapText="1"/>
      <protection locked="0"/>
    </xf>
    <xf numFmtId="0" fontId="166" fillId="2" borderId="1604" xfId="13" applyNumberFormat="1" applyFont="1" applyFill="1" applyBorder="1" applyAlignment="1" applyProtection="1">
      <alignment vertical="center" wrapText="1"/>
      <protection locked="0"/>
    </xf>
    <xf numFmtId="0" fontId="166" fillId="2" borderId="1728" xfId="13" applyNumberFormat="1" applyFont="1" applyFill="1" applyBorder="1" applyAlignment="1" applyProtection="1">
      <alignment horizontal="center" vertical="center" wrapText="1"/>
      <protection locked="0"/>
    </xf>
    <xf numFmtId="0" fontId="166" fillId="2" borderId="1730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724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1719" xfId="15" applyFont="1" applyFill="1" applyBorder="1" applyAlignment="1" applyProtection="1">
      <alignment horizontal="center" vertical="center" wrapText="1"/>
    </xf>
    <xf numFmtId="0" fontId="108" fillId="2" borderId="1717" xfId="13" applyFont="1" applyFill="1" applyBorder="1" applyAlignment="1" applyProtection="1">
      <alignment horizontal="center" vertical="center" wrapText="1"/>
      <protection locked="0"/>
    </xf>
    <xf numFmtId="0" fontId="108" fillId="2" borderId="1744" xfId="13" applyFont="1" applyFill="1" applyBorder="1" applyAlignment="1" applyProtection="1">
      <alignment horizontal="center" vertical="center" wrapText="1"/>
      <protection locked="0"/>
    </xf>
    <xf numFmtId="0" fontId="166" fillId="2" borderId="1728" xfId="13" applyFont="1" applyFill="1" applyBorder="1" applyAlignment="1" applyProtection="1">
      <alignment horizontal="center" vertical="center" wrapText="1"/>
      <protection locked="0"/>
    </xf>
    <xf numFmtId="0" fontId="166" fillId="2" borderId="1729" xfId="13" applyFont="1" applyFill="1" applyBorder="1" applyAlignment="1" applyProtection="1">
      <alignment horizontal="center" vertical="center" wrapText="1"/>
      <protection locked="0"/>
    </xf>
    <xf numFmtId="0" fontId="166" fillId="2" borderId="1730" xfId="13" applyFont="1" applyFill="1" applyBorder="1" applyAlignment="1" applyProtection="1">
      <alignment horizontal="center" vertical="center" wrapText="1"/>
      <protection locked="0"/>
    </xf>
    <xf numFmtId="0" fontId="108" fillId="2" borderId="1717" xfId="13" applyFont="1" applyFill="1" applyBorder="1" applyAlignment="1" applyProtection="1">
      <alignment vertical="center" wrapText="1"/>
      <protection locked="0"/>
    </xf>
    <xf numFmtId="0" fontId="108" fillId="2" borderId="1745" xfId="13" applyFont="1" applyFill="1" applyBorder="1" applyAlignment="1" applyProtection="1">
      <alignment vertical="center" wrapText="1"/>
      <protection locked="0"/>
    </xf>
    <xf numFmtId="0" fontId="107" fillId="2" borderId="1717" xfId="15" applyFont="1" applyFill="1" applyBorder="1" applyAlignment="1" applyProtection="1">
      <alignment horizontal="center" vertical="center" wrapText="1"/>
    </xf>
    <xf numFmtId="0" fontId="107" fillId="2" borderId="1542" xfId="15" applyFont="1" applyFill="1" applyBorder="1" applyAlignment="1" applyProtection="1">
      <alignment horizontal="center" vertical="center" wrapText="1"/>
    </xf>
    <xf numFmtId="0" fontId="107" fillId="2" borderId="1575" xfId="15" applyFont="1" applyFill="1" applyBorder="1" applyAlignment="1" applyProtection="1">
      <alignment horizontal="center" vertical="center" wrapText="1"/>
    </xf>
    <xf numFmtId="0" fontId="107" fillId="2" borderId="1570" xfId="15" applyFont="1" applyFill="1" applyBorder="1" applyAlignment="1" applyProtection="1">
      <alignment horizontal="center" vertical="center" wrapText="1"/>
    </xf>
    <xf numFmtId="0" fontId="107" fillId="2" borderId="1731" xfId="15" applyFont="1" applyFill="1" applyBorder="1" applyAlignment="1" applyProtection="1">
      <alignment horizontal="center" vertical="center" wrapText="1"/>
    </xf>
    <xf numFmtId="0" fontId="108" fillId="2" borderId="1716" xfId="13" applyFont="1" applyFill="1" applyBorder="1" applyAlignment="1" applyProtection="1">
      <alignment horizontal="center" vertical="center" wrapText="1"/>
      <protection locked="0"/>
    </xf>
    <xf numFmtId="0" fontId="108" fillId="2" borderId="1746" xfId="13" applyFont="1" applyFill="1" applyBorder="1" applyAlignment="1" applyProtection="1">
      <alignment vertical="center" wrapText="1"/>
      <protection locked="0"/>
    </xf>
    <xf numFmtId="0" fontId="109" fillId="2" borderId="1717" xfId="0" applyFont="1" applyFill="1" applyBorder="1" applyAlignment="1" applyProtection="1">
      <alignment horizontal="left" vertical="center" wrapText="1"/>
      <protection locked="0"/>
    </xf>
    <xf numFmtId="0" fontId="109" fillId="2" borderId="1745" xfId="0" applyFont="1" applyFill="1" applyBorder="1" applyAlignment="1" applyProtection="1">
      <alignment horizontal="left" vertical="center" wrapText="1"/>
      <protection locked="0"/>
    </xf>
    <xf numFmtId="0" fontId="109" fillId="2" borderId="1746" xfId="0" applyFont="1" applyFill="1" applyBorder="1" applyAlignment="1" applyProtection="1">
      <alignment horizontal="left" vertical="center" wrapText="1"/>
      <protection locked="0"/>
    </xf>
    <xf numFmtId="0" fontId="107" fillId="2" borderId="1720" xfId="15" applyFont="1" applyFill="1" applyBorder="1" applyAlignment="1" applyProtection="1">
      <alignment horizontal="center" vertical="center" wrapText="1"/>
    </xf>
    <xf numFmtId="0" fontId="107" fillId="2" borderId="1721" xfId="15" applyFont="1" applyFill="1" applyBorder="1" applyAlignment="1" applyProtection="1">
      <alignment horizontal="center" vertical="center" wrapText="1"/>
    </xf>
    <xf numFmtId="0" fontId="166" fillId="2" borderId="1732" xfId="13" applyFont="1" applyFill="1" applyBorder="1" applyAlignment="1" applyProtection="1">
      <alignment horizontal="center" vertical="center" wrapText="1"/>
      <protection locked="0"/>
    </xf>
    <xf numFmtId="0" fontId="167" fillId="2" borderId="134" xfId="13" applyFont="1" applyFill="1" applyBorder="1" applyAlignment="1" applyProtection="1">
      <alignment horizontal="center" vertical="center" wrapText="1"/>
      <protection locked="0"/>
    </xf>
    <xf numFmtId="0" fontId="206" fillId="2" borderId="1717" xfId="0" applyFont="1" applyFill="1" applyBorder="1" applyAlignment="1" applyProtection="1">
      <alignment horizontal="center" vertical="center" wrapText="1"/>
      <protection locked="0"/>
    </xf>
    <xf numFmtId="0" fontId="206" fillId="2" borderId="1745" xfId="0" applyFont="1" applyFill="1" applyBorder="1" applyAlignment="1" applyProtection="1">
      <alignment horizontal="center" vertical="center" wrapText="1"/>
      <protection locked="0"/>
    </xf>
    <xf numFmtId="0" fontId="206" fillId="2" borderId="1746" xfId="0" applyFont="1" applyFill="1" applyBorder="1" applyAlignment="1" applyProtection="1">
      <alignment horizontal="center" vertical="center" wrapText="1"/>
      <protection locked="0"/>
    </xf>
    <xf numFmtId="0" fontId="109" fillId="2" borderId="1575" xfId="0" applyFont="1" applyFill="1" applyBorder="1" applyAlignment="1" applyProtection="1">
      <alignment horizontal="center" vertical="center" wrapText="1"/>
    </xf>
    <xf numFmtId="0" fontId="109" fillId="2" borderId="1560" xfId="0" applyFont="1" applyFill="1" applyBorder="1" applyAlignment="1" applyProtection="1">
      <alignment horizontal="center" vertical="center" wrapText="1"/>
    </xf>
    <xf numFmtId="0" fontId="109" fillId="2" borderId="1562" xfId="0" applyFont="1" applyFill="1" applyBorder="1" applyAlignment="1" applyProtection="1">
      <alignment horizontal="center" vertical="center" wrapText="1"/>
    </xf>
    <xf numFmtId="0" fontId="108" fillId="2" borderId="1728" xfId="15" applyFont="1" applyFill="1" applyBorder="1" applyAlignment="1" applyProtection="1">
      <alignment horizontal="center" vertical="center" wrapText="1"/>
    </xf>
    <xf numFmtId="0" fontId="108" fillId="2" borderId="1729" xfId="15" applyFont="1" applyFill="1" applyBorder="1" applyAlignment="1" applyProtection="1">
      <alignment horizontal="center" vertical="center" wrapText="1"/>
    </xf>
    <xf numFmtId="0" fontId="108" fillId="2" borderId="1730" xfId="15" applyFont="1" applyFill="1" applyBorder="1" applyAlignment="1" applyProtection="1">
      <alignment horizontal="center" vertical="center" wrapText="1"/>
    </xf>
    <xf numFmtId="0" fontId="107" fillId="2" borderId="1745" xfId="15" applyFont="1" applyFill="1" applyBorder="1" applyAlignment="1" applyProtection="1">
      <alignment horizontal="center" vertical="center" wrapText="1"/>
    </xf>
    <xf numFmtId="0" fontId="107" fillId="2" borderId="1746" xfId="15" applyFont="1" applyFill="1" applyBorder="1" applyAlignment="1" applyProtection="1">
      <alignment horizontal="center" vertical="center" wrapText="1"/>
    </xf>
    <xf numFmtId="0" fontId="107" fillId="2" borderId="1543" xfId="15" applyFont="1" applyFill="1" applyBorder="1" applyAlignment="1" applyProtection="1">
      <alignment horizontal="center" vertical="center" wrapText="1"/>
    </xf>
    <xf numFmtId="0" fontId="107" fillId="2" borderId="1544" xfId="15" applyFont="1" applyFill="1" applyBorder="1" applyAlignment="1" applyProtection="1">
      <alignment horizontal="center" vertical="center" wrapText="1"/>
    </xf>
    <xf numFmtId="0" fontId="107" fillId="2" borderId="1560" xfId="15" applyFont="1" applyFill="1" applyBorder="1" applyAlignment="1" applyProtection="1">
      <alignment horizontal="center" vertical="center" wrapText="1"/>
    </xf>
    <xf numFmtId="0" fontId="107" fillId="2" borderId="1562" xfId="15" applyFont="1" applyFill="1" applyBorder="1" applyAlignment="1" applyProtection="1">
      <alignment horizontal="center" vertical="center" wrapText="1"/>
    </xf>
    <xf numFmtId="0" fontId="1" fillId="2" borderId="917" xfId="0" applyFont="1" applyFill="1" applyBorder="1" applyAlignment="1">
      <alignment horizontal="left" vertical="center" wrapText="1"/>
    </xf>
    <xf numFmtId="0" fontId="174" fillId="2" borderId="992" xfId="12" applyFont="1" applyFill="1" applyBorder="1" applyAlignment="1">
      <alignment horizontal="center"/>
    </xf>
    <xf numFmtId="0" fontId="174" fillId="2" borderId="993" xfId="12" applyFont="1" applyFill="1" applyBorder="1" applyAlignment="1">
      <alignment horizontal="center"/>
    </xf>
    <xf numFmtId="0" fontId="174" fillId="2" borderId="994" xfId="12" applyFont="1" applyFill="1" applyBorder="1" applyAlignment="1">
      <alignment horizontal="center"/>
    </xf>
    <xf numFmtId="0" fontId="174" fillId="2" borderId="995" xfId="12" applyFont="1" applyFill="1" applyBorder="1" applyAlignment="1">
      <alignment horizontal="center"/>
    </xf>
    <xf numFmtId="0" fontId="174" fillId="2" borderId="996" xfId="12" applyFont="1" applyFill="1" applyBorder="1" applyAlignment="1">
      <alignment horizontal="center"/>
    </xf>
    <xf numFmtId="0" fontId="174" fillId="2" borderId="913" xfId="12" applyFont="1" applyFill="1" applyBorder="1" applyAlignment="1">
      <alignment horizontal="center"/>
    </xf>
    <xf numFmtId="0" fontId="174" fillId="2" borderId="929" xfId="12" applyFont="1" applyFill="1" applyBorder="1" applyAlignment="1">
      <alignment horizontal="center"/>
    </xf>
    <xf numFmtId="0" fontId="174" fillId="2" borderId="916" xfId="12" applyFont="1" applyFill="1" applyBorder="1" applyAlignment="1">
      <alignment horizontal="center"/>
    </xf>
    <xf numFmtId="0" fontId="174" fillId="2" borderId="928" xfId="12" applyFont="1" applyFill="1" applyBorder="1" applyAlignment="1">
      <alignment horizontal="center"/>
    </xf>
    <xf numFmtId="0" fontId="174" fillId="2" borderId="930" xfId="12" applyFont="1" applyFill="1" applyBorder="1" applyAlignment="1">
      <alignment horizontal="center"/>
    </xf>
    <xf numFmtId="0" fontId="1" fillId="2" borderId="939" xfId="0" applyFont="1" applyFill="1" applyBorder="1" applyAlignment="1">
      <alignment horizontal="left" vertical="center" wrapText="1"/>
    </xf>
    <xf numFmtId="0" fontId="174" fillId="2" borderId="999" xfId="12" applyFont="1" applyFill="1" applyBorder="1" applyAlignment="1">
      <alignment horizontal="center"/>
    </xf>
    <xf numFmtId="0" fontId="174" fillId="2" borderId="892" xfId="12" applyFont="1" applyFill="1" applyBorder="1" applyAlignment="1">
      <alignment horizontal="center"/>
    </xf>
    <xf numFmtId="0" fontId="174" fillId="2" borderId="829" xfId="12" applyFont="1" applyFill="1" applyBorder="1" applyAlignment="1">
      <alignment horizontal="center"/>
    </xf>
    <xf numFmtId="0" fontId="1" fillId="2" borderId="1000" xfId="0" applyFont="1" applyFill="1" applyBorder="1" applyAlignment="1">
      <alignment horizontal="left" vertical="center" wrapText="1"/>
    </xf>
    <xf numFmtId="0" fontId="174" fillId="2" borderId="1004" xfId="12" applyFont="1" applyFill="1" applyBorder="1" applyAlignment="1">
      <alignment horizontal="center"/>
    </xf>
    <xf numFmtId="0" fontId="1" fillId="2" borderId="997" xfId="0" applyFont="1" applyFill="1" applyBorder="1" applyAlignment="1">
      <alignment horizontal="left" vertical="center" wrapText="1"/>
    </xf>
    <xf numFmtId="0" fontId="62" fillId="2" borderId="939" xfId="0" applyFont="1" applyFill="1" applyBorder="1" applyAlignment="1">
      <alignment horizontal="left" vertical="center" wrapText="1"/>
    </xf>
    <xf numFmtId="0" fontId="62" fillId="2" borderId="917" xfId="0" applyFont="1" applyFill="1" applyBorder="1" applyAlignment="1">
      <alignment horizontal="left" vertical="center" wrapText="1"/>
    </xf>
    <xf numFmtId="0" fontId="174" fillId="2" borderId="1005" xfId="12" applyFont="1" applyFill="1" applyBorder="1" applyAlignment="1">
      <alignment horizontal="center"/>
    </xf>
    <xf numFmtId="0" fontId="174" fillId="2" borderId="1006" xfId="12" applyFont="1" applyFill="1" applyBorder="1" applyAlignment="1">
      <alignment horizontal="center"/>
    </xf>
    <xf numFmtId="0" fontId="174" fillId="2" borderId="1007" xfId="12" applyFont="1" applyFill="1" applyBorder="1" applyAlignment="1">
      <alignment horizontal="center"/>
    </xf>
    <xf numFmtId="0" fontId="174" fillId="2" borderId="1008" xfId="12" applyFont="1" applyFill="1" applyBorder="1" applyAlignment="1">
      <alignment horizontal="center"/>
    </xf>
    <xf numFmtId="0" fontId="174" fillId="2" borderId="1009" xfId="12" applyFont="1" applyFill="1" applyBorder="1" applyAlignment="1">
      <alignment horizontal="center"/>
    </xf>
    <xf numFmtId="0" fontId="174" fillId="2" borderId="1010" xfId="12" applyFont="1" applyFill="1" applyBorder="1" applyAlignment="1">
      <alignment horizontal="center"/>
    </xf>
    <xf numFmtId="0" fontId="174" fillId="2" borderId="1011" xfId="12" applyFont="1" applyFill="1" applyBorder="1" applyAlignment="1">
      <alignment horizontal="center"/>
    </xf>
    <xf numFmtId="0" fontId="62" fillId="2" borderId="937" xfId="0" applyFont="1" applyFill="1" applyBorder="1" applyAlignment="1">
      <alignment horizontal="left" vertical="center" wrapText="1"/>
    </xf>
    <xf numFmtId="0" fontId="174" fillId="2" borderId="935" xfId="12" applyFont="1" applyFill="1" applyBorder="1" applyAlignment="1">
      <alignment horizontal="center"/>
    </xf>
    <xf numFmtId="0" fontId="174" fillId="2" borderId="936" xfId="12" applyFont="1" applyFill="1" applyBorder="1" applyAlignment="1">
      <alignment horizontal="center"/>
    </xf>
    <xf numFmtId="0" fontId="174" fillId="2" borderId="937" xfId="12" applyFont="1" applyFill="1" applyBorder="1" applyAlignment="1">
      <alignment horizontal="center"/>
    </xf>
    <xf numFmtId="0" fontId="174" fillId="2" borderId="938" xfId="12" applyFont="1" applyFill="1" applyBorder="1" applyAlignment="1">
      <alignment horizontal="center"/>
    </xf>
    <xf numFmtId="0" fontId="174" fillId="2" borderId="951" xfId="12" applyFont="1" applyFill="1" applyBorder="1" applyAlignment="1">
      <alignment horizontal="center"/>
    </xf>
    <xf numFmtId="0" fontId="174" fillId="2" borderId="946" xfId="12" applyFont="1" applyFill="1" applyBorder="1" applyAlignment="1">
      <alignment horizontal="center"/>
    </xf>
    <xf numFmtId="0" fontId="174" fillId="2" borderId="940" xfId="12" applyFont="1" applyFill="1" applyBorder="1" applyAlignment="1">
      <alignment horizontal="center"/>
    </xf>
    <xf numFmtId="0" fontId="7" fillId="2" borderId="1212" xfId="12" applyFont="1" applyFill="1" applyBorder="1" applyAlignment="1">
      <alignment horizontal="center"/>
    </xf>
    <xf numFmtId="0" fontId="7" fillId="2" borderId="1216" xfId="12" applyFont="1" applyFill="1" applyBorder="1" applyAlignment="1">
      <alignment horizontal="center"/>
    </xf>
    <xf numFmtId="0" fontId="7" fillId="2" borderId="1218" xfId="12" applyFont="1" applyFill="1" applyBorder="1" applyAlignment="1">
      <alignment horizontal="center"/>
    </xf>
    <xf numFmtId="0" fontId="7" fillId="2" borderId="1217" xfId="12" applyFont="1" applyFill="1" applyBorder="1" applyAlignment="1">
      <alignment horizontal="center"/>
    </xf>
    <xf numFmtId="0" fontId="7" fillId="2" borderId="1225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74" fillId="2" borderId="124" xfId="12" applyFont="1" applyFill="1" applyBorder="1" applyAlignment="1">
      <alignment horizontal="center"/>
    </xf>
    <xf numFmtId="0" fontId="174" fillId="2" borderId="125" xfId="12" applyFont="1" applyFill="1" applyBorder="1" applyAlignment="1">
      <alignment horizontal="center"/>
    </xf>
    <xf numFmtId="0" fontId="174" fillId="2" borderId="136" xfId="12" applyFont="1" applyFill="1" applyBorder="1" applyAlignment="1">
      <alignment horizontal="center"/>
    </xf>
    <xf numFmtId="0" fontId="174" fillId="2" borderId="126" xfId="12" applyFont="1" applyFill="1" applyBorder="1" applyAlignment="1">
      <alignment horizontal="center"/>
    </xf>
    <xf numFmtId="0" fontId="174" fillId="2" borderId="137" xfId="12" applyFont="1" applyFill="1" applyBorder="1" applyAlignment="1">
      <alignment horizontal="center"/>
    </xf>
    <xf numFmtId="0" fontId="174" fillId="2" borderId="242" xfId="12" applyFont="1" applyFill="1" applyBorder="1" applyAlignment="1">
      <alignment horizontal="center"/>
    </xf>
    <xf numFmtId="0" fontId="174" fillId="2" borderId="243" xfId="12" applyFont="1" applyFill="1" applyBorder="1" applyAlignment="1">
      <alignment horizontal="center"/>
    </xf>
    <xf numFmtId="0" fontId="174" fillId="2" borderId="244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74" fillId="2" borderId="127" xfId="12" applyFont="1" applyFill="1" applyBorder="1" applyAlignment="1">
      <alignment horizontal="center"/>
    </xf>
    <xf numFmtId="0" fontId="174" fillId="2" borderId="128" xfId="12" applyFont="1" applyFill="1" applyBorder="1" applyAlignment="1">
      <alignment horizontal="center"/>
    </xf>
    <xf numFmtId="0" fontId="174" fillId="2" borderId="138" xfId="12" applyFont="1" applyFill="1" applyBorder="1" applyAlignment="1">
      <alignment horizontal="center"/>
    </xf>
    <xf numFmtId="0" fontId="174" fillId="2" borderId="129" xfId="12" applyFont="1" applyFill="1" applyBorder="1" applyAlignment="1">
      <alignment horizontal="center"/>
    </xf>
    <xf numFmtId="0" fontId="174" fillId="2" borderId="139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174" fillId="2" borderId="130" xfId="12" applyFont="1" applyFill="1" applyBorder="1" applyAlignment="1">
      <alignment horizontal="center"/>
    </xf>
    <xf numFmtId="0" fontId="174" fillId="2" borderId="131" xfId="12" applyFont="1" applyFill="1" applyBorder="1" applyAlignment="1">
      <alignment horizontal="center"/>
    </xf>
    <xf numFmtId="0" fontId="174" fillId="2" borderId="140" xfId="12" applyFont="1" applyFill="1" applyBorder="1" applyAlignment="1">
      <alignment horizontal="center"/>
    </xf>
    <xf numFmtId="0" fontId="174" fillId="2" borderId="132" xfId="12" applyFont="1" applyFill="1" applyBorder="1" applyAlignment="1">
      <alignment horizontal="center"/>
    </xf>
    <xf numFmtId="0" fontId="174" fillId="2" borderId="141" xfId="12" applyFont="1" applyFill="1" applyBorder="1" applyAlignment="1">
      <alignment horizontal="center"/>
    </xf>
    <xf numFmtId="0" fontId="174" fillId="2" borderId="42" xfId="12" applyFont="1" applyFill="1" applyBorder="1" applyAlignment="1">
      <alignment horizontal="center"/>
    </xf>
    <xf numFmtId="0" fontId="174" fillId="2" borderId="28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174" fillId="2" borderId="14" xfId="12" applyFont="1" applyFill="1" applyBorder="1" applyAlignment="1">
      <alignment horizontal="center"/>
    </xf>
    <xf numFmtId="0" fontId="174" fillId="2" borderId="15" xfId="12" applyFont="1" applyFill="1" applyBorder="1" applyAlignment="1">
      <alignment horizontal="center"/>
    </xf>
    <xf numFmtId="0" fontId="174" fillId="2" borderId="16" xfId="12" applyFont="1" applyFill="1" applyBorder="1" applyAlignment="1">
      <alignment horizontal="center"/>
    </xf>
    <xf numFmtId="0" fontId="174" fillId="2" borderId="62" xfId="12" applyFont="1" applyFill="1" applyBorder="1" applyAlignment="1">
      <alignment horizontal="center"/>
    </xf>
    <xf numFmtId="0" fontId="174" fillId="2" borderId="70" xfId="12" applyFont="1" applyFill="1" applyBorder="1" applyAlignment="1">
      <alignment horizontal="center"/>
    </xf>
    <xf numFmtId="0" fontId="174" fillId="2" borderId="37" xfId="12" applyFont="1" applyFill="1" applyBorder="1" applyAlignment="1">
      <alignment horizontal="center"/>
    </xf>
    <xf numFmtId="0" fontId="174" fillId="2" borderId="36" xfId="12" applyFont="1" applyFill="1" applyBorder="1" applyAlignment="1">
      <alignment horizontal="center"/>
    </xf>
    <xf numFmtId="0" fontId="174" fillId="2" borderId="45" xfId="12" applyFont="1" applyFill="1" applyBorder="1" applyAlignment="1">
      <alignment horizontal="center"/>
    </xf>
    <xf numFmtId="0" fontId="174" fillId="2" borderId="47" xfId="12" applyFont="1" applyFill="1" applyBorder="1" applyAlignment="1">
      <alignment horizontal="center"/>
    </xf>
    <xf numFmtId="0" fontId="174" fillId="2" borderId="18" xfId="12" applyFont="1" applyFill="1" applyBorder="1" applyAlignment="1">
      <alignment horizontal="center"/>
    </xf>
    <xf numFmtId="0" fontId="174" fillId="2" borderId="19" xfId="12" applyFont="1" applyFill="1" applyBorder="1" applyAlignment="1">
      <alignment horizontal="center"/>
    </xf>
    <xf numFmtId="0" fontId="174" fillId="2" borderId="65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74" fillId="2" borderId="185" xfId="12" applyNumberFormat="1" applyFont="1" applyFill="1" applyBorder="1" applyAlignment="1">
      <alignment horizontal="center"/>
    </xf>
    <xf numFmtId="1" fontId="174" fillId="2" borderId="177" xfId="12" applyNumberFormat="1" applyFont="1" applyFill="1" applyBorder="1" applyAlignment="1">
      <alignment horizontal="center"/>
    </xf>
    <xf numFmtId="1" fontId="174" fillId="2" borderId="165" xfId="12" applyNumberFormat="1" applyFont="1" applyFill="1" applyBorder="1" applyAlignment="1">
      <alignment horizontal="center"/>
    </xf>
    <xf numFmtId="1" fontId="174" fillId="2" borderId="21" xfId="12" applyNumberFormat="1" applyFont="1" applyFill="1" applyBorder="1" applyAlignment="1">
      <alignment horizontal="center"/>
    </xf>
    <xf numFmtId="1" fontId="174" fillId="2" borderId="20" xfId="12" applyNumberFormat="1" applyFont="1" applyFill="1" applyBorder="1" applyAlignment="1">
      <alignment horizontal="center"/>
    </xf>
    <xf numFmtId="1" fontId="174" fillId="2" borderId="13" xfId="12" applyNumberFormat="1" applyFont="1" applyFill="1" applyBorder="1" applyAlignment="1">
      <alignment horizontal="center"/>
    </xf>
    <xf numFmtId="1" fontId="174" fillId="2" borderId="61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1" fontId="174" fillId="2" borderId="24" xfId="12" applyNumberFormat="1" applyFont="1" applyFill="1" applyBorder="1" applyAlignment="1">
      <alignment horizontal="center"/>
    </xf>
    <xf numFmtId="0" fontId="174" fillId="2" borderId="185" xfId="12" applyFont="1" applyFill="1" applyBorder="1" applyAlignment="1">
      <alignment horizontal="center"/>
    </xf>
    <xf numFmtId="0" fontId="174" fillId="2" borderId="177" xfId="12" applyFont="1" applyFill="1" applyBorder="1" applyAlignment="1">
      <alignment horizontal="center"/>
    </xf>
    <xf numFmtId="0" fontId="174" fillId="2" borderId="166" xfId="12" applyFont="1" applyFill="1" applyBorder="1" applyAlignment="1">
      <alignment horizontal="center"/>
    </xf>
    <xf numFmtId="0" fontId="174" fillId="2" borderId="24" xfId="12" applyFont="1" applyFill="1" applyBorder="1" applyAlignment="1">
      <alignment horizontal="center"/>
    </xf>
    <xf numFmtId="0" fontId="174" fillId="2" borderId="25" xfId="12" applyFont="1" applyFill="1" applyBorder="1" applyAlignment="1">
      <alignment horizontal="center"/>
    </xf>
    <xf numFmtId="0" fontId="174" fillId="2" borderId="27" xfId="12" applyFont="1" applyFill="1" applyBorder="1" applyAlignment="1">
      <alignment horizontal="center"/>
    </xf>
    <xf numFmtId="0" fontId="174" fillId="2" borderId="26" xfId="12" applyFont="1" applyFill="1" applyBorder="1" applyAlignment="1">
      <alignment horizontal="center"/>
    </xf>
    <xf numFmtId="0" fontId="174" fillId="2" borderId="23" xfId="12" applyFont="1" applyFill="1" applyBorder="1" applyAlignment="1">
      <alignment horizontal="center"/>
    </xf>
    <xf numFmtId="0" fontId="174" fillId="2" borderId="48" xfId="12" applyFont="1" applyFill="1" applyBorder="1" applyAlignment="1">
      <alignment horizontal="center"/>
    </xf>
    <xf numFmtId="0" fontId="174" fillId="2" borderId="31" xfId="12" applyFont="1" applyFill="1" applyBorder="1" applyAlignment="1">
      <alignment horizontal="center"/>
    </xf>
    <xf numFmtId="0" fontId="174" fillId="2" borderId="32" xfId="12" applyFont="1" applyFill="1" applyBorder="1" applyAlignment="1">
      <alignment horizontal="center"/>
    </xf>
    <xf numFmtId="0" fontId="174" fillId="2" borderId="230" xfId="12" applyFont="1" applyFill="1" applyBorder="1" applyAlignment="1">
      <alignment horizontal="center"/>
    </xf>
    <xf numFmtId="0" fontId="174" fillId="2" borderId="30" xfId="12" applyFont="1" applyFill="1" applyBorder="1" applyAlignment="1">
      <alignment horizontal="center"/>
    </xf>
    <xf numFmtId="0" fontId="174" fillId="2" borderId="39" xfId="12" applyFont="1" applyFill="1" applyBorder="1" applyAlignment="1">
      <alignment horizontal="center"/>
    </xf>
    <xf numFmtId="0" fontId="174" fillId="2" borderId="34" xfId="12" applyFont="1" applyFill="1" applyBorder="1" applyAlignment="1">
      <alignment horizontal="center"/>
    </xf>
    <xf numFmtId="0" fontId="174" fillId="2" borderId="212" xfId="12" applyFont="1" applyFill="1" applyBorder="1" applyAlignment="1">
      <alignment horizontal="center"/>
    </xf>
    <xf numFmtId="0" fontId="174" fillId="2" borderId="241" xfId="12" applyFont="1" applyFill="1" applyBorder="1" applyAlignment="1">
      <alignment horizontal="center"/>
    </xf>
    <xf numFmtId="0" fontId="174" fillId="2" borderId="217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74" fillId="2" borderId="29" xfId="12" applyFont="1" applyFill="1" applyBorder="1" applyAlignment="1">
      <alignment horizontal="center"/>
    </xf>
    <xf numFmtId="0" fontId="174" fillId="2" borderId="33" xfId="12" applyFont="1" applyFill="1" applyBorder="1" applyAlignment="1">
      <alignment horizontal="center"/>
    </xf>
    <xf numFmtId="0" fontId="174" fillId="2" borderId="142" xfId="12" applyFont="1" applyFill="1" applyBorder="1" applyAlignment="1">
      <alignment horizontal="center"/>
    </xf>
    <xf numFmtId="0" fontId="174" fillId="2" borderId="143" xfId="12" applyFont="1" applyFill="1" applyBorder="1" applyAlignment="1">
      <alignment horizontal="center"/>
    </xf>
    <xf numFmtId="0" fontId="174" fillId="2" borderId="144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74" fillId="2" borderId="49" xfId="12" applyFont="1" applyFill="1" applyBorder="1" applyAlignment="1">
      <alignment horizontal="center"/>
    </xf>
    <xf numFmtId="0" fontId="174" fillId="2" borderId="50" xfId="12" applyFont="1" applyFill="1" applyBorder="1" applyAlignment="1">
      <alignment horizontal="center"/>
    </xf>
    <xf numFmtId="0" fontId="174" fillId="2" borderId="51" xfId="12" applyFont="1" applyFill="1" applyBorder="1" applyAlignment="1">
      <alignment horizontal="center"/>
    </xf>
    <xf numFmtId="0" fontId="174" fillId="2" borderId="40" xfId="12" applyFont="1" applyFill="1" applyBorder="1" applyAlignment="1">
      <alignment horizontal="center"/>
    </xf>
    <xf numFmtId="0" fontId="174" fillId="2" borderId="73" xfId="12" applyFont="1" applyFill="1" applyBorder="1" applyAlignment="1">
      <alignment horizontal="center"/>
    </xf>
    <xf numFmtId="0" fontId="174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74" fillId="2" borderId="877" xfId="12" applyFont="1" applyFill="1" applyBorder="1" applyAlignment="1">
      <alignment horizontal="center"/>
    </xf>
    <xf numFmtId="0" fontId="174" fillId="2" borderId="884" xfId="12" applyFont="1" applyFill="1" applyBorder="1" applyAlignment="1">
      <alignment horizontal="center"/>
    </xf>
    <xf numFmtId="0" fontId="174" fillId="2" borderId="859" xfId="12" applyFont="1" applyFill="1" applyBorder="1" applyAlignment="1">
      <alignment horizontal="center"/>
    </xf>
    <xf numFmtId="0" fontId="174" fillId="2" borderId="811" xfId="12" applyFont="1" applyFill="1" applyBorder="1" applyAlignment="1">
      <alignment horizontal="center"/>
    </xf>
    <xf numFmtId="0" fontId="174" fillId="2" borderId="885" xfId="12" applyFont="1" applyFill="1" applyBorder="1" applyAlignment="1">
      <alignment horizontal="center"/>
    </xf>
    <xf numFmtId="0" fontId="174" fillId="2" borderId="862" xfId="12" applyFont="1" applyFill="1" applyBorder="1" applyAlignment="1">
      <alignment horizontal="center"/>
    </xf>
    <xf numFmtId="0" fontId="174" fillId="2" borderId="876" xfId="12" applyFont="1" applyFill="1" applyBorder="1" applyAlignment="1">
      <alignment horizontal="center"/>
    </xf>
    <xf numFmtId="0" fontId="174" fillId="2" borderId="1177" xfId="12" applyFont="1" applyFill="1" applyBorder="1" applyAlignment="1">
      <alignment horizontal="center"/>
    </xf>
    <xf numFmtId="0" fontId="174" fillId="2" borderId="1178" xfId="12" applyFont="1" applyFill="1" applyBorder="1" applyAlignment="1">
      <alignment horizontal="center"/>
    </xf>
    <xf numFmtId="0" fontId="174" fillId="2" borderId="1179" xfId="12" applyFont="1" applyFill="1" applyBorder="1" applyAlignment="1">
      <alignment horizontal="center"/>
    </xf>
    <xf numFmtId="0" fontId="174" fillId="2" borderId="747" xfId="12" applyFont="1" applyFill="1" applyBorder="1" applyAlignment="1">
      <alignment horizontal="center"/>
    </xf>
    <xf numFmtId="0" fontId="174" fillId="2" borderId="133" xfId="12" applyFont="1" applyFill="1" applyBorder="1" applyAlignment="1">
      <alignment horizontal="center"/>
    </xf>
    <xf numFmtId="0" fontId="174" fillId="2" borderId="134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74" fillId="2" borderId="873" xfId="12" applyFont="1" applyFill="1" applyBorder="1" applyAlignment="1">
      <alignment horizontal="center"/>
    </xf>
    <xf numFmtId="0" fontId="174" fillId="2" borderId="883" xfId="12" applyFont="1" applyFill="1" applyBorder="1" applyAlignment="1">
      <alignment horizontal="center"/>
    </xf>
    <xf numFmtId="0" fontId="174" fillId="2" borderId="886" xfId="12" applyFont="1" applyFill="1" applyBorder="1" applyAlignment="1">
      <alignment horizontal="center"/>
    </xf>
    <xf numFmtId="0" fontId="174" fillId="2" borderId="870" xfId="12" applyFont="1" applyFill="1" applyBorder="1" applyAlignment="1">
      <alignment horizontal="center"/>
    </xf>
    <xf numFmtId="0" fontId="174" fillId="2" borderId="874" xfId="12" applyFont="1" applyFill="1" applyBorder="1" applyAlignment="1">
      <alignment horizontal="center"/>
    </xf>
    <xf numFmtId="0" fontId="174" fillId="2" borderId="860" xfId="12" applyFont="1" applyFill="1" applyBorder="1" applyAlignment="1">
      <alignment horizontal="center"/>
    </xf>
    <xf numFmtId="0" fontId="174" fillId="2" borderId="861" xfId="12" applyFont="1" applyFill="1" applyBorder="1" applyAlignment="1">
      <alignment horizontal="center"/>
    </xf>
    <xf numFmtId="0" fontId="174" fillId="2" borderId="629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74" fillId="2" borderId="41" xfId="12" applyFont="1" applyFill="1" applyBorder="1" applyAlignment="1">
      <alignment horizontal="center"/>
    </xf>
    <xf numFmtId="0" fontId="174" fillId="2" borderId="155" xfId="12" applyFont="1" applyFill="1" applyBorder="1" applyAlignment="1">
      <alignment horizontal="center"/>
    </xf>
    <xf numFmtId="0" fontId="174" fillId="2" borderId="868" xfId="12" applyFont="1" applyFill="1" applyBorder="1" applyAlignment="1">
      <alignment horizontal="center"/>
    </xf>
    <xf numFmtId="0" fontId="174" fillId="2" borderId="847" xfId="12" applyFont="1" applyFill="1" applyBorder="1" applyAlignment="1">
      <alignment horizontal="center"/>
    </xf>
    <xf numFmtId="0" fontId="174" fillId="2" borderId="888" xfId="12" applyFont="1" applyFill="1" applyBorder="1" applyAlignment="1">
      <alignment horizontal="center"/>
    </xf>
    <xf numFmtId="0" fontId="174" fillId="2" borderId="1184" xfId="12" applyFont="1" applyFill="1" applyBorder="1" applyAlignment="1">
      <alignment horizontal="center"/>
    </xf>
    <xf numFmtId="0" fontId="174" fillId="2" borderId="1185" xfId="12" applyFont="1" applyFill="1" applyBorder="1" applyAlignment="1">
      <alignment horizontal="center"/>
    </xf>
    <xf numFmtId="0" fontId="174" fillId="2" borderId="1186" xfId="12" applyFont="1" applyFill="1" applyBorder="1" applyAlignment="1">
      <alignment horizontal="center"/>
    </xf>
    <xf numFmtId="0" fontId="174" fillId="2" borderId="890" xfId="12" applyFont="1" applyFill="1" applyBorder="1" applyAlignment="1">
      <alignment horizont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E8">
            <v>31</v>
          </cell>
        </row>
      </sheetData>
      <sheetData sheetId="24" refreshError="1">
        <row r="7">
          <cell r="E7">
            <v>23</v>
          </cell>
          <cell r="F7">
            <v>2</v>
          </cell>
          <cell r="H7">
            <v>24</v>
          </cell>
          <cell r="I7">
            <v>1</v>
          </cell>
          <cell r="J7">
            <v>25</v>
          </cell>
        </row>
        <row r="8">
          <cell r="H8">
            <v>19</v>
          </cell>
          <cell r="I8">
            <v>1</v>
          </cell>
          <cell r="J8">
            <v>20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F13">
            <v>2</v>
          </cell>
          <cell r="H13">
            <v>24</v>
          </cell>
          <cell r="I13">
            <v>1</v>
          </cell>
          <cell r="J13">
            <v>25</v>
          </cell>
        </row>
        <row r="14">
          <cell r="H14">
            <v>19</v>
          </cell>
          <cell r="I14">
            <v>1</v>
          </cell>
          <cell r="J14">
            <v>20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  <cell r="F7">
            <v>3</v>
          </cell>
          <cell r="G7">
            <v>21</v>
          </cell>
          <cell r="J7">
            <v>14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E13">
            <v>17</v>
          </cell>
          <cell r="F13">
            <v>3</v>
          </cell>
          <cell r="G13">
            <v>20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  <cell r="J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J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8</v>
          </cell>
          <cell r="G11">
            <v>8</v>
          </cell>
          <cell r="H11">
            <v>0</v>
          </cell>
          <cell r="I11">
            <v>9</v>
          </cell>
          <cell r="J11">
            <v>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8</v>
          </cell>
          <cell r="G16">
            <v>8</v>
          </cell>
          <cell r="H16">
            <v>0</v>
          </cell>
          <cell r="I16">
            <v>9</v>
          </cell>
          <cell r="J16">
            <v>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8</v>
          </cell>
          <cell r="G19">
            <v>8</v>
          </cell>
          <cell r="H19">
            <v>0</v>
          </cell>
          <cell r="I19">
            <v>9</v>
          </cell>
          <cell r="J19">
            <v>9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8</v>
          </cell>
          <cell r="G24">
            <v>8</v>
          </cell>
          <cell r="H24">
            <v>0</v>
          </cell>
          <cell r="I24">
            <v>9</v>
          </cell>
          <cell r="J24">
            <v>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/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  <cell r="D8">
            <v>0</v>
          </cell>
          <cell r="E8">
            <v>38</v>
          </cell>
          <cell r="F8">
            <v>38</v>
          </cell>
          <cell r="G8">
            <v>0</v>
          </cell>
          <cell r="H8">
            <v>26</v>
          </cell>
          <cell r="I8">
            <v>26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</v>
          </cell>
          <cell r="Q8">
            <v>0</v>
          </cell>
          <cell r="R8">
            <v>6</v>
          </cell>
          <cell r="S8">
            <v>6</v>
          </cell>
          <cell r="T8">
            <v>64</v>
          </cell>
          <cell r="U8">
            <v>70</v>
          </cell>
        </row>
        <row r="9">
          <cell r="B9" t="str">
            <v>37.03.01</v>
          </cell>
          <cell r="C9" t="str">
            <v>Психология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  <cell r="Q9">
            <v>0</v>
          </cell>
          <cell r="R9">
            <v>6</v>
          </cell>
          <cell r="S9">
            <v>6</v>
          </cell>
          <cell r="T9">
            <v>0</v>
          </cell>
          <cell r="U9">
            <v>6</v>
          </cell>
        </row>
        <row r="10">
          <cell r="B10" t="str">
            <v>38.03.01</v>
          </cell>
          <cell r="C10" t="str">
            <v>Экономика</v>
          </cell>
          <cell r="D10">
            <v>0</v>
          </cell>
          <cell r="E10">
            <v>24</v>
          </cell>
          <cell r="F10">
            <v>24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24</v>
          </cell>
          <cell r="U10">
            <v>24</v>
          </cell>
        </row>
        <row r="11">
          <cell r="B11" t="str">
            <v>43.03.02</v>
          </cell>
          <cell r="C11" t="str">
            <v>Туризм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16</v>
          </cell>
          <cell r="I11">
            <v>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17</v>
          </cell>
          <cell r="U11">
            <v>17</v>
          </cell>
        </row>
        <row r="12">
          <cell r="B12" t="str">
            <v>54.03.01</v>
          </cell>
          <cell r="C12" t="str">
            <v>Дизайн</v>
          </cell>
          <cell r="D12">
            <v>0</v>
          </cell>
          <cell r="E12">
            <v>13</v>
          </cell>
          <cell r="F12">
            <v>13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23</v>
          </cell>
          <cell r="U12">
            <v>23</v>
          </cell>
        </row>
        <row r="13">
          <cell r="B13" t="str">
            <v>Итого по направлениям подготовки</v>
          </cell>
          <cell r="D13">
            <v>0</v>
          </cell>
          <cell r="E13">
            <v>38</v>
          </cell>
          <cell r="F13">
            <v>38</v>
          </cell>
          <cell r="G13">
            <v>0</v>
          </cell>
          <cell r="H13">
            <v>26</v>
          </cell>
          <cell r="I13">
            <v>26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</v>
          </cell>
          <cell r="Q13">
            <v>0</v>
          </cell>
          <cell r="R13">
            <v>6</v>
          </cell>
          <cell r="S13">
            <v>6</v>
          </cell>
          <cell r="T13">
            <v>64</v>
          </cell>
          <cell r="U13">
            <v>70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  <cell r="Q16">
            <v>0</v>
          </cell>
          <cell r="R16">
            <v>6</v>
          </cell>
          <cell r="S16">
            <v>6</v>
          </cell>
          <cell r="T16">
            <v>0</v>
          </cell>
          <cell r="U16">
            <v>6</v>
          </cell>
        </row>
        <row r="17">
          <cell r="D17">
            <v>0</v>
          </cell>
          <cell r="E17">
            <v>24</v>
          </cell>
          <cell r="F17">
            <v>24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24</v>
          </cell>
          <cell r="U17">
            <v>24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16</v>
          </cell>
          <cell r="I18">
            <v>16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17</v>
          </cell>
          <cell r="U18">
            <v>17</v>
          </cell>
        </row>
        <row r="19">
          <cell r="D19">
            <v>0</v>
          </cell>
          <cell r="E19">
            <v>13</v>
          </cell>
          <cell r="F19">
            <v>13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23</v>
          </cell>
          <cell r="U19">
            <v>23</v>
          </cell>
        </row>
        <row r="20">
          <cell r="D20">
            <v>0</v>
          </cell>
          <cell r="E20">
            <v>38</v>
          </cell>
          <cell r="F20">
            <v>38</v>
          </cell>
          <cell r="G20">
            <v>0</v>
          </cell>
          <cell r="H20">
            <v>26</v>
          </cell>
          <cell r="I20">
            <v>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6</v>
          </cell>
          <cell r="Q20">
            <v>0</v>
          </cell>
          <cell r="R20">
            <v>6</v>
          </cell>
          <cell r="S20">
            <v>6</v>
          </cell>
          <cell r="T20">
            <v>64</v>
          </cell>
          <cell r="U20">
            <v>70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  <cell r="D24">
            <v>0</v>
          </cell>
          <cell r="E24">
            <v>38</v>
          </cell>
          <cell r="F24">
            <v>38</v>
          </cell>
          <cell r="G24">
            <v>0</v>
          </cell>
          <cell r="H24">
            <v>26</v>
          </cell>
          <cell r="I24">
            <v>26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</v>
          </cell>
          <cell r="Q24">
            <v>0</v>
          </cell>
          <cell r="R24">
            <v>6</v>
          </cell>
          <cell r="S24">
            <v>6</v>
          </cell>
          <cell r="T24">
            <v>64</v>
          </cell>
          <cell r="U24">
            <v>70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C30" sqref="C30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4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362" t="s">
        <v>0</v>
      </c>
      <c r="B1" s="6362"/>
      <c r="C1" s="6362"/>
      <c r="D1" s="6362"/>
      <c r="E1" s="6362"/>
      <c r="F1" s="6362"/>
      <c r="G1" s="6362"/>
      <c r="H1" s="6362"/>
      <c r="I1" s="6362"/>
      <c r="J1" s="6362"/>
      <c r="K1" s="6362"/>
      <c r="L1" s="6362"/>
      <c r="M1" s="6362"/>
      <c r="N1" s="6362"/>
      <c r="O1" s="6362"/>
      <c r="P1" s="6362"/>
      <c r="Q1" s="6362"/>
      <c r="R1" s="6362"/>
      <c r="S1" s="6362"/>
      <c r="T1" s="6362"/>
      <c r="U1" s="6362"/>
      <c r="V1" s="6362"/>
      <c r="W1" s="6362"/>
    </row>
    <row r="2" spans="1:23" ht="38.25" customHeight="1">
      <c r="A2" s="6363" t="s">
        <v>432</v>
      </c>
      <c r="B2" s="6363"/>
      <c r="C2" s="6363"/>
      <c r="D2" s="6363"/>
      <c r="E2" s="6363"/>
      <c r="F2" s="6363"/>
      <c r="G2" s="6363"/>
      <c r="H2" s="6363"/>
      <c r="I2" s="6363"/>
      <c r="J2" s="6363"/>
      <c r="K2" s="6363"/>
      <c r="L2" s="6363"/>
      <c r="M2" s="6363"/>
      <c r="N2" s="6363"/>
      <c r="O2" s="6363"/>
      <c r="P2" s="6363"/>
      <c r="Q2" s="6363"/>
      <c r="R2" s="6363"/>
      <c r="S2" s="6363"/>
      <c r="T2" s="6363"/>
      <c r="U2" s="6363"/>
      <c r="V2" s="6363"/>
      <c r="W2" s="6363"/>
    </row>
    <row r="3" spans="1:23" ht="30" hidden="1" customHeight="1">
      <c r="A3" s="6364" t="s">
        <v>317</v>
      </c>
      <c r="B3" s="6364"/>
      <c r="C3" s="6364"/>
      <c r="D3" s="6364"/>
      <c r="E3" s="6364"/>
      <c r="F3" s="6364"/>
      <c r="G3" s="6364"/>
      <c r="H3" s="6364"/>
      <c r="I3" s="6364"/>
      <c r="J3" s="6364"/>
      <c r="K3" s="6364"/>
      <c r="L3" s="6364"/>
      <c r="M3" s="6364"/>
      <c r="N3" s="6364"/>
      <c r="O3" s="6364"/>
      <c r="P3" s="6364"/>
      <c r="Q3" s="6364"/>
      <c r="R3" s="6364"/>
      <c r="S3" s="6364"/>
      <c r="T3" s="6364"/>
      <c r="U3" s="6364"/>
      <c r="V3" s="6364"/>
      <c r="W3" s="6364"/>
    </row>
    <row r="4" spans="1:23" ht="19.5" customHeight="1" thickBot="1">
      <c r="B4" s="329"/>
    </row>
    <row r="5" spans="1:23" ht="33" customHeight="1">
      <c r="B5" s="6366" t="s">
        <v>1</v>
      </c>
      <c r="C5" s="6369" t="s">
        <v>2</v>
      </c>
      <c r="D5" s="6370"/>
      <c r="E5" s="6371"/>
      <c r="F5" s="6369" t="s">
        <v>3</v>
      </c>
      <c r="G5" s="6370"/>
      <c r="H5" s="6371"/>
      <c r="I5" s="6369" t="s">
        <v>4</v>
      </c>
      <c r="J5" s="6370"/>
      <c r="K5" s="6371"/>
      <c r="L5" s="6369" t="s">
        <v>5</v>
      </c>
      <c r="M5" s="6370"/>
      <c r="N5" s="6371"/>
      <c r="O5" s="6369">
        <v>5</v>
      </c>
      <c r="P5" s="6370"/>
      <c r="Q5" s="6371"/>
      <c r="R5" s="6369">
        <v>6</v>
      </c>
      <c r="S5" s="6370"/>
      <c r="T5" s="6371"/>
      <c r="U5" s="6375" t="s">
        <v>6</v>
      </c>
      <c r="V5" s="6376"/>
      <c r="W5" s="6377"/>
    </row>
    <row r="6" spans="1:23" ht="16.5" customHeight="1" thickBot="1">
      <c r="B6" s="6367"/>
      <c r="C6" s="6372"/>
      <c r="D6" s="6373"/>
      <c r="E6" s="6374"/>
      <c r="F6" s="6372"/>
      <c r="G6" s="6373"/>
      <c r="H6" s="6374"/>
      <c r="I6" s="6372"/>
      <c r="J6" s="6373"/>
      <c r="K6" s="6374"/>
      <c r="L6" s="6372"/>
      <c r="M6" s="6373"/>
      <c r="N6" s="6374"/>
      <c r="O6" s="6372"/>
      <c r="P6" s="6373"/>
      <c r="Q6" s="6374"/>
      <c r="R6" s="6372"/>
      <c r="S6" s="6373"/>
      <c r="T6" s="6374"/>
      <c r="U6" s="6378"/>
      <c r="V6" s="6379"/>
      <c r="W6" s="6380"/>
    </row>
    <row r="7" spans="1:23" ht="92.25" customHeight="1" thickBot="1">
      <c r="B7" s="6368"/>
      <c r="C7" s="330" t="s">
        <v>7</v>
      </c>
      <c r="D7" s="331" t="s">
        <v>8</v>
      </c>
      <c r="E7" s="332" t="s">
        <v>9</v>
      </c>
      <c r="F7" s="330" t="s">
        <v>7</v>
      </c>
      <c r="G7" s="331" t="s">
        <v>8</v>
      </c>
      <c r="H7" s="332" t="s">
        <v>9</v>
      </c>
      <c r="I7" s="330" t="s">
        <v>7</v>
      </c>
      <c r="J7" s="331" t="s">
        <v>8</v>
      </c>
      <c r="K7" s="332" t="s">
        <v>9</v>
      </c>
      <c r="L7" s="330" t="s">
        <v>7</v>
      </c>
      <c r="M7" s="331" t="s">
        <v>8</v>
      </c>
      <c r="N7" s="332" t="s">
        <v>9</v>
      </c>
      <c r="O7" s="330" t="s">
        <v>7</v>
      </c>
      <c r="P7" s="331" t="s">
        <v>8</v>
      </c>
      <c r="Q7" s="332" t="s">
        <v>9</v>
      </c>
      <c r="R7" s="330" t="s">
        <v>7</v>
      </c>
      <c r="S7" s="331" t="s">
        <v>8</v>
      </c>
      <c r="T7" s="332" t="s">
        <v>9</v>
      </c>
      <c r="U7" s="330" t="s">
        <v>7</v>
      </c>
      <c r="V7" s="331" t="s">
        <v>8</v>
      </c>
      <c r="W7" s="332" t="s">
        <v>9</v>
      </c>
    </row>
    <row r="8" spans="1:23" ht="34.5" customHeight="1" outlineLevel="1" thickBot="1">
      <c r="B8" s="333" t="s">
        <v>10</v>
      </c>
      <c r="C8" s="334"/>
      <c r="D8" s="335"/>
      <c r="E8" s="336"/>
      <c r="F8" s="337"/>
      <c r="G8" s="335"/>
      <c r="H8" s="335"/>
      <c r="I8" s="335"/>
      <c r="J8" s="335"/>
      <c r="K8" s="336"/>
      <c r="L8" s="334"/>
      <c r="M8" s="335"/>
      <c r="N8" s="335"/>
      <c r="O8" s="335"/>
      <c r="P8" s="335"/>
      <c r="Q8" s="336"/>
      <c r="R8" s="334"/>
      <c r="S8" s="338"/>
      <c r="T8" s="335"/>
      <c r="U8" s="337"/>
      <c r="V8" s="339"/>
      <c r="W8" s="1601"/>
    </row>
    <row r="9" spans="1:23" ht="31.5" customHeight="1" outlineLevel="1">
      <c r="B9" s="6340" t="s">
        <v>11</v>
      </c>
      <c r="C9" s="6320">
        <v>335</v>
      </c>
      <c r="D9" s="6321">
        <v>178</v>
      </c>
      <c r="E9" s="6322">
        <v>513</v>
      </c>
      <c r="F9" s="6320">
        <v>339</v>
      </c>
      <c r="G9" s="6321">
        <v>464</v>
      </c>
      <c r="H9" s="6321">
        <v>803</v>
      </c>
      <c r="I9" s="6321">
        <v>316</v>
      </c>
      <c r="J9" s="6321">
        <v>952</v>
      </c>
      <c r="K9" s="6322">
        <v>1268</v>
      </c>
      <c r="L9" s="6320">
        <v>295</v>
      </c>
      <c r="M9" s="6321">
        <v>564</v>
      </c>
      <c r="N9" s="6321">
        <v>859</v>
      </c>
      <c r="O9" s="6321">
        <v>281</v>
      </c>
      <c r="P9" s="6321">
        <v>310</v>
      </c>
      <c r="Q9" s="6322">
        <v>591</v>
      </c>
      <c r="R9" s="6320">
        <v>312</v>
      </c>
      <c r="S9" s="6321">
        <v>257</v>
      </c>
      <c r="T9" s="6321">
        <v>569</v>
      </c>
      <c r="U9" s="6334">
        <f>C9+F9+I9+L9+O9+R9</f>
        <v>1878</v>
      </c>
      <c r="V9" s="6334">
        <f>D9+G9+J9+M9+P9+S9</f>
        <v>2725</v>
      </c>
      <c r="W9" s="6335">
        <f t="shared" ref="W9" si="0">E9+H9+K9+N9+Q9+T9</f>
        <v>4603</v>
      </c>
    </row>
    <row r="10" spans="1:23" ht="27.75" customHeight="1" outlineLevel="1">
      <c r="B10" s="6341" t="s">
        <v>12</v>
      </c>
      <c r="C10" s="6342">
        <v>103</v>
      </c>
      <c r="D10" s="6343">
        <v>14</v>
      </c>
      <c r="E10" s="6344">
        <v>117</v>
      </c>
      <c r="F10" s="6342">
        <v>97</v>
      </c>
      <c r="G10" s="6343">
        <v>34</v>
      </c>
      <c r="H10" s="6343">
        <v>131</v>
      </c>
      <c r="I10" s="6343">
        <v>86</v>
      </c>
      <c r="J10" s="6343">
        <v>20</v>
      </c>
      <c r="K10" s="6344">
        <v>106</v>
      </c>
      <c r="L10" s="6342">
        <v>73</v>
      </c>
      <c r="M10" s="6343">
        <v>11</v>
      </c>
      <c r="N10" s="6343">
        <v>84</v>
      </c>
      <c r="O10" s="6343">
        <v>98</v>
      </c>
      <c r="P10" s="6345">
        <v>19</v>
      </c>
      <c r="Q10" s="6346">
        <v>117</v>
      </c>
      <c r="R10" s="6342">
        <v>99</v>
      </c>
      <c r="S10" s="6343">
        <v>35</v>
      </c>
      <c r="T10" s="6343">
        <v>134</v>
      </c>
      <c r="U10" s="6336">
        <f t="shared" ref="U10:U11" si="1">C10+F10+I10+L10+O10+R10</f>
        <v>556</v>
      </c>
      <c r="V10" s="6336">
        <f t="shared" ref="V10:V11" si="2">D10+G10+J10+M10+P10+S10</f>
        <v>133</v>
      </c>
      <c r="W10" s="6337">
        <f t="shared" ref="W10:W11" si="3">E10+H10+K10+N10+Q10+T10</f>
        <v>689</v>
      </c>
    </row>
    <row r="11" spans="1:23" ht="34.5" customHeight="1" outlineLevel="1" thickBot="1">
      <c r="B11" s="6347" t="s">
        <v>13</v>
      </c>
      <c r="C11" s="6348">
        <v>28</v>
      </c>
      <c r="D11" s="6349">
        <v>111</v>
      </c>
      <c r="E11" s="6350">
        <v>139</v>
      </c>
      <c r="F11" s="6348">
        <v>32</v>
      </c>
      <c r="G11" s="6349">
        <v>121</v>
      </c>
      <c r="H11" s="6349">
        <v>153</v>
      </c>
      <c r="I11" s="6349">
        <v>30</v>
      </c>
      <c r="J11" s="6349">
        <v>84</v>
      </c>
      <c r="K11" s="6350">
        <v>114</v>
      </c>
      <c r="L11" s="6348">
        <v>25</v>
      </c>
      <c r="M11" s="6349">
        <v>103</v>
      </c>
      <c r="N11" s="6349">
        <v>128</v>
      </c>
      <c r="O11" s="6349">
        <v>31</v>
      </c>
      <c r="P11" s="6349">
        <v>80</v>
      </c>
      <c r="Q11" s="6350">
        <v>111</v>
      </c>
      <c r="R11" s="6348"/>
      <c r="S11" s="6349"/>
      <c r="T11" s="6349"/>
      <c r="U11" s="6338">
        <f t="shared" si="1"/>
        <v>146</v>
      </c>
      <c r="V11" s="6338">
        <f t="shared" si="2"/>
        <v>499</v>
      </c>
      <c r="W11" s="6339">
        <f t="shared" si="3"/>
        <v>645</v>
      </c>
    </row>
    <row r="12" spans="1:23" ht="46.5" customHeight="1" outlineLevel="1" thickBot="1">
      <c r="B12" s="890" t="s">
        <v>14</v>
      </c>
      <c r="C12" s="1796">
        <f t="shared" ref="C12:W12" si="4">SUM(C9:C11)</f>
        <v>466</v>
      </c>
      <c r="D12" s="1796">
        <f t="shared" si="4"/>
        <v>303</v>
      </c>
      <c r="E12" s="1796">
        <f t="shared" si="4"/>
        <v>769</v>
      </c>
      <c r="F12" s="1796">
        <f t="shared" si="4"/>
        <v>468</v>
      </c>
      <c r="G12" s="1796">
        <f t="shared" si="4"/>
        <v>619</v>
      </c>
      <c r="H12" s="1796">
        <f t="shared" si="4"/>
        <v>1087</v>
      </c>
      <c r="I12" s="1796">
        <f t="shared" si="4"/>
        <v>432</v>
      </c>
      <c r="J12" s="1796">
        <f t="shared" si="4"/>
        <v>1056</v>
      </c>
      <c r="K12" s="1796">
        <f t="shared" si="4"/>
        <v>1488</v>
      </c>
      <c r="L12" s="1796">
        <f t="shared" si="4"/>
        <v>393</v>
      </c>
      <c r="M12" s="1796">
        <f t="shared" si="4"/>
        <v>678</v>
      </c>
      <c r="N12" s="1796">
        <f t="shared" si="4"/>
        <v>1071</v>
      </c>
      <c r="O12" s="1796">
        <f t="shared" si="4"/>
        <v>410</v>
      </c>
      <c r="P12" s="1796">
        <f t="shared" si="4"/>
        <v>409</v>
      </c>
      <c r="Q12" s="1796">
        <f t="shared" si="4"/>
        <v>819</v>
      </c>
      <c r="R12" s="1796">
        <f t="shared" si="4"/>
        <v>411</v>
      </c>
      <c r="S12" s="1796">
        <f t="shared" si="4"/>
        <v>292</v>
      </c>
      <c r="T12" s="1796">
        <f t="shared" si="4"/>
        <v>703</v>
      </c>
      <c r="U12" s="1796">
        <f t="shared" si="4"/>
        <v>2580</v>
      </c>
      <c r="V12" s="1796">
        <f t="shared" si="4"/>
        <v>3357</v>
      </c>
      <c r="W12" s="1797">
        <f t="shared" si="4"/>
        <v>5937</v>
      </c>
    </row>
    <row r="13" spans="1:23" ht="36" customHeight="1" thickBot="1">
      <c r="B13" s="340" t="s">
        <v>15</v>
      </c>
      <c r="C13" s="1798"/>
      <c r="D13" s="1799"/>
      <c r="E13" s="1800"/>
      <c r="F13" s="1798"/>
      <c r="G13" s="1799"/>
      <c r="H13" s="1800"/>
      <c r="I13" s="1798"/>
      <c r="J13" s="1799"/>
      <c r="K13" s="1800"/>
      <c r="L13" s="1801"/>
      <c r="M13" s="1802"/>
      <c r="N13" s="1803"/>
      <c r="O13" s="1798"/>
      <c r="P13" s="1799"/>
      <c r="Q13" s="1800"/>
      <c r="R13" s="1798"/>
      <c r="S13" s="1799"/>
      <c r="T13" s="1800"/>
      <c r="U13" s="1798"/>
      <c r="V13" s="341"/>
      <c r="W13" s="342"/>
    </row>
    <row r="14" spans="1:23" ht="30.75" customHeight="1" thickBot="1">
      <c r="B14" s="465" t="s">
        <v>16</v>
      </c>
      <c r="C14" s="1804"/>
      <c r="D14" s="1805"/>
      <c r="E14" s="1806"/>
      <c r="F14" s="1807"/>
      <c r="G14" s="1805"/>
      <c r="H14" s="1806"/>
      <c r="I14" s="1807"/>
      <c r="J14" s="1805"/>
      <c r="K14" s="1806"/>
      <c r="L14" s="1808"/>
      <c r="M14" s="1809"/>
      <c r="N14" s="1810"/>
      <c r="O14" s="1811"/>
      <c r="P14" s="1805"/>
      <c r="Q14" s="1806"/>
      <c r="R14" s="1812"/>
      <c r="S14" s="1813"/>
      <c r="T14" s="1814"/>
      <c r="U14" s="1815"/>
      <c r="V14" s="1816"/>
      <c r="W14" s="1817"/>
    </row>
    <row r="15" spans="1:23" ht="30.75" customHeight="1" outlineLevel="1">
      <c r="B15" s="1910" t="s">
        <v>11</v>
      </c>
      <c r="C15" s="6320">
        <v>330</v>
      </c>
      <c r="D15" s="6321">
        <v>61</v>
      </c>
      <c r="E15" s="6322">
        <v>391</v>
      </c>
      <c r="F15" s="6320">
        <v>316</v>
      </c>
      <c r="G15" s="6321">
        <v>92</v>
      </c>
      <c r="H15" s="6321">
        <v>408</v>
      </c>
      <c r="I15" s="6321">
        <v>308</v>
      </c>
      <c r="J15" s="6321">
        <v>64</v>
      </c>
      <c r="K15" s="6322">
        <v>372</v>
      </c>
      <c r="L15" s="6320">
        <v>283</v>
      </c>
      <c r="M15" s="6321">
        <v>83</v>
      </c>
      <c r="N15" s="6321">
        <v>366</v>
      </c>
      <c r="O15" s="6321">
        <v>272</v>
      </c>
      <c r="P15" s="6321">
        <v>46</v>
      </c>
      <c r="Q15" s="6322">
        <v>318</v>
      </c>
      <c r="R15" s="6320">
        <v>301</v>
      </c>
      <c r="S15" s="6321">
        <v>50</v>
      </c>
      <c r="T15" s="6321">
        <v>351</v>
      </c>
      <c r="U15" s="1794">
        <f t="shared" ref="U15:W17" si="5">C15+F15+I15+L15+O15+R15</f>
        <v>1810</v>
      </c>
      <c r="V15" s="1818">
        <f t="shared" si="5"/>
        <v>396</v>
      </c>
      <c r="W15" s="1819">
        <f t="shared" si="5"/>
        <v>2206</v>
      </c>
    </row>
    <row r="16" spans="1:23" ht="30" customHeight="1" outlineLevel="1">
      <c r="B16" s="1867" t="s">
        <v>12</v>
      </c>
      <c r="C16" s="6323">
        <v>103</v>
      </c>
      <c r="D16" s="6324">
        <v>14</v>
      </c>
      <c r="E16" s="6325">
        <v>117</v>
      </c>
      <c r="F16" s="6326">
        <v>97</v>
      </c>
      <c r="G16" s="6324">
        <v>34</v>
      </c>
      <c r="H16" s="6324">
        <v>131</v>
      </c>
      <c r="I16" s="6324">
        <v>85</v>
      </c>
      <c r="J16" s="6324">
        <v>20</v>
      </c>
      <c r="K16" s="6325">
        <v>105</v>
      </c>
      <c r="L16" s="6326">
        <v>72</v>
      </c>
      <c r="M16" s="6327">
        <v>11</v>
      </c>
      <c r="N16" s="6327">
        <v>83</v>
      </c>
      <c r="O16" s="6324">
        <v>97</v>
      </c>
      <c r="P16" s="6324">
        <v>19</v>
      </c>
      <c r="Q16" s="6325">
        <v>116</v>
      </c>
      <c r="R16" s="6326">
        <v>99</v>
      </c>
      <c r="S16" s="6324">
        <v>35</v>
      </c>
      <c r="T16" s="6324">
        <v>134</v>
      </c>
      <c r="U16" s="1795">
        <f t="shared" si="5"/>
        <v>553</v>
      </c>
      <c r="V16" s="1820">
        <f t="shared" si="5"/>
        <v>133</v>
      </c>
      <c r="W16" s="1821">
        <f t="shared" si="5"/>
        <v>686</v>
      </c>
    </row>
    <row r="17" spans="2:23" ht="31.5" customHeight="1" outlineLevel="1" thickBot="1">
      <c r="B17" s="1911" t="s">
        <v>13</v>
      </c>
      <c r="C17" s="6328">
        <v>23</v>
      </c>
      <c r="D17" s="6329">
        <v>109</v>
      </c>
      <c r="E17" s="6330">
        <v>132</v>
      </c>
      <c r="F17" s="6328">
        <v>22</v>
      </c>
      <c r="G17" s="6329">
        <v>119</v>
      </c>
      <c r="H17" s="6329">
        <v>141</v>
      </c>
      <c r="I17" s="6329">
        <v>26</v>
      </c>
      <c r="J17" s="6329">
        <v>83</v>
      </c>
      <c r="K17" s="6330">
        <v>109</v>
      </c>
      <c r="L17" s="6328">
        <v>25</v>
      </c>
      <c r="M17" s="6329">
        <v>96</v>
      </c>
      <c r="N17" s="6329">
        <v>121</v>
      </c>
      <c r="O17" s="6329">
        <v>31</v>
      </c>
      <c r="P17" s="6329">
        <v>79</v>
      </c>
      <c r="Q17" s="6330">
        <v>110</v>
      </c>
      <c r="R17" s="6328"/>
      <c r="S17" s="6329"/>
      <c r="T17" s="6329"/>
      <c r="U17" s="1822">
        <f t="shared" si="5"/>
        <v>127</v>
      </c>
      <c r="V17" s="1823">
        <f t="shared" si="5"/>
        <v>486</v>
      </c>
      <c r="W17" s="1821">
        <f t="shared" si="5"/>
        <v>613</v>
      </c>
    </row>
    <row r="18" spans="2:23" ht="30" customHeight="1" outlineLevel="1" thickBot="1">
      <c r="B18" s="469" t="s">
        <v>17</v>
      </c>
      <c r="C18" s="1824">
        <f t="shared" ref="C18:W18" si="6">SUM(C15:C17)</f>
        <v>456</v>
      </c>
      <c r="D18" s="1824">
        <f t="shared" si="6"/>
        <v>184</v>
      </c>
      <c r="E18" s="1824">
        <f t="shared" si="6"/>
        <v>640</v>
      </c>
      <c r="F18" s="1824">
        <f t="shared" si="6"/>
        <v>435</v>
      </c>
      <c r="G18" s="1824">
        <f t="shared" si="6"/>
        <v>245</v>
      </c>
      <c r="H18" s="1824">
        <f t="shared" si="6"/>
        <v>680</v>
      </c>
      <c r="I18" s="1824">
        <f t="shared" si="6"/>
        <v>419</v>
      </c>
      <c r="J18" s="1824">
        <f t="shared" si="6"/>
        <v>167</v>
      </c>
      <c r="K18" s="1824">
        <f t="shared" si="6"/>
        <v>586</v>
      </c>
      <c r="L18" s="1824">
        <f t="shared" si="6"/>
        <v>380</v>
      </c>
      <c r="M18" s="1824">
        <f t="shared" si="6"/>
        <v>190</v>
      </c>
      <c r="N18" s="1824">
        <f t="shared" si="6"/>
        <v>570</v>
      </c>
      <c r="O18" s="1824">
        <f t="shared" si="6"/>
        <v>400</v>
      </c>
      <c r="P18" s="1824">
        <f t="shared" si="6"/>
        <v>144</v>
      </c>
      <c r="Q18" s="1824">
        <f t="shared" si="6"/>
        <v>544</v>
      </c>
      <c r="R18" s="1824">
        <f t="shared" si="6"/>
        <v>400</v>
      </c>
      <c r="S18" s="1824">
        <f t="shared" si="6"/>
        <v>85</v>
      </c>
      <c r="T18" s="1824">
        <f t="shared" si="6"/>
        <v>485</v>
      </c>
      <c r="U18" s="1824">
        <f t="shared" si="6"/>
        <v>2490</v>
      </c>
      <c r="V18" s="1824">
        <f t="shared" si="6"/>
        <v>1015</v>
      </c>
      <c r="W18" s="1825">
        <f t="shared" si="6"/>
        <v>3505</v>
      </c>
    </row>
    <row r="19" spans="2:23" ht="53.25" customHeight="1" thickBot="1">
      <c r="B19" s="891" t="s">
        <v>18</v>
      </c>
      <c r="C19" s="1826"/>
      <c r="D19" s="1827"/>
      <c r="E19" s="1828"/>
      <c r="F19" s="1826"/>
      <c r="G19" s="1827"/>
      <c r="H19" s="1828"/>
      <c r="I19" s="1826"/>
      <c r="J19" s="1827"/>
      <c r="K19" s="1828"/>
      <c r="L19" s="1826"/>
      <c r="M19" s="1829"/>
      <c r="N19" s="1830"/>
      <c r="O19" s="1831"/>
      <c r="P19" s="1827"/>
      <c r="Q19" s="1828"/>
      <c r="R19" s="1826"/>
      <c r="S19" s="1827"/>
      <c r="T19" s="1828"/>
      <c r="U19" s="1832"/>
      <c r="V19" s="1833"/>
      <c r="W19" s="1834"/>
    </row>
    <row r="20" spans="2:23" ht="38.25" customHeight="1" outlineLevel="1">
      <c r="B20" s="4311" t="s">
        <v>11</v>
      </c>
      <c r="C20" s="6357">
        <v>5</v>
      </c>
      <c r="D20" s="6358">
        <v>117</v>
      </c>
      <c r="E20" s="6359">
        <v>122</v>
      </c>
      <c r="F20" s="6357">
        <v>23</v>
      </c>
      <c r="G20" s="6358">
        <v>372</v>
      </c>
      <c r="H20" s="6358">
        <v>395</v>
      </c>
      <c r="I20" s="6358">
        <v>8</v>
      </c>
      <c r="J20" s="6358">
        <v>888</v>
      </c>
      <c r="K20" s="6359">
        <v>896</v>
      </c>
      <c r="L20" s="6357">
        <v>12</v>
      </c>
      <c r="M20" s="6358">
        <v>481</v>
      </c>
      <c r="N20" s="6358">
        <v>493</v>
      </c>
      <c r="O20" s="6358">
        <v>9</v>
      </c>
      <c r="P20" s="6358">
        <v>264</v>
      </c>
      <c r="Q20" s="6359">
        <v>273</v>
      </c>
      <c r="R20" s="6357">
        <v>11</v>
      </c>
      <c r="S20" s="6358">
        <v>207</v>
      </c>
      <c r="T20" s="6358">
        <v>218</v>
      </c>
      <c r="U20" s="6331">
        <f t="shared" ref="U20:W22" si="7">C20+F20+I20+L20+O20+R20</f>
        <v>68</v>
      </c>
      <c r="V20" s="6351">
        <f t="shared" si="7"/>
        <v>2329</v>
      </c>
      <c r="W20" s="6352">
        <f t="shared" si="7"/>
        <v>2397</v>
      </c>
    </row>
    <row r="21" spans="2:23" ht="29.25" customHeight="1" outlineLevel="1">
      <c r="B21" s="4312" t="s">
        <v>12</v>
      </c>
      <c r="C21" s="6342">
        <v>0</v>
      </c>
      <c r="D21" s="6343">
        <v>0</v>
      </c>
      <c r="E21" s="6344">
        <v>0</v>
      </c>
      <c r="F21" s="6342">
        <v>0</v>
      </c>
      <c r="G21" s="6343">
        <v>0</v>
      </c>
      <c r="H21" s="6343">
        <v>0</v>
      </c>
      <c r="I21" s="6343">
        <v>1</v>
      </c>
      <c r="J21" s="6343">
        <v>0</v>
      </c>
      <c r="K21" s="6344">
        <v>1</v>
      </c>
      <c r="L21" s="6342">
        <v>1</v>
      </c>
      <c r="M21" s="6343">
        <v>0</v>
      </c>
      <c r="N21" s="6343">
        <v>1</v>
      </c>
      <c r="O21" s="6343">
        <v>1</v>
      </c>
      <c r="P21" s="6343">
        <v>0</v>
      </c>
      <c r="Q21" s="6344">
        <v>1</v>
      </c>
      <c r="R21" s="6342">
        <v>0</v>
      </c>
      <c r="S21" s="6343">
        <v>0</v>
      </c>
      <c r="T21" s="6343">
        <v>0</v>
      </c>
      <c r="U21" s="6332">
        <f t="shared" si="7"/>
        <v>3</v>
      </c>
      <c r="V21" s="6353">
        <f t="shared" si="7"/>
        <v>0</v>
      </c>
      <c r="W21" s="6354">
        <f t="shared" si="7"/>
        <v>3</v>
      </c>
    </row>
    <row r="22" spans="2:23" ht="35.25" customHeight="1" outlineLevel="1" thickBot="1">
      <c r="B22" s="4313" t="s">
        <v>13</v>
      </c>
      <c r="C22" s="6328">
        <v>5</v>
      </c>
      <c r="D22" s="6329">
        <v>2</v>
      </c>
      <c r="E22" s="6330">
        <v>7</v>
      </c>
      <c r="F22" s="6328">
        <v>10</v>
      </c>
      <c r="G22" s="6329">
        <v>2</v>
      </c>
      <c r="H22" s="6329">
        <v>12</v>
      </c>
      <c r="I22" s="6329">
        <v>4</v>
      </c>
      <c r="J22" s="6329">
        <v>1</v>
      </c>
      <c r="K22" s="6330">
        <v>5</v>
      </c>
      <c r="L22" s="6328">
        <v>0</v>
      </c>
      <c r="M22" s="6329">
        <v>7</v>
      </c>
      <c r="N22" s="6329">
        <v>7</v>
      </c>
      <c r="O22" s="6329">
        <v>0</v>
      </c>
      <c r="P22" s="6329">
        <v>1</v>
      </c>
      <c r="Q22" s="6330">
        <v>1</v>
      </c>
      <c r="R22" s="6328"/>
      <c r="S22" s="6329"/>
      <c r="T22" s="6329"/>
      <c r="U22" s="6333">
        <f t="shared" si="7"/>
        <v>19</v>
      </c>
      <c r="V22" s="6355">
        <f t="shared" si="7"/>
        <v>13</v>
      </c>
      <c r="W22" s="6356">
        <f t="shared" si="7"/>
        <v>32</v>
      </c>
    </row>
    <row r="23" spans="2:23" ht="47.25" customHeight="1" outlineLevel="1" thickBot="1">
      <c r="B23" s="890" t="s">
        <v>19</v>
      </c>
      <c r="C23" s="466">
        <f t="shared" ref="C23:W23" si="8">SUM(C20:C22)</f>
        <v>10</v>
      </c>
      <c r="D23" s="467">
        <f t="shared" si="8"/>
        <v>119</v>
      </c>
      <c r="E23" s="468">
        <f t="shared" si="8"/>
        <v>129</v>
      </c>
      <c r="F23" s="468">
        <f t="shared" si="8"/>
        <v>33</v>
      </c>
      <c r="G23" s="468">
        <f t="shared" si="8"/>
        <v>374</v>
      </c>
      <c r="H23" s="468">
        <f t="shared" si="8"/>
        <v>407</v>
      </c>
      <c r="I23" s="468">
        <f t="shared" si="8"/>
        <v>13</v>
      </c>
      <c r="J23" s="468">
        <f t="shared" si="8"/>
        <v>889</v>
      </c>
      <c r="K23" s="468">
        <f t="shared" si="8"/>
        <v>902</v>
      </c>
      <c r="L23" s="468">
        <f t="shared" si="8"/>
        <v>13</v>
      </c>
      <c r="M23" s="468">
        <f t="shared" si="8"/>
        <v>488</v>
      </c>
      <c r="N23" s="468">
        <f t="shared" si="8"/>
        <v>501</v>
      </c>
      <c r="O23" s="468">
        <f t="shared" si="8"/>
        <v>10</v>
      </c>
      <c r="P23" s="468">
        <f t="shared" si="8"/>
        <v>265</v>
      </c>
      <c r="Q23" s="468">
        <f t="shared" si="8"/>
        <v>275</v>
      </c>
      <c r="R23" s="468">
        <f t="shared" si="8"/>
        <v>11</v>
      </c>
      <c r="S23" s="468">
        <f t="shared" si="8"/>
        <v>207</v>
      </c>
      <c r="T23" s="468">
        <f t="shared" si="8"/>
        <v>218</v>
      </c>
      <c r="U23" s="468">
        <f t="shared" si="8"/>
        <v>90</v>
      </c>
      <c r="V23" s="468">
        <f t="shared" si="8"/>
        <v>2342</v>
      </c>
      <c r="W23" s="468">
        <f t="shared" si="8"/>
        <v>2432</v>
      </c>
    </row>
    <row r="24" spans="2:23" ht="39" customHeight="1" thickBot="1">
      <c r="B24" s="691" t="s">
        <v>20</v>
      </c>
      <c r="C24" s="343">
        <f t="shared" ref="C24:W24" si="9">C18+C23</f>
        <v>466</v>
      </c>
      <c r="D24" s="343">
        <f t="shared" si="9"/>
        <v>303</v>
      </c>
      <c r="E24" s="343">
        <f t="shared" si="9"/>
        <v>769</v>
      </c>
      <c r="F24" s="343">
        <f t="shared" si="9"/>
        <v>468</v>
      </c>
      <c r="G24" s="343">
        <f t="shared" si="9"/>
        <v>619</v>
      </c>
      <c r="H24" s="343">
        <f t="shared" si="9"/>
        <v>1087</v>
      </c>
      <c r="I24" s="343">
        <f t="shared" si="9"/>
        <v>432</v>
      </c>
      <c r="J24" s="343">
        <f t="shared" si="9"/>
        <v>1056</v>
      </c>
      <c r="K24" s="343">
        <f t="shared" si="9"/>
        <v>1488</v>
      </c>
      <c r="L24" s="343">
        <f t="shared" si="9"/>
        <v>393</v>
      </c>
      <c r="M24" s="343">
        <f t="shared" si="9"/>
        <v>678</v>
      </c>
      <c r="N24" s="343">
        <f t="shared" si="9"/>
        <v>1071</v>
      </c>
      <c r="O24" s="343">
        <f t="shared" si="9"/>
        <v>410</v>
      </c>
      <c r="P24" s="343">
        <f t="shared" si="9"/>
        <v>409</v>
      </c>
      <c r="Q24" s="343">
        <f t="shared" si="9"/>
        <v>819</v>
      </c>
      <c r="R24" s="343">
        <f t="shared" si="9"/>
        <v>411</v>
      </c>
      <c r="S24" s="343">
        <f t="shared" si="9"/>
        <v>292</v>
      </c>
      <c r="T24" s="343">
        <f t="shared" si="9"/>
        <v>703</v>
      </c>
      <c r="U24" s="343">
        <f t="shared" si="9"/>
        <v>2580</v>
      </c>
      <c r="V24" s="343">
        <f t="shared" si="9"/>
        <v>3357</v>
      </c>
      <c r="W24" s="344">
        <f t="shared" si="9"/>
        <v>5937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365"/>
      <c r="C27" s="6365"/>
      <c r="D27" s="6365"/>
      <c r="E27" s="6365"/>
      <c r="F27" s="6365"/>
      <c r="G27" s="6365"/>
      <c r="H27" s="6365"/>
      <c r="I27" s="6365"/>
      <c r="J27" s="6365"/>
      <c r="K27" s="6365"/>
      <c r="L27" s="6365"/>
      <c r="M27" s="6365"/>
      <c r="N27" s="6365"/>
      <c r="O27" s="6365"/>
      <c r="P27" s="6365"/>
      <c r="Q27" s="6365"/>
      <c r="R27" s="6365"/>
      <c r="S27" s="6365"/>
      <c r="T27" s="6365"/>
      <c r="U27" s="6365"/>
      <c r="V27" s="6365"/>
      <c r="W27" s="6365"/>
    </row>
    <row r="28" spans="2:23">
      <c r="B28" s="345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88"/>
  <sheetViews>
    <sheetView zoomScale="50" zoomScaleNormal="50" workbookViewId="0">
      <selection activeCell="Q27" sqref="Q27"/>
    </sheetView>
  </sheetViews>
  <sheetFormatPr defaultRowHeight="15" customHeight="1"/>
  <cols>
    <col min="1" max="1" width="72.28515625" style="41" customWidth="1"/>
    <col min="2" max="2" width="13.85546875" style="41" customWidth="1"/>
    <col min="3" max="3" width="13.28515625" style="41" customWidth="1"/>
    <col min="4" max="4" width="12.140625" style="41" customWidth="1"/>
    <col min="5" max="5" width="14.140625" style="41" customWidth="1"/>
    <col min="6" max="6" width="13.85546875" style="41" customWidth="1"/>
    <col min="7" max="7" width="11.5703125" style="41" customWidth="1"/>
    <col min="8" max="8" width="14.7109375" style="41" customWidth="1"/>
    <col min="9" max="9" width="11.85546875" style="41" customWidth="1"/>
    <col min="10" max="10" width="12.42578125" style="41" customWidth="1"/>
    <col min="11" max="11" width="14.28515625" style="41" customWidth="1"/>
    <col min="12" max="12" width="13.140625" style="41" customWidth="1"/>
    <col min="13" max="13" width="14.4257812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451"/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  <c r="T1" s="6451"/>
    </row>
    <row r="2" spans="1:20" ht="29.25" customHeight="1">
      <c r="A2" s="6451" t="s">
        <v>21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  <c r="N2" s="6451"/>
      <c r="O2" s="6451"/>
      <c r="P2" s="6451"/>
    </row>
    <row r="3" spans="1:20" ht="24.75" customHeight="1">
      <c r="A3" s="6451" t="s">
        <v>401</v>
      </c>
      <c r="B3" s="6451"/>
      <c r="C3" s="6451"/>
      <c r="D3" s="6451"/>
      <c r="E3" s="6451"/>
      <c r="F3" s="6451"/>
      <c r="G3" s="6451"/>
      <c r="H3" s="6451"/>
      <c r="I3" s="6451"/>
      <c r="J3" s="6451"/>
      <c r="K3" s="6451"/>
      <c r="L3" s="6451"/>
      <c r="M3" s="6451"/>
      <c r="N3" s="2865"/>
      <c r="O3" s="2865"/>
    </row>
    <row r="4" spans="1:20" ht="33" customHeight="1" thickBot="1">
      <c r="A4" s="329"/>
    </row>
    <row r="5" spans="1:20" ht="33" customHeight="1" thickBot="1">
      <c r="A5" s="6452" t="s">
        <v>1</v>
      </c>
      <c r="B5" s="6528" t="s">
        <v>36</v>
      </c>
      <c r="C5" s="6529"/>
      <c r="D5" s="6530"/>
      <c r="E5" s="6528" t="s">
        <v>37</v>
      </c>
      <c r="F5" s="6529"/>
      <c r="G5" s="6530"/>
      <c r="H5" s="6528" t="s">
        <v>43</v>
      </c>
      <c r="I5" s="6529"/>
      <c r="J5" s="6530"/>
      <c r="K5" s="6444" t="s">
        <v>38</v>
      </c>
      <c r="L5" s="6445"/>
      <c r="M5" s="6446"/>
      <c r="N5" s="352"/>
      <c r="O5" s="352"/>
    </row>
    <row r="6" spans="1:20" ht="33" customHeight="1" thickBot="1">
      <c r="A6" s="6453"/>
      <c r="B6" s="6520" t="s">
        <v>39</v>
      </c>
      <c r="C6" s="6521"/>
      <c r="D6" s="6522"/>
      <c r="E6" s="6520" t="s">
        <v>39</v>
      </c>
      <c r="F6" s="6521"/>
      <c r="G6" s="6522"/>
      <c r="H6" s="6520" t="s">
        <v>39</v>
      </c>
      <c r="I6" s="6521"/>
      <c r="J6" s="6522"/>
      <c r="K6" s="6524"/>
      <c r="L6" s="6525"/>
      <c r="M6" s="6526"/>
      <c r="N6" s="352"/>
      <c r="O6" s="352"/>
    </row>
    <row r="7" spans="1:20" ht="99.75" customHeight="1" thickBot="1">
      <c r="A7" s="6523"/>
      <c r="B7" s="2935" t="s">
        <v>7</v>
      </c>
      <c r="C7" s="2936" t="s">
        <v>8</v>
      </c>
      <c r="D7" s="2937" t="s">
        <v>9</v>
      </c>
      <c r="E7" s="2935" t="s">
        <v>7</v>
      </c>
      <c r="F7" s="2936" t="s">
        <v>8</v>
      </c>
      <c r="G7" s="2937" t="s">
        <v>9</v>
      </c>
      <c r="H7" s="2935" t="s">
        <v>7</v>
      </c>
      <c r="I7" s="2936" t="s">
        <v>8</v>
      </c>
      <c r="J7" s="2937" t="s">
        <v>9</v>
      </c>
      <c r="K7" s="2935" t="s">
        <v>7</v>
      </c>
      <c r="L7" s="2936" t="s">
        <v>8</v>
      </c>
      <c r="M7" s="2937" t="s">
        <v>9</v>
      </c>
      <c r="N7" s="352"/>
      <c r="O7" s="352"/>
    </row>
    <row r="8" spans="1:20" ht="36.75" customHeight="1">
      <c r="A8" s="2037" t="s">
        <v>10</v>
      </c>
      <c r="B8" s="2968"/>
      <c r="C8" s="2449"/>
      <c r="D8" s="2969"/>
      <c r="E8" s="2968"/>
      <c r="F8" s="2449"/>
      <c r="G8" s="2970"/>
      <c r="H8" s="2971"/>
      <c r="I8" s="2972"/>
      <c r="J8" s="2973"/>
      <c r="K8" s="2325"/>
      <c r="L8" s="363"/>
      <c r="M8" s="364"/>
      <c r="N8" s="352"/>
      <c r="O8" s="352"/>
    </row>
    <row r="9" spans="1:20" ht="29.25" customHeight="1">
      <c r="A9" s="2938" t="s">
        <v>41</v>
      </c>
      <c r="B9" s="2960">
        <f>B15+B15</f>
        <v>0</v>
      </c>
      <c r="C9" s="2961">
        <f t="shared" ref="C9:D11" si="0">C20+C15</f>
        <v>58</v>
      </c>
      <c r="D9" s="2961">
        <f t="shared" si="0"/>
        <v>58</v>
      </c>
      <c r="E9" s="2960">
        <f>E15+E20</f>
        <v>0</v>
      </c>
      <c r="F9" s="2960">
        <f t="shared" ref="F9:K9" si="1">F15+F20</f>
        <v>44</v>
      </c>
      <c r="G9" s="2960">
        <f t="shared" si="1"/>
        <v>44</v>
      </c>
      <c r="H9" s="2960">
        <f t="shared" si="1"/>
        <v>0</v>
      </c>
      <c r="I9" s="2960">
        <f t="shared" si="1"/>
        <v>66</v>
      </c>
      <c r="J9" s="2960">
        <f t="shared" si="1"/>
        <v>66</v>
      </c>
      <c r="K9" s="2960">
        <f t="shared" si="1"/>
        <v>0</v>
      </c>
      <c r="L9" s="2980">
        <f t="shared" ref="K9:M11" si="2">C9+F9+I9</f>
        <v>168</v>
      </c>
      <c r="M9" s="2950">
        <f t="shared" si="2"/>
        <v>168</v>
      </c>
      <c r="N9" s="352"/>
      <c r="O9" s="352"/>
    </row>
    <row r="10" spans="1:20" ht="48" hidden="1" customHeight="1">
      <c r="A10" s="2938" t="s">
        <v>25</v>
      </c>
      <c r="B10" s="2960">
        <f>B21+B16</f>
        <v>0</v>
      </c>
      <c r="C10" s="2961">
        <f t="shared" si="0"/>
        <v>0</v>
      </c>
      <c r="D10" s="2962">
        <f t="shared" si="0"/>
        <v>0</v>
      </c>
      <c r="E10" s="2960">
        <f t="shared" ref="E10:J11" si="3">E21+E16</f>
        <v>0</v>
      </c>
      <c r="F10" s="2961">
        <f t="shared" si="3"/>
        <v>0</v>
      </c>
      <c r="G10" s="2962">
        <f t="shared" si="3"/>
        <v>0</v>
      </c>
      <c r="H10" s="2960">
        <f t="shared" si="3"/>
        <v>0</v>
      </c>
      <c r="I10" s="2961">
        <f t="shared" si="3"/>
        <v>0</v>
      </c>
      <c r="J10" s="2962">
        <f t="shared" si="3"/>
        <v>0</v>
      </c>
      <c r="K10" s="2949">
        <f t="shared" si="2"/>
        <v>0</v>
      </c>
      <c r="L10" s="2980">
        <f t="shared" si="2"/>
        <v>0</v>
      </c>
      <c r="M10" s="2950">
        <f t="shared" si="2"/>
        <v>0</v>
      </c>
      <c r="N10" s="352"/>
      <c r="O10" s="352"/>
    </row>
    <row r="11" spans="1:20" ht="35.25" customHeight="1" thickBot="1">
      <c r="A11" s="2938" t="s">
        <v>42</v>
      </c>
      <c r="B11" s="2960">
        <f>B22+B17</f>
        <v>0</v>
      </c>
      <c r="C11" s="2961">
        <f t="shared" si="0"/>
        <v>0</v>
      </c>
      <c r="D11" s="2962">
        <f t="shared" si="0"/>
        <v>0</v>
      </c>
      <c r="E11" s="2960">
        <f t="shared" si="3"/>
        <v>0</v>
      </c>
      <c r="F11" s="2961">
        <f t="shared" si="3"/>
        <v>0</v>
      </c>
      <c r="G11" s="2962">
        <f t="shared" si="3"/>
        <v>0</v>
      </c>
      <c r="H11" s="2960">
        <f t="shared" si="3"/>
        <v>0</v>
      </c>
      <c r="I11" s="2961">
        <f t="shared" si="3"/>
        <v>0</v>
      </c>
      <c r="J11" s="2962">
        <f t="shared" si="3"/>
        <v>0</v>
      </c>
      <c r="K11" s="2949">
        <f t="shared" si="2"/>
        <v>0</v>
      </c>
      <c r="L11" s="2980">
        <f t="shared" si="2"/>
        <v>0</v>
      </c>
      <c r="M11" s="2950">
        <f t="shared" si="2"/>
        <v>0</v>
      </c>
      <c r="N11" s="352"/>
      <c r="O11" s="352"/>
    </row>
    <row r="12" spans="1:20" ht="56.25" customHeight="1" thickBot="1">
      <c r="A12" s="2326" t="s">
        <v>27</v>
      </c>
      <c r="B12" s="2939">
        <f t="shared" ref="B12:M12" si="4">SUM(B8:B11)</f>
        <v>0</v>
      </c>
      <c r="C12" s="2939">
        <f t="shared" si="4"/>
        <v>58</v>
      </c>
      <c r="D12" s="2939">
        <f t="shared" si="4"/>
        <v>58</v>
      </c>
      <c r="E12" s="2939">
        <f t="shared" si="4"/>
        <v>0</v>
      </c>
      <c r="F12" s="2939">
        <f t="shared" si="4"/>
        <v>44</v>
      </c>
      <c r="G12" s="2939">
        <f t="shared" si="4"/>
        <v>44</v>
      </c>
      <c r="H12" s="2939">
        <f t="shared" si="4"/>
        <v>0</v>
      </c>
      <c r="I12" s="2939">
        <f t="shared" si="4"/>
        <v>66</v>
      </c>
      <c r="J12" s="2939">
        <f t="shared" si="4"/>
        <v>66</v>
      </c>
      <c r="K12" s="2939">
        <f t="shared" si="4"/>
        <v>0</v>
      </c>
      <c r="L12" s="2939">
        <f t="shared" si="4"/>
        <v>168</v>
      </c>
      <c r="M12" s="2966">
        <f t="shared" si="4"/>
        <v>168</v>
      </c>
      <c r="N12" s="352"/>
      <c r="O12" s="352"/>
    </row>
    <row r="13" spans="1:20" ht="27" customHeight="1" thickBot="1">
      <c r="A13" s="2326" t="s">
        <v>15</v>
      </c>
      <c r="B13" s="2974"/>
      <c r="C13" s="2975"/>
      <c r="D13" s="2976"/>
      <c r="E13" s="2974"/>
      <c r="F13" s="2975"/>
      <c r="G13" s="2976"/>
      <c r="H13" s="2974"/>
      <c r="I13" s="2975"/>
      <c r="J13" s="2976"/>
      <c r="K13" s="2942"/>
      <c r="L13" s="2975"/>
      <c r="M13" s="2977"/>
      <c r="N13" s="352"/>
      <c r="O13" s="352"/>
    </row>
    <row r="14" spans="1:20" ht="31.5" customHeight="1" thickBot="1">
      <c r="A14" s="2327" t="s">
        <v>16</v>
      </c>
      <c r="B14" s="2940"/>
      <c r="C14" s="2941"/>
      <c r="D14" s="2130"/>
      <c r="E14" s="2940"/>
      <c r="F14" s="2941"/>
      <c r="G14" s="2130"/>
      <c r="H14" s="2940"/>
      <c r="I14" s="2941"/>
      <c r="J14" s="2130"/>
      <c r="K14" s="2942"/>
      <c r="L14" s="2943"/>
      <c r="M14" s="2944"/>
      <c r="N14" s="353"/>
      <c r="O14" s="353"/>
    </row>
    <row r="15" spans="1:20" ht="24.95" customHeight="1">
      <c r="A15" s="3907" t="s">
        <v>41</v>
      </c>
      <c r="B15" s="2978">
        <v>0</v>
      </c>
      <c r="C15" s="2978">
        <v>58</v>
      </c>
      <c r="D15" s="2979">
        <f>SUM(B15:C15)</f>
        <v>58</v>
      </c>
      <c r="E15" s="2978">
        <v>0</v>
      </c>
      <c r="F15" s="2978">
        <v>44</v>
      </c>
      <c r="G15" s="2979">
        <f>SUM(E15:F15)</f>
        <v>44</v>
      </c>
      <c r="H15" s="2978">
        <v>0</v>
      </c>
      <c r="I15" s="2978">
        <v>65</v>
      </c>
      <c r="J15" s="2979">
        <f>SUM(H15:I15)</f>
        <v>65</v>
      </c>
      <c r="K15" s="2945">
        <f t="shared" ref="K15:M17" si="5">B15+E15+H15</f>
        <v>0</v>
      </c>
      <c r="L15" s="2959">
        <f t="shared" si="5"/>
        <v>167</v>
      </c>
      <c r="M15" s="2946">
        <f t="shared" si="5"/>
        <v>167</v>
      </c>
      <c r="N15" s="345"/>
      <c r="O15" s="345"/>
    </row>
    <row r="16" spans="1:20" ht="49.5" hidden="1" customHeight="1">
      <c r="A16" s="2938" t="s">
        <v>25</v>
      </c>
      <c r="B16" s="2947"/>
      <c r="C16" s="2947"/>
      <c r="D16" s="2948">
        <f>SUM(B16:C16)</f>
        <v>0</v>
      </c>
      <c r="E16" s="2947"/>
      <c r="F16" s="2947"/>
      <c r="G16" s="2948">
        <f>SUM(E16:F16)</f>
        <v>0</v>
      </c>
      <c r="H16" s="2947">
        <v>0</v>
      </c>
      <c r="I16" s="2947">
        <v>0</v>
      </c>
      <c r="J16" s="2948">
        <f>SUM(H16:I16)</f>
        <v>0</v>
      </c>
      <c r="K16" s="2949">
        <f t="shared" si="5"/>
        <v>0</v>
      </c>
      <c r="L16" s="2980">
        <f t="shared" si="5"/>
        <v>0</v>
      </c>
      <c r="M16" s="2950">
        <f t="shared" si="5"/>
        <v>0</v>
      </c>
      <c r="N16" s="345"/>
      <c r="O16" s="345"/>
    </row>
    <row r="17" spans="1:16" ht="36.75" customHeight="1" thickBot="1">
      <c r="A17" s="2938" t="s">
        <v>42</v>
      </c>
      <c r="B17" s="2947">
        <v>0</v>
      </c>
      <c r="C17" s="2947">
        <v>0</v>
      </c>
      <c r="D17" s="2948">
        <f>SUM(B17:C17)</f>
        <v>0</v>
      </c>
      <c r="E17" s="2947">
        <v>0</v>
      </c>
      <c r="F17" s="2947">
        <v>0</v>
      </c>
      <c r="G17" s="2948">
        <f>SUM(E17:F17)</f>
        <v>0</v>
      </c>
      <c r="H17" s="2947">
        <v>0</v>
      </c>
      <c r="I17" s="2947">
        <v>0</v>
      </c>
      <c r="J17" s="2948">
        <f>SUM(H17:I17)</f>
        <v>0</v>
      </c>
      <c r="K17" s="2949">
        <f t="shared" si="5"/>
        <v>0</v>
      </c>
      <c r="L17" s="2980">
        <f t="shared" si="5"/>
        <v>0</v>
      </c>
      <c r="M17" s="2950">
        <f t="shared" si="5"/>
        <v>0</v>
      </c>
      <c r="N17" s="345"/>
      <c r="O17" s="345"/>
    </row>
    <row r="18" spans="1:16" ht="24.95" customHeight="1" thickBot="1">
      <c r="A18" s="2951" t="s">
        <v>17</v>
      </c>
      <c r="B18" s="2952">
        <f t="shared" ref="B18:M18" si="6">SUM(B15:B17)</f>
        <v>0</v>
      </c>
      <c r="C18" s="2952">
        <f>SUM(C15:C17)</f>
        <v>58</v>
      </c>
      <c r="D18" s="2952">
        <f t="shared" si="6"/>
        <v>58</v>
      </c>
      <c r="E18" s="2952">
        <f t="shared" si="6"/>
        <v>0</v>
      </c>
      <c r="F18" s="2952">
        <f t="shared" si="6"/>
        <v>44</v>
      </c>
      <c r="G18" s="2953">
        <f t="shared" si="6"/>
        <v>44</v>
      </c>
      <c r="H18" s="2952">
        <f t="shared" si="6"/>
        <v>0</v>
      </c>
      <c r="I18" s="2952">
        <f t="shared" si="6"/>
        <v>65</v>
      </c>
      <c r="J18" s="2953">
        <f t="shared" si="6"/>
        <v>65</v>
      </c>
      <c r="K18" s="2952">
        <f t="shared" si="6"/>
        <v>0</v>
      </c>
      <c r="L18" s="2952">
        <f t="shared" si="6"/>
        <v>167</v>
      </c>
      <c r="M18" s="2953">
        <f t="shared" si="6"/>
        <v>167</v>
      </c>
      <c r="N18" s="354"/>
      <c r="O18" s="354"/>
    </row>
    <row r="19" spans="1:16" ht="24.95" customHeight="1">
      <c r="A19" s="2329" t="s">
        <v>18</v>
      </c>
      <c r="B19" s="2131"/>
      <c r="C19" s="1855"/>
      <c r="D19" s="1856"/>
      <c r="E19" s="2131"/>
      <c r="F19" s="1855"/>
      <c r="G19" s="1856"/>
      <c r="H19" s="2981"/>
      <c r="I19" s="2982"/>
      <c r="J19" s="2983"/>
      <c r="K19" s="2954"/>
      <c r="L19" s="2955"/>
      <c r="M19" s="2956"/>
      <c r="N19" s="345"/>
      <c r="O19" s="345"/>
    </row>
    <row r="20" spans="1:16" ht="24.95" customHeight="1">
      <c r="A20" s="2938" t="s">
        <v>41</v>
      </c>
      <c r="B20" s="2960">
        <v>0</v>
      </c>
      <c r="C20" s="2961">
        <v>0</v>
      </c>
      <c r="D20" s="2948">
        <f>SUM(B20:C20)</f>
        <v>0</v>
      </c>
      <c r="E20" s="2947">
        <v>0</v>
      </c>
      <c r="F20" s="2962">
        <v>0</v>
      </c>
      <c r="G20" s="2948">
        <f>SUM(E20:F20)</f>
        <v>0</v>
      </c>
      <c r="H20" s="2947">
        <v>0</v>
      </c>
      <c r="I20" s="2947">
        <v>1</v>
      </c>
      <c r="J20" s="2948">
        <f>SUM(H20:I20)</f>
        <v>1</v>
      </c>
      <c r="K20" s="2949">
        <f t="shared" ref="K20:M21" si="7">B20+E20+H20</f>
        <v>0</v>
      </c>
      <c r="L20" s="2980">
        <f t="shared" si="7"/>
        <v>1</v>
      </c>
      <c r="M20" s="2950">
        <f t="shared" si="7"/>
        <v>1</v>
      </c>
      <c r="N20" s="345"/>
      <c r="O20" s="345"/>
    </row>
    <row r="21" spans="1:16" ht="38.25" customHeight="1">
      <c r="A21" s="2938" t="s">
        <v>42</v>
      </c>
      <c r="B21" s="2960">
        <v>0</v>
      </c>
      <c r="C21" s="2961">
        <v>0</v>
      </c>
      <c r="D21" s="2948">
        <f>SUM(B21:C21)</f>
        <v>0</v>
      </c>
      <c r="E21" s="2947">
        <v>0</v>
      </c>
      <c r="F21" s="2962">
        <v>0</v>
      </c>
      <c r="G21" s="2948">
        <f>SUM(E21:F21)</f>
        <v>0</v>
      </c>
      <c r="H21" s="2947">
        <v>0</v>
      </c>
      <c r="I21" s="2947">
        <v>0</v>
      </c>
      <c r="J21" s="2948">
        <f>SUM(H21:I21)</f>
        <v>0</v>
      </c>
      <c r="K21" s="2949">
        <f t="shared" si="7"/>
        <v>0</v>
      </c>
      <c r="L21" s="2980">
        <f t="shared" si="7"/>
        <v>0</v>
      </c>
      <c r="M21" s="2950">
        <f t="shared" si="7"/>
        <v>0</v>
      </c>
      <c r="N21" s="354"/>
      <c r="O21" s="354"/>
    </row>
    <row r="22" spans="1:16" ht="30.75" customHeight="1" thickBot="1">
      <c r="A22" s="2984"/>
      <c r="B22" s="2960"/>
      <c r="C22" s="2961"/>
      <c r="D22" s="2948"/>
      <c r="E22" s="2947"/>
      <c r="F22" s="2962"/>
      <c r="G22" s="2948"/>
      <c r="H22" s="2947"/>
      <c r="I22" s="2947"/>
      <c r="J22" s="2948"/>
      <c r="K22" s="2949"/>
      <c r="L22" s="2980"/>
      <c r="M22" s="2950"/>
      <c r="N22" s="355"/>
      <c r="O22" s="355"/>
    </row>
    <row r="23" spans="1:16" ht="54.75" customHeight="1" thickBot="1">
      <c r="A23" s="2951" t="s">
        <v>19</v>
      </c>
      <c r="B23" s="2963">
        <f t="shared" ref="B23:M23" si="8">SUM(B20:B22)</f>
        <v>0</v>
      </c>
      <c r="C23" s="2963">
        <f t="shared" si="8"/>
        <v>0</v>
      </c>
      <c r="D23" s="2963">
        <f t="shared" si="8"/>
        <v>0</v>
      </c>
      <c r="E23" s="2963">
        <f t="shared" si="8"/>
        <v>0</v>
      </c>
      <c r="F23" s="2963">
        <f t="shared" si="8"/>
        <v>0</v>
      </c>
      <c r="G23" s="2963">
        <f t="shared" si="8"/>
        <v>0</v>
      </c>
      <c r="H23" s="2479">
        <f t="shared" si="8"/>
        <v>0</v>
      </c>
      <c r="I23" s="2479">
        <f t="shared" si="8"/>
        <v>1</v>
      </c>
      <c r="J23" s="2479">
        <f t="shared" si="8"/>
        <v>1</v>
      </c>
      <c r="K23" s="2963">
        <f t="shared" si="8"/>
        <v>0</v>
      </c>
      <c r="L23" s="2963">
        <f t="shared" si="8"/>
        <v>1</v>
      </c>
      <c r="M23" s="2953">
        <f t="shared" si="8"/>
        <v>1</v>
      </c>
      <c r="N23" s="345"/>
      <c r="O23" s="345"/>
    </row>
    <row r="24" spans="1:16" ht="30" customHeight="1" thickBot="1">
      <c r="A24" s="2964" t="s">
        <v>29</v>
      </c>
      <c r="B24" s="2939">
        <f t="shared" ref="B24:M24" si="9">B18</f>
        <v>0</v>
      </c>
      <c r="C24" s="2939">
        <f t="shared" si="9"/>
        <v>58</v>
      </c>
      <c r="D24" s="2939">
        <f t="shared" si="9"/>
        <v>58</v>
      </c>
      <c r="E24" s="2939">
        <f t="shared" si="9"/>
        <v>0</v>
      </c>
      <c r="F24" s="2939">
        <f t="shared" si="9"/>
        <v>44</v>
      </c>
      <c r="G24" s="2965">
        <f t="shared" si="9"/>
        <v>44</v>
      </c>
      <c r="H24" s="2965">
        <f t="shared" si="9"/>
        <v>0</v>
      </c>
      <c r="I24" s="2965">
        <f t="shared" si="9"/>
        <v>65</v>
      </c>
      <c r="J24" s="2965">
        <f t="shared" si="9"/>
        <v>65</v>
      </c>
      <c r="K24" s="2965">
        <f t="shared" si="9"/>
        <v>0</v>
      </c>
      <c r="L24" s="2965">
        <f t="shared" si="9"/>
        <v>167</v>
      </c>
      <c r="M24" s="2966">
        <f t="shared" si="9"/>
        <v>167</v>
      </c>
      <c r="N24" s="365"/>
      <c r="O24" s="365"/>
    </row>
    <row r="25" spans="1:16" ht="36.75" thickBot="1">
      <c r="A25" s="2964" t="s">
        <v>30</v>
      </c>
      <c r="B25" s="2939">
        <f t="shared" ref="B25:M25" si="10">B23</f>
        <v>0</v>
      </c>
      <c r="C25" s="2939">
        <f t="shared" si="10"/>
        <v>0</v>
      </c>
      <c r="D25" s="2939">
        <f t="shared" si="10"/>
        <v>0</v>
      </c>
      <c r="E25" s="2939">
        <f t="shared" si="10"/>
        <v>0</v>
      </c>
      <c r="F25" s="2939">
        <f t="shared" si="10"/>
        <v>0</v>
      </c>
      <c r="G25" s="2965">
        <f t="shared" si="10"/>
        <v>0</v>
      </c>
      <c r="H25" s="2965">
        <f t="shared" si="10"/>
        <v>0</v>
      </c>
      <c r="I25" s="2965">
        <f t="shared" si="10"/>
        <v>1</v>
      </c>
      <c r="J25" s="2965">
        <f t="shared" si="10"/>
        <v>1</v>
      </c>
      <c r="K25" s="2965">
        <f t="shared" si="10"/>
        <v>0</v>
      </c>
      <c r="L25" s="2965">
        <f t="shared" si="10"/>
        <v>1</v>
      </c>
      <c r="M25" s="2966">
        <f t="shared" si="10"/>
        <v>1</v>
      </c>
      <c r="N25" s="70"/>
      <c r="O25" s="70"/>
    </row>
    <row r="26" spans="1:16" ht="35.25" thickBot="1">
      <c r="A26" s="2967" t="s">
        <v>31</v>
      </c>
      <c r="B26" s="3904">
        <f t="shared" ref="B26:M26" si="11">SUM(B24:B25)</f>
        <v>0</v>
      </c>
      <c r="C26" s="3904">
        <f t="shared" si="11"/>
        <v>58</v>
      </c>
      <c r="D26" s="3904">
        <f t="shared" si="11"/>
        <v>58</v>
      </c>
      <c r="E26" s="3904">
        <f t="shared" si="11"/>
        <v>0</v>
      </c>
      <c r="F26" s="3904">
        <f t="shared" si="11"/>
        <v>44</v>
      </c>
      <c r="G26" s="3905">
        <f t="shared" si="11"/>
        <v>44</v>
      </c>
      <c r="H26" s="3905">
        <f t="shared" si="11"/>
        <v>0</v>
      </c>
      <c r="I26" s="3905">
        <f t="shared" si="11"/>
        <v>66</v>
      </c>
      <c r="J26" s="3905">
        <f t="shared" si="11"/>
        <v>66</v>
      </c>
      <c r="K26" s="3905">
        <f t="shared" si="11"/>
        <v>0</v>
      </c>
      <c r="L26" s="3905">
        <f t="shared" si="11"/>
        <v>168</v>
      </c>
      <c r="M26" s="3906">
        <f t="shared" si="11"/>
        <v>168</v>
      </c>
      <c r="N26" s="70"/>
      <c r="O26" s="70"/>
    </row>
    <row r="27" spans="1:16" ht="43.5" customHeight="1">
      <c r="A27" s="6527"/>
      <c r="B27" s="6527"/>
      <c r="C27" s="6527"/>
      <c r="D27" s="6527"/>
      <c r="E27" s="6527"/>
      <c r="F27" s="6527"/>
      <c r="G27" s="6527"/>
      <c r="H27" s="6527"/>
      <c r="I27" s="6527"/>
      <c r="J27" s="6527"/>
      <c r="K27" s="6527"/>
      <c r="L27" s="6527"/>
      <c r="M27" s="6527"/>
      <c r="N27" s="70"/>
      <c r="O27" s="70"/>
    </row>
    <row r="28" spans="1:16" ht="25.5" hidden="1" customHeight="1">
      <c r="A28" s="345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1"/>
    </row>
    <row r="29" spans="1:16" ht="37.5" customHeight="1">
      <c r="A29" s="6519"/>
      <c r="B29" s="6519"/>
      <c r="C29" s="6519"/>
      <c r="D29" s="6519"/>
      <c r="E29" s="6519"/>
      <c r="F29" s="6519"/>
      <c r="G29" s="6519"/>
      <c r="H29" s="6519"/>
      <c r="I29" s="6519"/>
      <c r="J29" s="6519"/>
      <c r="K29" s="6519"/>
      <c r="L29" s="6519"/>
      <c r="M29" s="6519"/>
      <c r="N29" s="6519"/>
      <c r="O29" s="6519"/>
      <c r="P29" s="6519"/>
    </row>
    <row r="30" spans="1:16" ht="26.25" customHeight="1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1:T1"/>
    <mergeCell ref="A2:P2"/>
    <mergeCell ref="A3:M3"/>
    <mergeCell ref="B5:D5"/>
    <mergeCell ref="E5:G5"/>
    <mergeCell ref="H5:J5"/>
    <mergeCell ref="A29:P29"/>
    <mergeCell ref="B6:D6"/>
    <mergeCell ref="E6:G6"/>
    <mergeCell ref="H6:J6"/>
    <mergeCell ref="A5:A7"/>
    <mergeCell ref="K5:M6"/>
    <mergeCell ref="A27:M2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DK52"/>
  <sheetViews>
    <sheetView topLeftCell="A16" workbookViewId="0">
      <selection activeCell="K53" sqref="K53"/>
    </sheetView>
  </sheetViews>
  <sheetFormatPr defaultRowHeight="12.75"/>
  <cols>
    <col min="1" max="1" width="37.5703125" style="4386" customWidth="1"/>
    <col min="2" max="2" width="8.140625" style="4386" customWidth="1"/>
    <col min="3" max="3" width="7.28515625" style="4386" customWidth="1"/>
    <col min="4" max="4" width="5.42578125" style="4386" customWidth="1"/>
    <col min="5" max="5" width="7.5703125" style="4386" customWidth="1"/>
    <col min="6" max="6" width="7.7109375" style="4386" customWidth="1"/>
    <col min="7" max="7" width="6.28515625" style="4386" customWidth="1"/>
    <col min="8" max="8" width="7.140625" style="4386" customWidth="1"/>
    <col min="9" max="9" width="7.42578125" style="4386" customWidth="1"/>
    <col min="10" max="10" width="5.7109375" style="4386" bestFit="1" customWidth="1"/>
    <col min="11" max="11" width="7.7109375" style="4386" customWidth="1"/>
    <col min="12" max="12" width="7.28515625" style="4386" customWidth="1"/>
    <col min="13" max="13" width="6.140625" style="4386" customWidth="1"/>
    <col min="14" max="14" width="7.140625" style="4386" customWidth="1"/>
    <col min="15" max="15" width="7.28515625" style="4386" customWidth="1"/>
    <col min="16" max="16" width="6" style="4386" customWidth="1"/>
    <col min="17" max="115" width="9.140625" style="386"/>
    <col min="116" max="256" width="9.140625" style="4386"/>
    <col min="257" max="257" width="37.5703125" style="4386" customWidth="1"/>
    <col min="258" max="258" width="7" style="4386" customWidth="1"/>
    <col min="259" max="259" width="7.7109375" style="4386" customWidth="1"/>
    <col min="260" max="260" width="4.5703125" style="4386" customWidth="1"/>
    <col min="261" max="261" width="6.42578125" style="4386" customWidth="1"/>
    <col min="262" max="262" width="7.7109375" style="4386" customWidth="1"/>
    <col min="263" max="263" width="5" style="4386" customWidth="1"/>
    <col min="264" max="264" width="6.140625" style="4386" customWidth="1"/>
    <col min="265" max="265" width="7.42578125" style="4386" customWidth="1"/>
    <col min="266" max="266" width="5.7109375" style="4386" bestFit="1" customWidth="1"/>
    <col min="267" max="267" width="6.7109375" style="4386" customWidth="1"/>
    <col min="268" max="268" width="7.28515625" style="4386" customWidth="1"/>
    <col min="269" max="269" width="5" style="4386" customWidth="1"/>
    <col min="270" max="270" width="6.28515625" style="4386" customWidth="1"/>
    <col min="271" max="271" width="7.28515625" style="4386" customWidth="1"/>
    <col min="272" max="272" width="6" style="4386" customWidth="1"/>
    <col min="273" max="512" width="9.140625" style="4386"/>
    <col min="513" max="513" width="37.5703125" style="4386" customWidth="1"/>
    <col min="514" max="514" width="7" style="4386" customWidth="1"/>
    <col min="515" max="515" width="7.7109375" style="4386" customWidth="1"/>
    <col min="516" max="516" width="4.5703125" style="4386" customWidth="1"/>
    <col min="517" max="517" width="6.42578125" style="4386" customWidth="1"/>
    <col min="518" max="518" width="7.7109375" style="4386" customWidth="1"/>
    <col min="519" max="519" width="5" style="4386" customWidth="1"/>
    <col min="520" max="520" width="6.140625" style="4386" customWidth="1"/>
    <col min="521" max="521" width="7.42578125" style="4386" customWidth="1"/>
    <col min="522" max="522" width="5.7109375" style="4386" bestFit="1" customWidth="1"/>
    <col min="523" max="523" width="6.7109375" style="4386" customWidth="1"/>
    <col min="524" max="524" width="7.28515625" style="4386" customWidth="1"/>
    <col min="525" max="525" width="5" style="4386" customWidth="1"/>
    <col min="526" max="526" width="6.28515625" style="4386" customWidth="1"/>
    <col min="527" max="527" width="7.28515625" style="4386" customWidth="1"/>
    <col min="528" max="528" width="6" style="4386" customWidth="1"/>
    <col min="529" max="768" width="9.140625" style="4386"/>
    <col min="769" max="769" width="37.5703125" style="4386" customWidth="1"/>
    <col min="770" max="770" width="7" style="4386" customWidth="1"/>
    <col min="771" max="771" width="7.7109375" style="4386" customWidth="1"/>
    <col min="772" max="772" width="4.5703125" style="4386" customWidth="1"/>
    <col min="773" max="773" width="6.42578125" style="4386" customWidth="1"/>
    <col min="774" max="774" width="7.7109375" style="4386" customWidth="1"/>
    <col min="775" max="775" width="5" style="4386" customWidth="1"/>
    <col min="776" max="776" width="6.140625" style="4386" customWidth="1"/>
    <col min="777" max="777" width="7.42578125" style="4386" customWidth="1"/>
    <col min="778" max="778" width="5.7109375" style="4386" bestFit="1" customWidth="1"/>
    <col min="779" max="779" width="6.7109375" style="4386" customWidth="1"/>
    <col min="780" max="780" width="7.28515625" style="4386" customWidth="1"/>
    <col min="781" max="781" width="5" style="4386" customWidth="1"/>
    <col min="782" max="782" width="6.28515625" style="4386" customWidth="1"/>
    <col min="783" max="783" width="7.28515625" style="4386" customWidth="1"/>
    <col min="784" max="784" width="6" style="4386" customWidth="1"/>
    <col min="785" max="1024" width="9.140625" style="4386"/>
    <col min="1025" max="1025" width="37.5703125" style="4386" customWidth="1"/>
    <col min="1026" max="1026" width="7" style="4386" customWidth="1"/>
    <col min="1027" max="1027" width="7.7109375" style="4386" customWidth="1"/>
    <col min="1028" max="1028" width="4.5703125" style="4386" customWidth="1"/>
    <col min="1029" max="1029" width="6.42578125" style="4386" customWidth="1"/>
    <col min="1030" max="1030" width="7.7109375" style="4386" customWidth="1"/>
    <col min="1031" max="1031" width="5" style="4386" customWidth="1"/>
    <col min="1032" max="1032" width="6.140625" style="4386" customWidth="1"/>
    <col min="1033" max="1033" width="7.42578125" style="4386" customWidth="1"/>
    <col min="1034" max="1034" width="5.7109375" style="4386" bestFit="1" customWidth="1"/>
    <col min="1035" max="1035" width="6.7109375" style="4386" customWidth="1"/>
    <col min="1036" max="1036" width="7.28515625" style="4386" customWidth="1"/>
    <col min="1037" max="1037" width="5" style="4386" customWidth="1"/>
    <col min="1038" max="1038" width="6.28515625" style="4386" customWidth="1"/>
    <col min="1039" max="1039" width="7.28515625" style="4386" customWidth="1"/>
    <col min="1040" max="1040" width="6" style="4386" customWidth="1"/>
    <col min="1041" max="1280" width="9.140625" style="4386"/>
    <col min="1281" max="1281" width="37.5703125" style="4386" customWidth="1"/>
    <col min="1282" max="1282" width="7" style="4386" customWidth="1"/>
    <col min="1283" max="1283" width="7.7109375" style="4386" customWidth="1"/>
    <col min="1284" max="1284" width="4.5703125" style="4386" customWidth="1"/>
    <col min="1285" max="1285" width="6.42578125" style="4386" customWidth="1"/>
    <col min="1286" max="1286" width="7.7109375" style="4386" customWidth="1"/>
    <col min="1287" max="1287" width="5" style="4386" customWidth="1"/>
    <col min="1288" max="1288" width="6.140625" style="4386" customWidth="1"/>
    <col min="1289" max="1289" width="7.42578125" style="4386" customWidth="1"/>
    <col min="1290" max="1290" width="5.7109375" style="4386" bestFit="1" customWidth="1"/>
    <col min="1291" max="1291" width="6.7109375" style="4386" customWidth="1"/>
    <col min="1292" max="1292" width="7.28515625" style="4386" customWidth="1"/>
    <col min="1293" max="1293" width="5" style="4386" customWidth="1"/>
    <col min="1294" max="1294" width="6.28515625" style="4386" customWidth="1"/>
    <col min="1295" max="1295" width="7.28515625" style="4386" customWidth="1"/>
    <col min="1296" max="1296" width="6" style="4386" customWidth="1"/>
    <col min="1297" max="1536" width="9.140625" style="4386"/>
    <col min="1537" max="1537" width="37.5703125" style="4386" customWidth="1"/>
    <col min="1538" max="1538" width="7" style="4386" customWidth="1"/>
    <col min="1539" max="1539" width="7.7109375" style="4386" customWidth="1"/>
    <col min="1540" max="1540" width="4.5703125" style="4386" customWidth="1"/>
    <col min="1541" max="1541" width="6.42578125" style="4386" customWidth="1"/>
    <col min="1542" max="1542" width="7.7109375" style="4386" customWidth="1"/>
    <col min="1543" max="1543" width="5" style="4386" customWidth="1"/>
    <col min="1544" max="1544" width="6.140625" style="4386" customWidth="1"/>
    <col min="1545" max="1545" width="7.42578125" style="4386" customWidth="1"/>
    <col min="1546" max="1546" width="5.7109375" style="4386" bestFit="1" customWidth="1"/>
    <col min="1547" max="1547" width="6.7109375" style="4386" customWidth="1"/>
    <col min="1548" max="1548" width="7.28515625" style="4386" customWidth="1"/>
    <col min="1549" max="1549" width="5" style="4386" customWidth="1"/>
    <col min="1550" max="1550" width="6.28515625" style="4386" customWidth="1"/>
    <col min="1551" max="1551" width="7.28515625" style="4386" customWidth="1"/>
    <col min="1552" max="1552" width="6" style="4386" customWidth="1"/>
    <col min="1553" max="1792" width="9.140625" style="4386"/>
    <col min="1793" max="1793" width="37.5703125" style="4386" customWidth="1"/>
    <col min="1794" max="1794" width="7" style="4386" customWidth="1"/>
    <col min="1795" max="1795" width="7.7109375" style="4386" customWidth="1"/>
    <col min="1796" max="1796" width="4.5703125" style="4386" customWidth="1"/>
    <col min="1797" max="1797" width="6.42578125" style="4386" customWidth="1"/>
    <col min="1798" max="1798" width="7.7109375" style="4386" customWidth="1"/>
    <col min="1799" max="1799" width="5" style="4386" customWidth="1"/>
    <col min="1800" max="1800" width="6.140625" style="4386" customWidth="1"/>
    <col min="1801" max="1801" width="7.42578125" style="4386" customWidth="1"/>
    <col min="1802" max="1802" width="5.7109375" style="4386" bestFit="1" customWidth="1"/>
    <col min="1803" max="1803" width="6.7109375" style="4386" customWidth="1"/>
    <col min="1804" max="1804" width="7.28515625" style="4386" customWidth="1"/>
    <col min="1805" max="1805" width="5" style="4386" customWidth="1"/>
    <col min="1806" max="1806" width="6.28515625" style="4386" customWidth="1"/>
    <col min="1807" max="1807" width="7.28515625" style="4386" customWidth="1"/>
    <col min="1808" max="1808" width="6" style="4386" customWidth="1"/>
    <col min="1809" max="2048" width="9.140625" style="4386"/>
    <col min="2049" max="2049" width="37.5703125" style="4386" customWidth="1"/>
    <col min="2050" max="2050" width="7" style="4386" customWidth="1"/>
    <col min="2051" max="2051" width="7.7109375" style="4386" customWidth="1"/>
    <col min="2052" max="2052" width="4.5703125" style="4386" customWidth="1"/>
    <col min="2053" max="2053" width="6.42578125" style="4386" customWidth="1"/>
    <col min="2054" max="2054" width="7.7109375" style="4386" customWidth="1"/>
    <col min="2055" max="2055" width="5" style="4386" customWidth="1"/>
    <col min="2056" max="2056" width="6.140625" style="4386" customWidth="1"/>
    <col min="2057" max="2057" width="7.42578125" style="4386" customWidth="1"/>
    <col min="2058" max="2058" width="5.7109375" style="4386" bestFit="1" customWidth="1"/>
    <col min="2059" max="2059" width="6.7109375" style="4386" customWidth="1"/>
    <col min="2060" max="2060" width="7.28515625" style="4386" customWidth="1"/>
    <col min="2061" max="2061" width="5" style="4386" customWidth="1"/>
    <col min="2062" max="2062" width="6.28515625" style="4386" customWidth="1"/>
    <col min="2063" max="2063" width="7.28515625" style="4386" customWidth="1"/>
    <col min="2064" max="2064" width="6" style="4386" customWidth="1"/>
    <col min="2065" max="2304" width="9.140625" style="4386"/>
    <col min="2305" max="2305" width="37.5703125" style="4386" customWidth="1"/>
    <col min="2306" max="2306" width="7" style="4386" customWidth="1"/>
    <col min="2307" max="2307" width="7.7109375" style="4386" customWidth="1"/>
    <col min="2308" max="2308" width="4.5703125" style="4386" customWidth="1"/>
    <col min="2309" max="2309" width="6.42578125" style="4386" customWidth="1"/>
    <col min="2310" max="2310" width="7.7109375" style="4386" customWidth="1"/>
    <col min="2311" max="2311" width="5" style="4386" customWidth="1"/>
    <col min="2312" max="2312" width="6.140625" style="4386" customWidth="1"/>
    <col min="2313" max="2313" width="7.42578125" style="4386" customWidth="1"/>
    <col min="2314" max="2314" width="5.7109375" style="4386" bestFit="1" customWidth="1"/>
    <col min="2315" max="2315" width="6.7109375" style="4386" customWidth="1"/>
    <col min="2316" max="2316" width="7.28515625" style="4386" customWidth="1"/>
    <col min="2317" max="2317" width="5" style="4386" customWidth="1"/>
    <col min="2318" max="2318" width="6.28515625" style="4386" customWidth="1"/>
    <col min="2319" max="2319" width="7.28515625" style="4386" customWidth="1"/>
    <col min="2320" max="2320" width="6" style="4386" customWidth="1"/>
    <col min="2321" max="2560" width="9.140625" style="4386"/>
    <col min="2561" max="2561" width="37.5703125" style="4386" customWidth="1"/>
    <col min="2562" max="2562" width="7" style="4386" customWidth="1"/>
    <col min="2563" max="2563" width="7.7109375" style="4386" customWidth="1"/>
    <col min="2564" max="2564" width="4.5703125" style="4386" customWidth="1"/>
    <col min="2565" max="2565" width="6.42578125" style="4386" customWidth="1"/>
    <col min="2566" max="2566" width="7.7109375" style="4386" customWidth="1"/>
    <col min="2567" max="2567" width="5" style="4386" customWidth="1"/>
    <col min="2568" max="2568" width="6.140625" style="4386" customWidth="1"/>
    <col min="2569" max="2569" width="7.42578125" style="4386" customWidth="1"/>
    <col min="2570" max="2570" width="5.7109375" style="4386" bestFit="1" customWidth="1"/>
    <col min="2571" max="2571" width="6.7109375" style="4386" customWidth="1"/>
    <col min="2572" max="2572" width="7.28515625" style="4386" customWidth="1"/>
    <col min="2573" max="2573" width="5" style="4386" customWidth="1"/>
    <col min="2574" max="2574" width="6.28515625" style="4386" customWidth="1"/>
    <col min="2575" max="2575" width="7.28515625" style="4386" customWidth="1"/>
    <col min="2576" max="2576" width="6" style="4386" customWidth="1"/>
    <col min="2577" max="2816" width="9.140625" style="4386"/>
    <col min="2817" max="2817" width="37.5703125" style="4386" customWidth="1"/>
    <col min="2818" max="2818" width="7" style="4386" customWidth="1"/>
    <col min="2819" max="2819" width="7.7109375" style="4386" customWidth="1"/>
    <col min="2820" max="2820" width="4.5703125" style="4386" customWidth="1"/>
    <col min="2821" max="2821" width="6.42578125" style="4386" customWidth="1"/>
    <col min="2822" max="2822" width="7.7109375" style="4386" customWidth="1"/>
    <col min="2823" max="2823" width="5" style="4386" customWidth="1"/>
    <col min="2824" max="2824" width="6.140625" style="4386" customWidth="1"/>
    <col min="2825" max="2825" width="7.42578125" style="4386" customWidth="1"/>
    <col min="2826" max="2826" width="5.7109375" style="4386" bestFit="1" customWidth="1"/>
    <col min="2827" max="2827" width="6.7109375" style="4386" customWidth="1"/>
    <col min="2828" max="2828" width="7.28515625" style="4386" customWidth="1"/>
    <col min="2829" max="2829" width="5" style="4386" customWidth="1"/>
    <col min="2830" max="2830" width="6.28515625" style="4386" customWidth="1"/>
    <col min="2831" max="2831" width="7.28515625" style="4386" customWidth="1"/>
    <col min="2832" max="2832" width="6" style="4386" customWidth="1"/>
    <col min="2833" max="3072" width="9.140625" style="4386"/>
    <col min="3073" max="3073" width="37.5703125" style="4386" customWidth="1"/>
    <col min="3074" max="3074" width="7" style="4386" customWidth="1"/>
    <col min="3075" max="3075" width="7.7109375" style="4386" customWidth="1"/>
    <col min="3076" max="3076" width="4.5703125" style="4386" customWidth="1"/>
    <col min="3077" max="3077" width="6.42578125" style="4386" customWidth="1"/>
    <col min="3078" max="3078" width="7.7109375" style="4386" customWidth="1"/>
    <col min="3079" max="3079" width="5" style="4386" customWidth="1"/>
    <col min="3080" max="3080" width="6.140625" style="4386" customWidth="1"/>
    <col min="3081" max="3081" width="7.42578125" style="4386" customWidth="1"/>
    <col min="3082" max="3082" width="5.7109375" style="4386" bestFit="1" customWidth="1"/>
    <col min="3083" max="3083" width="6.7109375" style="4386" customWidth="1"/>
    <col min="3084" max="3084" width="7.28515625" style="4386" customWidth="1"/>
    <col min="3085" max="3085" width="5" style="4386" customWidth="1"/>
    <col min="3086" max="3086" width="6.28515625" style="4386" customWidth="1"/>
    <col min="3087" max="3087" width="7.28515625" style="4386" customWidth="1"/>
    <col min="3088" max="3088" width="6" style="4386" customWidth="1"/>
    <col min="3089" max="3328" width="9.140625" style="4386"/>
    <col min="3329" max="3329" width="37.5703125" style="4386" customWidth="1"/>
    <col min="3330" max="3330" width="7" style="4386" customWidth="1"/>
    <col min="3331" max="3331" width="7.7109375" style="4386" customWidth="1"/>
    <col min="3332" max="3332" width="4.5703125" style="4386" customWidth="1"/>
    <col min="3333" max="3333" width="6.42578125" style="4386" customWidth="1"/>
    <col min="3334" max="3334" width="7.7109375" style="4386" customWidth="1"/>
    <col min="3335" max="3335" width="5" style="4386" customWidth="1"/>
    <col min="3336" max="3336" width="6.140625" style="4386" customWidth="1"/>
    <col min="3337" max="3337" width="7.42578125" style="4386" customWidth="1"/>
    <col min="3338" max="3338" width="5.7109375" style="4386" bestFit="1" customWidth="1"/>
    <col min="3339" max="3339" width="6.7109375" style="4386" customWidth="1"/>
    <col min="3340" max="3340" width="7.28515625" style="4386" customWidth="1"/>
    <col min="3341" max="3341" width="5" style="4386" customWidth="1"/>
    <col min="3342" max="3342" width="6.28515625" style="4386" customWidth="1"/>
    <col min="3343" max="3343" width="7.28515625" style="4386" customWidth="1"/>
    <col min="3344" max="3344" width="6" style="4386" customWidth="1"/>
    <col min="3345" max="3584" width="9.140625" style="4386"/>
    <col min="3585" max="3585" width="37.5703125" style="4386" customWidth="1"/>
    <col min="3586" max="3586" width="7" style="4386" customWidth="1"/>
    <col min="3587" max="3587" width="7.7109375" style="4386" customWidth="1"/>
    <col min="3588" max="3588" width="4.5703125" style="4386" customWidth="1"/>
    <col min="3589" max="3589" width="6.42578125" style="4386" customWidth="1"/>
    <col min="3590" max="3590" width="7.7109375" style="4386" customWidth="1"/>
    <col min="3591" max="3591" width="5" style="4386" customWidth="1"/>
    <col min="3592" max="3592" width="6.140625" style="4386" customWidth="1"/>
    <col min="3593" max="3593" width="7.42578125" style="4386" customWidth="1"/>
    <col min="3594" max="3594" width="5.7109375" style="4386" bestFit="1" customWidth="1"/>
    <col min="3595" max="3595" width="6.7109375" style="4386" customWidth="1"/>
    <col min="3596" max="3596" width="7.28515625" style="4386" customWidth="1"/>
    <col min="3597" max="3597" width="5" style="4386" customWidth="1"/>
    <col min="3598" max="3598" width="6.28515625" style="4386" customWidth="1"/>
    <col min="3599" max="3599" width="7.28515625" style="4386" customWidth="1"/>
    <col min="3600" max="3600" width="6" style="4386" customWidth="1"/>
    <col min="3601" max="3840" width="9.140625" style="4386"/>
    <col min="3841" max="3841" width="37.5703125" style="4386" customWidth="1"/>
    <col min="3842" max="3842" width="7" style="4386" customWidth="1"/>
    <col min="3843" max="3843" width="7.7109375" style="4386" customWidth="1"/>
    <col min="3844" max="3844" width="4.5703125" style="4386" customWidth="1"/>
    <col min="3845" max="3845" width="6.42578125" style="4386" customWidth="1"/>
    <col min="3846" max="3846" width="7.7109375" style="4386" customWidth="1"/>
    <col min="3847" max="3847" width="5" style="4386" customWidth="1"/>
    <col min="3848" max="3848" width="6.140625" style="4386" customWidth="1"/>
    <col min="3849" max="3849" width="7.42578125" style="4386" customWidth="1"/>
    <col min="3850" max="3850" width="5.7109375" style="4386" bestFit="1" customWidth="1"/>
    <col min="3851" max="3851" width="6.7109375" style="4386" customWidth="1"/>
    <col min="3852" max="3852" width="7.28515625" style="4386" customWidth="1"/>
    <col min="3853" max="3853" width="5" style="4386" customWidth="1"/>
    <col min="3854" max="3854" width="6.28515625" style="4386" customWidth="1"/>
    <col min="3855" max="3855" width="7.28515625" style="4386" customWidth="1"/>
    <col min="3856" max="3856" width="6" style="4386" customWidth="1"/>
    <col min="3857" max="4096" width="9.140625" style="4386"/>
    <col min="4097" max="4097" width="37.5703125" style="4386" customWidth="1"/>
    <col min="4098" max="4098" width="7" style="4386" customWidth="1"/>
    <col min="4099" max="4099" width="7.7109375" style="4386" customWidth="1"/>
    <col min="4100" max="4100" width="4.5703125" style="4386" customWidth="1"/>
    <col min="4101" max="4101" width="6.42578125" style="4386" customWidth="1"/>
    <col min="4102" max="4102" width="7.7109375" style="4386" customWidth="1"/>
    <col min="4103" max="4103" width="5" style="4386" customWidth="1"/>
    <col min="4104" max="4104" width="6.140625" style="4386" customWidth="1"/>
    <col min="4105" max="4105" width="7.42578125" style="4386" customWidth="1"/>
    <col min="4106" max="4106" width="5.7109375" style="4386" bestFit="1" customWidth="1"/>
    <col min="4107" max="4107" width="6.7109375" style="4386" customWidth="1"/>
    <col min="4108" max="4108" width="7.28515625" style="4386" customWidth="1"/>
    <col min="4109" max="4109" width="5" style="4386" customWidth="1"/>
    <col min="4110" max="4110" width="6.28515625" style="4386" customWidth="1"/>
    <col min="4111" max="4111" width="7.28515625" style="4386" customWidth="1"/>
    <col min="4112" max="4112" width="6" style="4386" customWidth="1"/>
    <col min="4113" max="4352" width="9.140625" style="4386"/>
    <col min="4353" max="4353" width="37.5703125" style="4386" customWidth="1"/>
    <col min="4354" max="4354" width="7" style="4386" customWidth="1"/>
    <col min="4355" max="4355" width="7.7109375" style="4386" customWidth="1"/>
    <col min="4356" max="4356" width="4.5703125" style="4386" customWidth="1"/>
    <col min="4357" max="4357" width="6.42578125" style="4386" customWidth="1"/>
    <col min="4358" max="4358" width="7.7109375" style="4386" customWidth="1"/>
    <col min="4359" max="4359" width="5" style="4386" customWidth="1"/>
    <col min="4360" max="4360" width="6.140625" style="4386" customWidth="1"/>
    <col min="4361" max="4361" width="7.42578125" style="4386" customWidth="1"/>
    <col min="4362" max="4362" width="5.7109375" style="4386" bestFit="1" customWidth="1"/>
    <col min="4363" max="4363" width="6.7109375" style="4386" customWidth="1"/>
    <col min="4364" max="4364" width="7.28515625" style="4386" customWidth="1"/>
    <col min="4365" max="4365" width="5" style="4386" customWidth="1"/>
    <col min="4366" max="4366" width="6.28515625" style="4386" customWidth="1"/>
    <col min="4367" max="4367" width="7.28515625" style="4386" customWidth="1"/>
    <col min="4368" max="4368" width="6" style="4386" customWidth="1"/>
    <col min="4369" max="4608" width="9.140625" style="4386"/>
    <col min="4609" max="4609" width="37.5703125" style="4386" customWidth="1"/>
    <col min="4610" max="4610" width="7" style="4386" customWidth="1"/>
    <col min="4611" max="4611" width="7.7109375" style="4386" customWidth="1"/>
    <col min="4612" max="4612" width="4.5703125" style="4386" customWidth="1"/>
    <col min="4613" max="4613" width="6.42578125" style="4386" customWidth="1"/>
    <col min="4614" max="4614" width="7.7109375" style="4386" customWidth="1"/>
    <col min="4615" max="4615" width="5" style="4386" customWidth="1"/>
    <col min="4616" max="4616" width="6.140625" style="4386" customWidth="1"/>
    <col min="4617" max="4617" width="7.42578125" style="4386" customWidth="1"/>
    <col min="4618" max="4618" width="5.7109375" style="4386" bestFit="1" customWidth="1"/>
    <col min="4619" max="4619" width="6.7109375" style="4386" customWidth="1"/>
    <col min="4620" max="4620" width="7.28515625" style="4386" customWidth="1"/>
    <col min="4621" max="4621" width="5" style="4386" customWidth="1"/>
    <col min="4622" max="4622" width="6.28515625" style="4386" customWidth="1"/>
    <col min="4623" max="4623" width="7.28515625" style="4386" customWidth="1"/>
    <col min="4624" max="4624" width="6" style="4386" customWidth="1"/>
    <col min="4625" max="4864" width="9.140625" style="4386"/>
    <col min="4865" max="4865" width="37.5703125" style="4386" customWidth="1"/>
    <col min="4866" max="4866" width="7" style="4386" customWidth="1"/>
    <col min="4867" max="4867" width="7.7109375" style="4386" customWidth="1"/>
    <col min="4868" max="4868" width="4.5703125" style="4386" customWidth="1"/>
    <col min="4869" max="4869" width="6.42578125" style="4386" customWidth="1"/>
    <col min="4870" max="4870" width="7.7109375" style="4386" customWidth="1"/>
    <col min="4871" max="4871" width="5" style="4386" customWidth="1"/>
    <col min="4872" max="4872" width="6.140625" style="4386" customWidth="1"/>
    <col min="4873" max="4873" width="7.42578125" style="4386" customWidth="1"/>
    <col min="4874" max="4874" width="5.7109375" style="4386" bestFit="1" customWidth="1"/>
    <col min="4875" max="4875" width="6.7109375" style="4386" customWidth="1"/>
    <col min="4876" max="4876" width="7.28515625" style="4386" customWidth="1"/>
    <col min="4877" max="4877" width="5" style="4386" customWidth="1"/>
    <col min="4878" max="4878" width="6.28515625" style="4386" customWidth="1"/>
    <col min="4879" max="4879" width="7.28515625" style="4386" customWidth="1"/>
    <col min="4880" max="4880" width="6" style="4386" customWidth="1"/>
    <col min="4881" max="5120" width="9.140625" style="4386"/>
    <col min="5121" max="5121" width="37.5703125" style="4386" customWidth="1"/>
    <col min="5122" max="5122" width="7" style="4386" customWidth="1"/>
    <col min="5123" max="5123" width="7.7109375" style="4386" customWidth="1"/>
    <col min="5124" max="5124" width="4.5703125" style="4386" customWidth="1"/>
    <col min="5125" max="5125" width="6.42578125" style="4386" customWidth="1"/>
    <col min="5126" max="5126" width="7.7109375" style="4386" customWidth="1"/>
    <col min="5127" max="5127" width="5" style="4386" customWidth="1"/>
    <col min="5128" max="5128" width="6.140625" style="4386" customWidth="1"/>
    <col min="5129" max="5129" width="7.42578125" style="4386" customWidth="1"/>
    <col min="5130" max="5130" width="5.7109375" style="4386" bestFit="1" customWidth="1"/>
    <col min="5131" max="5131" width="6.7109375" style="4386" customWidth="1"/>
    <col min="5132" max="5132" width="7.28515625" style="4386" customWidth="1"/>
    <col min="5133" max="5133" width="5" style="4386" customWidth="1"/>
    <col min="5134" max="5134" width="6.28515625" style="4386" customWidth="1"/>
    <col min="5135" max="5135" width="7.28515625" style="4386" customWidth="1"/>
    <col min="5136" max="5136" width="6" style="4386" customWidth="1"/>
    <col min="5137" max="5376" width="9.140625" style="4386"/>
    <col min="5377" max="5377" width="37.5703125" style="4386" customWidth="1"/>
    <col min="5378" max="5378" width="7" style="4386" customWidth="1"/>
    <col min="5379" max="5379" width="7.7109375" style="4386" customWidth="1"/>
    <col min="5380" max="5380" width="4.5703125" style="4386" customWidth="1"/>
    <col min="5381" max="5381" width="6.42578125" style="4386" customWidth="1"/>
    <col min="5382" max="5382" width="7.7109375" style="4386" customWidth="1"/>
    <col min="5383" max="5383" width="5" style="4386" customWidth="1"/>
    <col min="5384" max="5384" width="6.140625" style="4386" customWidth="1"/>
    <col min="5385" max="5385" width="7.42578125" style="4386" customWidth="1"/>
    <col min="5386" max="5386" width="5.7109375" style="4386" bestFit="1" customWidth="1"/>
    <col min="5387" max="5387" width="6.7109375" style="4386" customWidth="1"/>
    <col min="5388" max="5388" width="7.28515625" style="4386" customWidth="1"/>
    <col min="5389" max="5389" width="5" style="4386" customWidth="1"/>
    <col min="5390" max="5390" width="6.28515625" style="4386" customWidth="1"/>
    <col min="5391" max="5391" width="7.28515625" style="4386" customWidth="1"/>
    <col min="5392" max="5392" width="6" style="4386" customWidth="1"/>
    <col min="5393" max="5632" width="9.140625" style="4386"/>
    <col min="5633" max="5633" width="37.5703125" style="4386" customWidth="1"/>
    <col min="5634" max="5634" width="7" style="4386" customWidth="1"/>
    <col min="5635" max="5635" width="7.7109375" style="4386" customWidth="1"/>
    <col min="5636" max="5636" width="4.5703125" style="4386" customWidth="1"/>
    <col min="5637" max="5637" width="6.42578125" style="4386" customWidth="1"/>
    <col min="5638" max="5638" width="7.7109375" style="4386" customWidth="1"/>
    <col min="5639" max="5639" width="5" style="4386" customWidth="1"/>
    <col min="5640" max="5640" width="6.140625" style="4386" customWidth="1"/>
    <col min="5641" max="5641" width="7.42578125" style="4386" customWidth="1"/>
    <col min="5642" max="5642" width="5.7109375" style="4386" bestFit="1" customWidth="1"/>
    <col min="5643" max="5643" width="6.7109375" style="4386" customWidth="1"/>
    <col min="5644" max="5644" width="7.28515625" style="4386" customWidth="1"/>
    <col min="5645" max="5645" width="5" style="4386" customWidth="1"/>
    <col min="5646" max="5646" width="6.28515625" style="4386" customWidth="1"/>
    <col min="5647" max="5647" width="7.28515625" style="4386" customWidth="1"/>
    <col min="5648" max="5648" width="6" style="4386" customWidth="1"/>
    <col min="5649" max="5888" width="9.140625" style="4386"/>
    <col min="5889" max="5889" width="37.5703125" style="4386" customWidth="1"/>
    <col min="5890" max="5890" width="7" style="4386" customWidth="1"/>
    <col min="5891" max="5891" width="7.7109375" style="4386" customWidth="1"/>
    <col min="5892" max="5892" width="4.5703125" style="4386" customWidth="1"/>
    <col min="5893" max="5893" width="6.42578125" style="4386" customWidth="1"/>
    <col min="5894" max="5894" width="7.7109375" style="4386" customWidth="1"/>
    <col min="5895" max="5895" width="5" style="4386" customWidth="1"/>
    <col min="5896" max="5896" width="6.140625" style="4386" customWidth="1"/>
    <col min="5897" max="5897" width="7.42578125" style="4386" customWidth="1"/>
    <col min="5898" max="5898" width="5.7109375" style="4386" bestFit="1" customWidth="1"/>
    <col min="5899" max="5899" width="6.7109375" style="4386" customWidth="1"/>
    <col min="5900" max="5900" width="7.28515625" style="4386" customWidth="1"/>
    <col min="5901" max="5901" width="5" style="4386" customWidth="1"/>
    <col min="5902" max="5902" width="6.28515625" style="4386" customWidth="1"/>
    <col min="5903" max="5903" width="7.28515625" style="4386" customWidth="1"/>
    <col min="5904" max="5904" width="6" style="4386" customWidth="1"/>
    <col min="5905" max="6144" width="9.140625" style="4386"/>
    <col min="6145" max="6145" width="37.5703125" style="4386" customWidth="1"/>
    <col min="6146" max="6146" width="7" style="4386" customWidth="1"/>
    <col min="6147" max="6147" width="7.7109375" style="4386" customWidth="1"/>
    <col min="6148" max="6148" width="4.5703125" style="4386" customWidth="1"/>
    <col min="6149" max="6149" width="6.42578125" style="4386" customWidth="1"/>
    <col min="6150" max="6150" width="7.7109375" style="4386" customWidth="1"/>
    <col min="6151" max="6151" width="5" style="4386" customWidth="1"/>
    <col min="6152" max="6152" width="6.140625" style="4386" customWidth="1"/>
    <col min="6153" max="6153" width="7.42578125" style="4386" customWidth="1"/>
    <col min="6154" max="6154" width="5.7109375" style="4386" bestFit="1" customWidth="1"/>
    <col min="6155" max="6155" width="6.7109375" style="4386" customWidth="1"/>
    <col min="6156" max="6156" width="7.28515625" style="4386" customWidth="1"/>
    <col min="6157" max="6157" width="5" style="4386" customWidth="1"/>
    <col min="6158" max="6158" width="6.28515625" style="4386" customWidth="1"/>
    <col min="6159" max="6159" width="7.28515625" style="4386" customWidth="1"/>
    <col min="6160" max="6160" width="6" style="4386" customWidth="1"/>
    <col min="6161" max="6400" width="9.140625" style="4386"/>
    <col min="6401" max="6401" width="37.5703125" style="4386" customWidth="1"/>
    <col min="6402" max="6402" width="7" style="4386" customWidth="1"/>
    <col min="6403" max="6403" width="7.7109375" style="4386" customWidth="1"/>
    <col min="6404" max="6404" width="4.5703125" style="4386" customWidth="1"/>
    <col min="6405" max="6405" width="6.42578125" style="4386" customWidth="1"/>
    <col min="6406" max="6406" width="7.7109375" style="4386" customWidth="1"/>
    <col min="6407" max="6407" width="5" style="4386" customWidth="1"/>
    <col min="6408" max="6408" width="6.140625" style="4386" customWidth="1"/>
    <col min="6409" max="6409" width="7.42578125" style="4386" customWidth="1"/>
    <col min="6410" max="6410" width="5.7109375" style="4386" bestFit="1" customWidth="1"/>
    <col min="6411" max="6411" width="6.7109375" style="4386" customWidth="1"/>
    <col min="6412" max="6412" width="7.28515625" style="4386" customWidth="1"/>
    <col min="6413" max="6413" width="5" style="4386" customWidth="1"/>
    <col min="6414" max="6414" width="6.28515625" style="4386" customWidth="1"/>
    <col min="6415" max="6415" width="7.28515625" style="4386" customWidth="1"/>
    <col min="6416" max="6416" width="6" style="4386" customWidth="1"/>
    <col min="6417" max="6656" width="9.140625" style="4386"/>
    <col min="6657" max="6657" width="37.5703125" style="4386" customWidth="1"/>
    <col min="6658" max="6658" width="7" style="4386" customWidth="1"/>
    <col min="6659" max="6659" width="7.7109375" style="4386" customWidth="1"/>
    <col min="6660" max="6660" width="4.5703125" style="4386" customWidth="1"/>
    <col min="6661" max="6661" width="6.42578125" style="4386" customWidth="1"/>
    <col min="6662" max="6662" width="7.7109375" style="4386" customWidth="1"/>
    <col min="6663" max="6663" width="5" style="4386" customWidth="1"/>
    <col min="6664" max="6664" width="6.140625" style="4386" customWidth="1"/>
    <col min="6665" max="6665" width="7.42578125" style="4386" customWidth="1"/>
    <col min="6666" max="6666" width="5.7109375" style="4386" bestFit="1" customWidth="1"/>
    <col min="6667" max="6667" width="6.7109375" style="4386" customWidth="1"/>
    <col min="6668" max="6668" width="7.28515625" style="4386" customWidth="1"/>
    <col min="6669" max="6669" width="5" style="4386" customWidth="1"/>
    <col min="6670" max="6670" width="6.28515625" style="4386" customWidth="1"/>
    <col min="6671" max="6671" width="7.28515625" style="4386" customWidth="1"/>
    <col min="6672" max="6672" width="6" style="4386" customWidth="1"/>
    <col min="6673" max="6912" width="9.140625" style="4386"/>
    <col min="6913" max="6913" width="37.5703125" style="4386" customWidth="1"/>
    <col min="6914" max="6914" width="7" style="4386" customWidth="1"/>
    <col min="6915" max="6915" width="7.7109375" style="4386" customWidth="1"/>
    <col min="6916" max="6916" width="4.5703125" style="4386" customWidth="1"/>
    <col min="6917" max="6917" width="6.42578125" style="4386" customWidth="1"/>
    <col min="6918" max="6918" width="7.7109375" style="4386" customWidth="1"/>
    <col min="6919" max="6919" width="5" style="4386" customWidth="1"/>
    <col min="6920" max="6920" width="6.140625" style="4386" customWidth="1"/>
    <col min="6921" max="6921" width="7.42578125" style="4386" customWidth="1"/>
    <col min="6922" max="6922" width="5.7109375" style="4386" bestFit="1" customWidth="1"/>
    <col min="6923" max="6923" width="6.7109375" style="4386" customWidth="1"/>
    <col min="6924" max="6924" width="7.28515625" style="4386" customWidth="1"/>
    <col min="6925" max="6925" width="5" style="4386" customWidth="1"/>
    <col min="6926" max="6926" width="6.28515625" style="4386" customWidth="1"/>
    <col min="6927" max="6927" width="7.28515625" style="4386" customWidth="1"/>
    <col min="6928" max="6928" width="6" style="4386" customWidth="1"/>
    <col min="6929" max="7168" width="9.140625" style="4386"/>
    <col min="7169" max="7169" width="37.5703125" style="4386" customWidth="1"/>
    <col min="7170" max="7170" width="7" style="4386" customWidth="1"/>
    <col min="7171" max="7171" width="7.7109375" style="4386" customWidth="1"/>
    <col min="7172" max="7172" width="4.5703125" style="4386" customWidth="1"/>
    <col min="7173" max="7173" width="6.42578125" style="4386" customWidth="1"/>
    <col min="7174" max="7174" width="7.7109375" style="4386" customWidth="1"/>
    <col min="7175" max="7175" width="5" style="4386" customWidth="1"/>
    <col min="7176" max="7176" width="6.140625" style="4386" customWidth="1"/>
    <col min="7177" max="7177" width="7.42578125" style="4386" customWidth="1"/>
    <col min="7178" max="7178" width="5.7109375" style="4386" bestFit="1" customWidth="1"/>
    <col min="7179" max="7179" width="6.7109375" style="4386" customWidth="1"/>
    <col min="7180" max="7180" width="7.28515625" style="4386" customWidth="1"/>
    <col min="7181" max="7181" width="5" style="4386" customWidth="1"/>
    <col min="7182" max="7182" width="6.28515625" style="4386" customWidth="1"/>
    <col min="7183" max="7183" width="7.28515625" style="4386" customWidth="1"/>
    <col min="7184" max="7184" width="6" style="4386" customWidth="1"/>
    <col min="7185" max="7424" width="9.140625" style="4386"/>
    <col min="7425" max="7425" width="37.5703125" style="4386" customWidth="1"/>
    <col min="7426" max="7426" width="7" style="4386" customWidth="1"/>
    <col min="7427" max="7427" width="7.7109375" style="4386" customWidth="1"/>
    <col min="7428" max="7428" width="4.5703125" style="4386" customWidth="1"/>
    <col min="7429" max="7429" width="6.42578125" style="4386" customWidth="1"/>
    <col min="7430" max="7430" width="7.7109375" style="4386" customWidth="1"/>
    <col min="7431" max="7431" width="5" style="4386" customWidth="1"/>
    <col min="7432" max="7432" width="6.140625" style="4386" customWidth="1"/>
    <col min="7433" max="7433" width="7.42578125" style="4386" customWidth="1"/>
    <col min="7434" max="7434" width="5.7109375" style="4386" bestFit="1" customWidth="1"/>
    <col min="7435" max="7435" width="6.7109375" style="4386" customWidth="1"/>
    <col min="7436" max="7436" width="7.28515625" style="4386" customWidth="1"/>
    <col min="7437" max="7437" width="5" style="4386" customWidth="1"/>
    <col min="7438" max="7438" width="6.28515625" style="4386" customWidth="1"/>
    <col min="7439" max="7439" width="7.28515625" style="4386" customWidth="1"/>
    <col min="7440" max="7440" width="6" style="4386" customWidth="1"/>
    <col min="7441" max="7680" width="9.140625" style="4386"/>
    <col min="7681" max="7681" width="37.5703125" style="4386" customWidth="1"/>
    <col min="7682" max="7682" width="7" style="4386" customWidth="1"/>
    <col min="7683" max="7683" width="7.7109375" style="4386" customWidth="1"/>
    <col min="7684" max="7684" width="4.5703125" style="4386" customWidth="1"/>
    <col min="7685" max="7685" width="6.42578125" style="4386" customWidth="1"/>
    <col min="7686" max="7686" width="7.7109375" style="4386" customWidth="1"/>
    <col min="7687" max="7687" width="5" style="4386" customWidth="1"/>
    <col min="7688" max="7688" width="6.140625" style="4386" customWidth="1"/>
    <col min="7689" max="7689" width="7.42578125" style="4386" customWidth="1"/>
    <col min="7690" max="7690" width="5.7109375" style="4386" bestFit="1" customWidth="1"/>
    <col min="7691" max="7691" width="6.7109375" style="4386" customWidth="1"/>
    <col min="7692" max="7692" width="7.28515625" style="4386" customWidth="1"/>
    <col min="7693" max="7693" width="5" style="4386" customWidth="1"/>
    <col min="7694" max="7694" width="6.28515625" style="4386" customWidth="1"/>
    <col min="7695" max="7695" width="7.28515625" style="4386" customWidth="1"/>
    <col min="7696" max="7696" width="6" style="4386" customWidth="1"/>
    <col min="7697" max="7936" width="9.140625" style="4386"/>
    <col min="7937" max="7937" width="37.5703125" style="4386" customWidth="1"/>
    <col min="7938" max="7938" width="7" style="4386" customWidth="1"/>
    <col min="7939" max="7939" width="7.7109375" style="4386" customWidth="1"/>
    <col min="7940" max="7940" width="4.5703125" style="4386" customWidth="1"/>
    <col min="7941" max="7941" width="6.42578125" style="4386" customWidth="1"/>
    <col min="7942" max="7942" width="7.7109375" style="4386" customWidth="1"/>
    <col min="7943" max="7943" width="5" style="4386" customWidth="1"/>
    <col min="7944" max="7944" width="6.140625" style="4386" customWidth="1"/>
    <col min="7945" max="7945" width="7.42578125" style="4386" customWidth="1"/>
    <col min="7946" max="7946" width="5.7109375" style="4386" bestFit="1" customWidth="1"/>
    <col min="7947" max="7947" width="6.7109375" style="4386" customWidth="1"/>
    <col min="7948" max="7948" width="7.28515625" style="4386" customWidth="1"/>
    <col min="7949" max="7949" width="5" style="4386" customWidth="1"/>
    <col min="7950" max="7950" width="6.28515625" style="4386" customWidth="1"/>
    <col min="7951" max="7951" width="7.28515625" style="4386" customWidth="1"/>
    <col min="7952" max="7952" width="6" style="4386" customWidth="1"/>
    <col min="7953" max="8192" width="9.140625" style="4386"/>
    <col min="8193" max="8193" width="37.5703125" style="4386" customWidth="1"/>
    <col min="8194" max="8194" width="7" style="4386" customWidth="1"/>
    <col min="8195" max="8195" width="7.7109375" style="4386" customWidth="1"/>
    <col min="8196" max="8196" width="4.5703125" style="4386" customWidth="1"/>
    <col min="8197" max="8197" width="6.42578125" style="4386" customWidth="1"/>
    <col min="8198" max="8198" width="7.7109375" style="4386" customWidth="1"/>
    <col min="8199" max="8199" width="5" style="4386" customWidth="1"/>
    <col min="8200" max="8200" width="6.140625" style="4386" customWidth="1"/>
    <col min="8201" max="8201" width="7.42578125" style="4386" customWidth="1"/>
    <col min="8202" max="8202" width="5.7109375" style="4386" bestFit="1" customWidth="1"/>
    <col min="8203" max="8203" width="6.7109375" style="4386" customWidth="1"/>
    <col min="8204" max="8204" width="7.28515625" style="4386" customWidth="1"/>
    <col min="8205" max="8205" width="5" style="4386" customWidth="1"/>
    <col min="8206" max="8206" width="6.28515625" style="4386" customWidth="1"/>
    <col min="8207" max="8207" width="7.28515625" style="4386" customWidth="1"/>
    <col min="8208" max="8208" width="6" style="4386" customWidth="1"/>
    <col min="8209" max="8448" width="9.140625" style="4386"/>
    <col min="8449" max="8449" width="37.5703125" style="4386" customWidth="1"/>
    <col min="8450" max="8450" width="7" style="4386" customWidth="1"/>
    <col min="8451" max="8451" width="7.7109375" style="4386" customWidth="1"/>
    <col min="8452" max="8452" width="4.5703125" style="4386" customWidth="1"/>
    <col min="8453" max="8453" width="6.42578125" style="4386" customWidth="1"/>
    <col min="8454" max="8454" width="7.7109375" style="4386" customWidth="1"/>
    <col min="8455" max="8455" width="5" style="4386" customWidth="1"/>
    <col min="8456" max="8456" width="6.140625" style="4386" customWidth="1"/>
    <col min="8457" max="8457" width="7.42578125" style="4386" customWidth="1"/>
    <col min="8458" max="8458" width="5.7109375" style="4386" bestFit="1" customWidth="1"/>
    <col min="8459" max="8459" width="6.7109375" style="4386" customWidth="1"/>
    <col min="8460" max="8460" width="7.28515625" style="4386" customWidth="1"/>
    <col min="8461" max="8461" width="5" style="4386" customWidth="1"/>
    <col min="8462" max="8462" width="6.28515625" style="4386" customWidth="1"/>
    <col min="8463" max="8463" width="7.28515625" style="4386" customWidth="1"/>
    <col min="8464" max="8464" width="6" style="4386" customWidth="1"/>
    <col min="8465" max="8704" width="9.140625" style="4386"/>
    <col min="8705" max="8705" width="37.5703125" style="4386" customWidth="1"/>
    <col min="8706" max="8706" width="7" style="4386" customWidth="1"/>
    <col min="8707" max="8707" width="7.7109375" style="4386" customWidth="1"/>
    <col min="8708" max="8708" width="4.5703125" style="4386" customWidth="1"/>
    <col min="8709" max="8709" width="6.42578125" style="4386" customWidth="1"/>
    <col min="8710" max="8710" width="7.7109375" style="4386" customWidth="1"/>
    <col min="8711" max="8711" width="5" style="4386" customWidth="1"/>
    <col min="8712" max="8712" width="6.140625" style="4386" customWidth="1"/>
    <col min="8713" max="8713" width="7.42578125" style="4386" customWidth="1"/>
    <col min="8714" max="8714" width="5.7109375" style="4386" bestFit="1" customWidth="1"/>
    <col min="8715" max="8715" width="6.7109375" style="4386" customWidth="1"/>
    <col min="8716" max="8716" width="7.28515625" style="4386" customWidth="1"/>
    <col min="8717" max="8717" width="5" style="4386" customWidth="1"/>
    <col min="8718" max="8718" width="6.28515625" style="4386" customWidth="1"/>
    <col min="8719" max="8719" width="7.28515625" style="4386" customWidth="1"/>
    <col min="8720" max="8720" width="6" style="4386" customWidth="1"/>
    <col min="8721" max="8960" width="9.140625" style="4386"/>
    <col min="8961" max="8961" width="37.5703125" style="4386" customWidth="1"/>
    <col min="8962" max="8962" width="7" style="4386" customWidth="1"/>
    <col min="8963" max="8963" width="7.7109375" style="4386" customWidth="1"/>
    <col min="8964" max="8964" width="4.5703125" style="4386" customWidth="1"/>
    <col min="8965" max="8965" width="6.42578125" style="4386" customWidth="1"/>
    <col min="8966" max="8966" width="7.7109375" style="4386" customWidth="1"/>
    <col min="8967" max="8967" width="5" style="4386" customWidth="1"/>
    <col min="8968" max="8968" width="6.140625" style="4386" customWidth="1"/>
    <col min="8969" max="8969" width="7.42578125" style="4386" customWidth="1"/>
    <col min="8970" max="8970" width="5.7109375" style="4386" bestFit="1" customWidth="1"/>
    <col min="8971" max="8971" width="6.7109375" style="4386" customWidth="1"/>
    <col min="8972" max="8972" width="7.28515625" style="4386" customWidth="1"/>
    <col min="8973" max="8973" width="5" style="4386" customWidth="1"/>
    <col min="8974" max="8974" width="6.28515625" style="4386" customWidth="1"/>
    <col min="8975" max="8975" width="7.28515625" style="4386" customWidth="1"/>
    <col min="8976" max="8976" width="6" style="4386" customWidth="1"/>
    <col min="8977" max="9216" width="9.140625" style="4386"/>
    <col min="9217" max="9217" width="37.5703125" style="4386" customWidth="1"/>
    <col min="9218" max="9218" width="7" style="4386" customWidth="1"/>
    <col min="9219" max="9219" width="7.7109375" style="4386" customWidth="1"/>
    <col min="9220" max="9220" width="4.5703125" style="4386" customWidth="1"/>
    <col min="9221" max="9221" width="6.42578125" style="4386" customWidth="1"/>
    <col min="9222" max="9222" width="7.7109375" style="4386" customWidth="1"/>
    <col min="9223" max="9223" width="5" style="4386" customWidth="1"/>
    <col min="9224" max="9224" width="6.140625" style="4386" customWidth="1"/>
    <col min="9225" max="9225" width="7.42578125" style="4386" customWidth="1"/>
    <col min="9226" max="9226" width="5.7109375" style="4386" bestFit="1" customWidth="1"/>
    <col min="9227" max="9227" width="6.7109375" style="4386" customWidth="1"/>
    <col min="9228" max="9228" width="7.28515625" style="4386" customWidth="1"/>
    <col min="9229" max="9229" width="5" style="4386" customWidth="1"/>
    <col min="9230" max="9230" width="6.28515625" style="4386" customWidth="1"/>
    <col min="9231" max="9231" width="7.28515625" style="4386" customWidth="1"/>
    <col min="9232" max="9232" width="6" style="4386" customWidth="1"/>
    <col min="9233" max="9472" width="9.140625" style="4386"/>
    <col min="9473" max="9473" width="37.5703125" style="4386" customWidth="1"/>
    <col min="9474" max="9474" width="7" style="4386" customWidth="1"/>
    <col min="9475" max="9475" width="7.7109375" style="4386" customWidth="1"/>
    <col min="9476" max="9476" width="4.5703125" style="4386" customWidth="1"/>
    <col min="9477" max="9477" width="6.42578125" style="4386" customWidth="1"/>
    <col min="9478" max="9478" width="7.7109375" style="4386" customWidth="1"/>
    <col min="9479" max="9479" width="5" style="4386" customWidth="1"/>
    <col min="9480" max="9480" width="6.140625" style="4386" customWidth="1"/>
    <col min="9481" max="9481" width="7.42578125" style="4386" customWidth="1"/>
    <col min="9482" max="9482" width="5.7109375" style="4386" bestFit="1" customWidth="1"/>
    <col min="9483" max="9483" width="6.7109375" style="4386" customWidth="1"/>
    <col min="9484" max="9484" width="7.28515625" style="4386" customWidth="1"/>
    <col min="9485" max="9485" width="5" style="4386" customWidth="1"/>
    <col min="9486" max="9486" width="6.28515625" style="4386" customWidth="1"/>
    <col min="9487" max="9487" width="7.28515625" style="4386" customWidth="1"/>
    <col min="9488" max="9488" width="6" style="4386" customWidth="1"/>
    <col min="9489" max="9728" width="9.140625" style="4386"/>
    <col min="9729" max="9729" width="37.5703125" style="4386" customWidth="1"/>
    <col min="9730" max="9730" width="7" style="4386" customWidth="1"/>
    <col min="9731" max="9731" width="7.7109375" style="4386" customWidth="1"/>
    <col min="9732" max="9732" width="4.5703125" style="4386" customWidth="1"/>
    <col min="9733" max="9733" width="6.42578125" style="4386" customWidth="1"/>
    <col min="9734" max="9734" width="7.7109375" style="4386" customWidth="1"/>
    <col min="9735" max="9735" width="5" style="4386" customWidth="1"/>
    <col min="9736" max="9736" width="6.140625" style="4386" customWidth="1"/>
    <col min="9737" max="9737" width="7.42578125" style="4386" customWidth="1"/>
    <col min="9738" max="9738" width="5.7109375" style="4386" bestFit="1" customWidth="1"/>
    <col min="9739" max="9739" width="6.7109375" style="4386" customWidth="1"/>
    <col min="9740" max="9740" width="7.28515625" style="4386" customWidth="1"/>
    <col min="9741" max="9741" width="5" style="4386" customWidth="1"/>
    <col min="9742" max="9742" width="6.28515625" style="4386" customWidth="1"/>
    <col min="9743" max="9743" width="7.28515625" style="4386" customWidth="1"/>
    <col min="9744" max="9744" width="6" style="4386" customWidth="1"/>
    <col min="9745" max="9984" width="9.140625" style="4386"/>
    <col min="9985" max="9985" width="37.5703125" style="4386" customWidth="1"/>
    <col min="9986" max="9986" width="7" style="4386" customWidth="1"/>
    <col min="9987" max="9987" width="7.7109375" style="4386" customWidth="1"/>
    <col min="9988" max="9988" width="4.5703125" style="4386" customWidth="1"/>
    <col min="9989" max="9989" width="6.42578125" style="4386" customWidth="1"/>
    <col min="9990" max="9990" width="7.7109375" style="4386" customWidth="1"/>
    <col min="9991" max="9991" width="5" style="4386" customWidth="1"/>
    <col min="9992" max="9992" width="6.140625" style="4386" customWidth="1"/>
    <col min="9993" max="9993" width="7.42578125" style="4386" customWidth="1"/>
    <col min="9994" max="9994" width="5.7109375" style="4386" bestFit="1" customWidth="1"/>
    <col min="9995" max="9995" width="6.7109375" style="4386" customWidth="1"/>
    <col min="9996" max="9996" width="7.28515625" style="4386" customWidth="1"/>
    <col min="9997" max="9997" width="5" style="4386" customWidth="1"/>
    <col min="9998" max="9998" width="6.28515625" style="4386" customWidth="1"/>
    <col min="9999" max="9999" width="7.28515625" style="4386" customWidth="1"/>
    <col min="10000" max="10000" width="6" style="4386" customWidth="1"/>
    <col min="10001" max="10240" width="9.140625" style="4386"/>
    <col min="10241" max="10241" width="37.5703125" style="4386" customWidth="1"/>
    <col min="10242" max="10242" width="7" style="4386" customWidth="1"/>
    <col min="10243" max="10243" width="7.7109375" style="4386" customWidth="1"/>
    <col min="10244" max="10244" width="4.5703125" style="4386" customWidth="1"/>
    <col min="10245" max="10245" width="6.42578125" style="4386" customWidth="1"/>
    <col min="10246" max="10246" width="7.7109375" style="4386" customWidth="1"/>
    <col min="10247" max="10247" width="5" style="4386" customWidth="1"/>
    <col min="10248" max="10248" width="6.140625" style="4386" customWidth="1"/>
    <col min="10249" max="10249" width="7.42578125" style="4386" customWidth="1"/>
    <col min="10250" max="10250" width="5.7109375" style="4386" bestFit="1" customWidth="1"/>
    <col min="10251" max="10251" width="6.7109375" style="4386" customWidth="1"/>
    <col min="10252" max="10252" width="7.28515625" style="4386" customWidth="1"/>
    <col min="10253" max="10253" width="5" style="4386" customWidth="1"/>
    <col min="10254" max="10254" width="6.28515625" style="4386" customWidth="1"/>
    <col min="10255" max="10255" width="7.28515625" style="4386" customWidth="1"/>
    <col min="10256" max="10256" width="6" style="4386" customWidth="1"/>
    <col min="10257" max="10496" width="9.140625" style="4386"/>
    <col min="10497" max="10497" width="37.5703125" style="4386" customWidth="1"/>
    <col min="10498" max="10498" width="7" style="4386" customWidth="1"/>
    <col min="10499" max="10499" width="7.7109375" style="4386" customWidth="1"/>
    <col min="10500" max="10500" width="4.5703125" style="4386" customWidth="1"/>
    <col min="10501" max="10501" width="6.42578125" style="4386" customWidth="1"/>
    <col min="10502" max="10502" width="7.7109375" style="4386" customWidth="1"/>
    <col min="10503" max="10503" width="5" style="4386" customWidth="1"/>
    <col min="10504" max="10504" width="6.140625" style="4386" customWidth="1"/>
    <col min="10505" max="10505" width="7.42578125" style="4386" customWidth="1"/>
    <col min="10506" max="10506" width="5.7109375" style="4386" bestFit="1" customWidth="1"/>
    <col min="10507" max="10507" width="6.7109375" style="4386" customWidth="1"/>
    <col min="10508" max="10508" width="7.28515625" style="4386" customWidth="1"/>
    <col min="10509" max="10509" width="5" style="4386" customWidth="1"/>
    <col min="10510" max="10510" width="6.28515625" style="4386" customWidth="1"/>
    <col min="10511" max="10511" width="7.28515625" style="4386" customWidth="1"/>
    <col min="10512" max="10512" width="6" style="4386" customWidth="1"/>
    <col min="10513" max="10752" width="9.140625" style="4386"/>
    <col min="10753" max="10753" width="37.5703125" style="4386" customWidth="1"/>
    <col min="10754" max="10754" width="7" style="4386" customWidth="1"/>
    <col min="10755" max="10755" width="7.7109375" style="4386" customWidth="1"/>
    <col min="10756" max="10756" width="4.5703125" style="4386" customWidth="1"/>
    <col min="10757" max="10757" width="6.42578125" style="4386" customWidth="1"/>
    <col min="10758" max="10758" width="7.7109375" style="4386" customWidth="1"/>
    <col min="10759" max="10759" width="5" style="4386" customWidth="1"/>
    <col min="10760" max="10760" width="6.140625" style="4386" customWidth="1"/>
    <col min="10761" max="10761" width="7.42578125" style="4386" customWidth="1"/>
    <col min="10762" max="10762" width="5.7109375" style="4386" bestFit="1" customWidth="1"/>
    <col min="10763" max="10763" width="6.7109375" style="4386" customWidth="1"/>
    <col min="10764" max="10764" width="7.28515625" style="4386" customWidth="1"/>
    <col min="10765" max="10765" width="5" style="4386" customWidth="1"/>
    <col min="10766" max="10766" width="6.28515625" style="4386" customWidth="1"/>
    <col min="10767" max="10767" width="7.28515625" style="4386" customWidth="1"/>
    <col min="10768" max="10768" width="6" style="4386" customWidth="1"/>
    <col min="10769" max="11008" width="9.140625" style="4386"/>
    <col min="11009" max="11009" width="37.5703125" style="4386" customWidth="1"/>
    <col min="11010" max="11010" width="7" style="4386" customWidth="1"/>
    <col min="11011" max="11011" width="7.7109375" style="4386" customWidth="1"/>
    <col min="11012" max="11012" width="4.5703125" style="4386" customWidth="1"/>
    <col min="11013" max="11013" width="6.42578125" style="4386" customWidth="1"/>
    <col min="11014" max="11014" width="7.7109375" style="4386" customWidth="1"/>
    <col min="11015" max="11015" width="5" style="4386" customWidth="1"/>
    <col min="11016" max="11016" width="6.140625" style="4386" customWidth="1"/>
    <col min="11017" max="11017" width="7.42578125" style="4386" customWidth="1"/>
    <col min="11018" max="11018" width="5.7109375" style="4386" bestFit="1" customWidth="1"/>
    <col min="11019" max="11019" width="6.7109375" style="4386" customWidth="1"/>
    <col min="11020" max="11020" width="7.28515625" style="4386" customWidth="1"/>
    <col min="11021" max="11021" width="5" style="4386" customWidth="1"/>
    <col min="11022" max="11022" width="6.28515625" style="4386" customWidth="1"/>
    <col min="11023" max="11023" width="7.28515625" style="4386" customWidth="1"/>
    <col min="11024" max="11024" width="6" style="4386" customWidth="1"/>
    <col min="11025" max="11264" width="9.140625" style="4386"/>
    <col min="11265" max="11265" width="37.5703125" style="4386" customWidth="1"/>
    <col min="11266" max="11266" width="7" style="4386" customWidth="1"/>
    <col min="11267" max="11267" width="7.7109375" style="4386" customWidth="1"/>
    <col min="11268" max="11268" width="4.5703125" style="4386" customWidth="1"/>
    <col min="11269" max="11269" width="6.42578125" style="4386" customWidth="1"/>
    <col min="11270" max="11270" width="7.7109375" style="4386" customWidth="1"/>
    <col min="11271" max="11271" width="5" style="4386" customWidth="1"/>
    <col min="11272" max="11272" width="6.140625" style="4386" customWidth="1"/>
    <col min="11273" max="11273" width="7.42578125" style="4386" customWidth="1"/>
    <col min="11274" max="11274" width="5.7109375" style="4386" bestFit="1" customWidth="1"/>
    <col min="11275" max="11275" width="6.7109375" style="4386" customWidth="1"/>
    <col min="11276" max="11276" width="7.28515625" style="4386" customWidth="1"/>
    <col min="11277" max="11277" width="5" style="4386" customWidth="1"/>
    <col min="11278" max="11278" width="6.28515625" style="4386" customWidth="1"/>
    <col min="11279" max="11279" width="7.28515625" style="4386" customWidth="1"/>
    <col min="11280" max="11280" width="6" style="4386" customWidth="1"/>
    <col min="11281" max="11520" width="9.140625" style="4386"/>
    <col min="11521" max="11521" width="37.5703125" style="4386" customWidth="1"/>
    <col min="11522" max="11522" width="7" style="4386" customWidth="1"/>
    <col min="11523" max="11523" width="7.7109375" style="4386" customWidth="1"/>
    <col min="11524" max="11524" width="4.5703125" style="4386" customWidth="1"/>
    <col min="11525" max="11525" width="6.42578125" style="4386" customWidth="1"/>
    <col min="11526" max="11526" width="7.7109375" style="4386" customWidth="1"/>
    <col min="11527" max="11527" width="5" style="4386" customWidth="1"/>
    <col min="11528" max="11528" width="6.140625" style="4386" customWidth="1"/>
    <col min="11529" max="11529" width="7.42578125" style="4386" customWidth="1"/>
    <col min="11530" max="11530" width="5.7109375" style="4386" bestFit="1" customWidth="1"/>
    <col min="11531" max="11531" width="6.7109375" style="4386" customWidth="1"/>
    <col min="11532" max="11532" width="7.28515625" style="4386" customWidth="1"/>
    <col min="11533" max="11533" width="5" style="4386" customWidth="1"/>
    <col min="11534" max="11534" width="6.28515625" style="4386" customWidth="1"/>
    <col min="11535" max="11535" width="7.28515625" style="4386" customWidth="1"/>
    <col min="11536" max="11536" width="6" style="4386" customWidth="1"/>
    <col min="11537" max="11776" width="9.140625" style="4386"/>
    <col min="11777" max="11777" width="37.5703125" style="4386" customWidth="1"/>
    <col min="11778" max="11778" width="7" style="4386" customWidth="1"/>
    <col min="11779" max="11779" width="7.7109375" style="4386" customWidth="1"/>
    <col min="11780" max="11780" width="4.5703125" style="4386" customWidth="1"/>
    <col min="11781" max="11781" width="6.42578125" style="4386" customWidth="1"/>
    <col min="11782" max="11782" width="7.7109375" style="4386" customWidth="1"/>
    <col min="11783" max="11783" width="5" style="4386" customWidth="1"/>
    <col min="11784" max="11784" width="6.140625" style="4386" customWidth="1"/>
    <col min="11785" max="11785" width="7.42578125" style="4386" customWidth="1"/>
    <col min="11786" max="11786" width="5.7109375" style="4386" bestFit="1" customWidth="1"/>
    <col min="11787" max="11787" width="6.7109375" style="4386" customWidth="1"/>
    <col min="11788" max="11788" width="7.28515625" style="4386" customWidth="1"/>
    <col min="11789" max="11789" width="5" style="4386" customWidth="1"/>
    <col min="11790" max="11790" width="6.28515625" style="4386" customWidth="1"/>
    <col min="11791" max="11791" width="7.28515625" style="4386" customWidth="1"/>
    <col min="11792" max="11792" width="6" style="4386" customWidth="1"/>
    <col min="11793" max="12032" width="9.140625" style="4386"/>
    <col min="12033" max="12033" width="37.5703125" style="4386" customWidth="1"/>
    <col min="12034" max="12034" width="7" style="4386" customWidth="1"/>
    <col min="12035" max="12035" width="7.7109375" style="4386" customWidth="1"/>
    <col min="12036" max="12036" width="4.5703125" style="4386" customWidth="1"/>
    <col min="12037" max="12037" width="6.42578125" style="4386" customWidth="1"/>
    <col min="12038" max="12038" width="7.7109375" style="4386" customWidth="1"/>
    <col min="12039" max="12039" width="5" style="4386" customWidth="1"/>
    <col min="12040" max="12040" width="6.140625" style="4386" customWidth="1"/>
    <col min="12041" max="12041" width="7.42578125" style="4386" customWidth="1"/>
    <col min="12042" max="12042" width="5.7109375" style="4386" bestFit="1" customWidth="1"/>
    <col min="12043" max="12043" width="6.7109375" style="4386" customWidth="1"/>
    <col min="12044" max="12044" width="7.28515625" style="4386" customWidth="1"/>
    <col min="12045" max="12045" width="5" style="4386" customWidth="1"/>
    <col min="12046" max="12046" width="6.28515625" style="4386" customWidth="1"/>
    <col min="12047" max="12047" width="7.28515625" style="4386" customWidth="1"/>
    <col min="12048" max="12048" width="6" style="4386" customWidth="1"/>
    <col min="12049" max="12288" width="9.140625" style="4386"/>
    <col min="12289" max="12289" width="37.5703125" style="4386" customWidth="1"/>
    <col min="12290" max="12290" width="7" style="4386" customWidth="1"/>
    <col min="12291" max="12291" width="7.7109375" style="4386" customWidth="1"/>
    <col min="12292" max="12292" width="4.5703125" style="4386" customWidth="1"/>
    <col min="12293" max="12293" width="6.42578125" style="4386" customWidth="1"/>
    <col min="12294" max="12294" width="7.7109375" style="4386" customWidth="1"/>
    <col min="12295" max="12295" width="5" style="4386" customWidth="1"/>
    <col min="12296" max="12296" width="6.140625" style="4386" customWidth="1"/>
    <col min="12297" max="12297" width="7.42578125" style="4386" customWidth="1"/>
    <col min="12298" max="12298" width="5.7109375" style="4386" bestFit="1" customWidth="1"/>
    <col min="12299" max="12299" width="6.7109375" style="4386" customWidth="1"/>
    <col min="12300" max="12300" width="7.28515625" style="4386" customWidth="1"/>
    <col min="12301" max="12301" width="5" style="4386" customWidth="1"/>
    <col min="12302" max="12302" width="6.28515625" style="4386" customWidth="1"/>
    <col min="12303" max="12303" width="7.28515625" style="4386" customWidth="1"/>
    <col min="12304" max="12304" width="6" style="4386" customWidth="1"/>
    <col min="12305" max="12544" width="9.140625" style="4386"/>
    <col min="12545" max="12545" width="37.5703125" style="4386" customWidth="1"/>
    <col min="12546" max="12546" width="7" style="4386" customWidth="1"/>
    <col min="12547" max="12547" width="7.7109375" style="4386" customWidth="1"/>
    <col min="12548" max="12548" width="4.5703125" style="4386" customWidth="1"/>
    <col min="12549" max="12549" width="6.42578125" style="4386" customWidth="1"/>
    <col min="12550" max="12550" width="7.7109375" style="4386" customWidth="1"/>
    <col min="12551" max="12551" width="5" style="4386" customWidth="1"/>
    <col min="12552" max="12552" width="6.140625" style="4386" customWidth="1"/>
    <col min="12553" max="12553" width="7.42578125" style="4386" customWidth="1"/>
    <col min="12554" max="12554" width="5.7109375" style="4386" bestFit="1" customWidth="1"/>
    <col min="12555" max="12555" width="6.7109375" style="4386" customWidth="1"/>
    <col min="12556" max="12556" width="7.28515625" style="4386" customWidth="1"/>
    <col min="12557" max="12557" width="5" style="4386" customWidth="1"/>
    <col min="12558" max="12558" width="6.28515625" style="4386" customWidth="1"/>
    <col min="12559" max="12559" width="7.28515625" style="4386" customWidth="1"/>
    <col min="12560" max="12560" width="6" style="4386" customWidth="1"/>
    <col min="12561" max="12800" width="9.140625" style="4386"/>
    <col min="12801" max="12801" width="37.5703125" style="4386" customWidth="1"/>
    <col min="12802" max="12802" width="7" style="4386" customWidth="1"/>
    <col min="12803" max="12803" width="7.7109375" style="4386" customWidth="1"/>
    <col min="12804" max="12804" width="4.5703125" style="4386" customWidth="1"/>
    <col min="12805" max="12805" width="6.42578125" style="4386" customWidth="1"/>
    <col min="12806" max="12806" width="7.7109375" style="4386" customWidth="1"/>
    <col min="12807" max="12807" width="5" style="4386" customWidth="1"/>
    <col min="12808" max="12808" width="6.140625" style="4386" customWidth="1"/>
    <col min="12809" max="12809" width="7.42578125" style="4386" customWidth="1"/>
    <col min="12810" max="12810" width="5.7109375" style="4386" bestFit="1" customWidth="1"/>
    <col min="12811" max="12811" width="6.7109375" style="4386" customWidth="1"/>
    <col min="12812" max="12812" width="7.28515625" style="4386" customWidth="1"/>
    <col min="12813" max="12813" width="5" style="4386" customWidth="1"/>
    <col min="12814" max="12814" width="6.28515625" style="4386" customWidth="1"/>
    <col min="12815" max="12815" width="7.28515625" style="4386" customWidth="1"/>
    <col min="12816" max="12816" width="6" style="4386" customWidth="1"/>
    <col min="12817" max="13056" width="9.140625" style="4386"/>
    <col min="13057" max="13057" width="37.5703125" style="4386" customWidth="1"/>
    <col min="13058" max="13058" width="7" style="4386" customWidth="1"/>
    <col min="13059" max="13059" width="7.7109375" style="4386" customWidth="1"/>
    <col min="13060" max="13060" width="4.5703125" style="4386" customWidth="1"/>
    <col min="13061" max="13061" width="6.42578125" style="4386" customWidth="1"/>
    <col min="13062" max="13062" width="7.7109375" style="4386" customWidth="1"/>
    <col min="13063" max="13063" width="5" style="4386" customWidth="1"/>
    <col min="13064" max="13064" width="6.140625" style="4386" customWidth="1"/>
    <col min="13065" max="13065" width="7.42578125" style="4386" customWidth="1"/>
    <col min="13066" max="13066" width="5.7109375" style="4386" bestFit="1" customWidth="1"/>
    <col min="13067" max="13067" width="6.7109375" style="4386" customWidth="1"/>
    <col min="13068" max="13068" width="7.28515625" style="4386" customWidth="1"/>
    <col min="13069" max="13069" width="5" style="4386" customWidth="1"/>
    <col min="13070" max="13070" width="6.28515625" style="4386" customWidth="1"/>
    <col min="13071" max="13071" width="7.28515625" style="4386" customWidth="1"/>
    <col min="13072" max="13072" width="6" style="4386" customWidth="1"/>
    <col min="13073" max="13312" width="9.140625" style="4386"/>
    <col min="13313" max="13313" width="37.5703125" style="4386" customWidth="1"/>
    <col min="13314" max="13314" width="7" style="4386" customWidth="1"/>
    <col min="13315" max="13315" width="7.7109375" style="4386" customWidth="1"/>
    <col min="13316" max="13316" width="4.5703125" style="4386" customWidth="1"/>
    <col min="13317" max="13317" width="6.42578125" style="4386" customWidth="1"/>
    <col min="13318" max="13318" width="7.7109375" style="4386" customWidth="1"/>
    <col min="13319" max="13319" width="5" style="4386" customWidth="1"/>
    <col min="13320" max="13320" width="6.140625" style="4386" customWidth="1"/>
    <col min="13321" max="13321" width="7.42578125" style="4386" customWidth="1"/>
    <col min="13322" max="13322" width="5.7109375" style="4386" bestFit="1" customWidth="1"/>
    <col min="13323" max="13323" width="6.7109375" style="4386" customWidth="1"/>
    <col min="13324" max="13324" width="7.28515625" style="4386" customWidth="1"/>
    <col min="13325" max="13325" width="5" style="4386" customWidth="1"/>
    <col min="13326" max="13326" width="6.28515625" style="4386" customWidth="1"/>
    <col min="13327" max="13327" width="7.28515625" style="4386" customWidth="1"/>
    <col min="13328" max="13328" width="6" style="4386" customWidth="1"/>
    <col min="13329" max="13568" width="9.140625" style="4386"/>
    <col min="13569" max="13569" width="37.5703125" style="4386" customWidth="1"/>
    <col min="13570" max="13570" width="7" style="4386" customWidth="1"/>
    <col min="13571" max="13571" width="7.7109375" style="4386" customWidth="1"/>
    <col min="13572" max="13572" width="4.5703125" style="4386" customWidth="1"/>
    <col min="13573" max="13573" width="6.42578125" style="4386" customWidth="1"/>
    <col min="13574" max="13574" width="7.7109375" style="4386" customWidth="1"/>
    <col min="13575" max="13575" width="5" style="4386" customWidth="1"/>
    <col min="13576" max="13576" width="6.140625" style="4386" customWidth="1"/>
    <col min="13577" max="13577" width="7.42578125" style="4386" customWidth="1"/>
    <col min="13578" max="13578" width="5.7109375" style="4386" bestFit="1" customWidth="1"/>
    <col min="13579" max="13579" width="6.7109375" style="4386" customWidth="1"/>
    <col min="13580" max="13580" width="7.28515625" style="4386" customWidth="1"/>
    <col min="13581" max="13581" width="5" style="4386" customWidth="1"/>
    <col min="13582" max="13582" width="6.28515625" style="4386" customWidth="1"/>
    <col min="13583" max="13583" width="7.28515625" style="4386" customWidth="1"/>
    <col min="13584" max="13584" width="6" style="4386" customWidth="1"/>
    <col min="13585" max="13824" width="9.140625" style="4386"/>
    <col min="13825" max="13825" width="37.5703125" style="4386" customWidth="1"/>
    <col min="13826" max="13826" width="7" style="4386" customWidth="1"/>
    <col min="13827" max="13827" width="7.7109375" style="4386" customWidth="1"/>
    <col min="13828" max="13828" width="4.5703125" style="4386" customWidth="1"/>
    <col min="13829" max="13829" width="6.42578125" style="4386" customWidth="1"/>
    <col min="13830" max="13830" width="7.7109375" style="4386" customWidth="1"/>
    <col min="13831" max="13831" width="5" style="4386" customWidth="1"/>
    <col min="13832" max="13832" width="6.140625" style="4386" customWidth="1"/>
    <col min="13833" max="13833" width="7.42578125" style="4386" customWidth="1"/>
    <col min="13834" max="13834" width="5.7109375" style="4386" bestFit="1" customWidth="1"/>
    <col min="13835" max="13835" width="6.7109375" style="4386" customWidth="1"/>
    <col min="13836" max="13836" width="7.28515625" style="4386" customWidth="1"/>
    <col min="13837" max="13837" width="5" style="4386" customWidth="1"/>
    <col min="13838" max="13838" width="6.28515625" style="4386" customWidth="1"/>
    <col min="13839" max="13839" width="7.28515625" style="4386" customWidth="1"/>
    <col min="13840" max="13840" width="6" style="4386" customWidth="1"/>
    <col min="13841" max="14080" width="9.140625" style="4386"/>
    <col min="14081" max="14081" width="37.5703125" style="4386" customWidth="1"/>
    <col min="14082" max="14082" width="7" style="4386" customWidth="1"/>
    <col min="14083" max="14083" width="7.7109375" style="4386" customWidth="1"/>
    <col min="14084" max="14084" width="4.5703125" style="4386" customWidth="1"/>
    <col min="14085" max="14085" width="6.42578125" style="4386" customWidth="1"/>
    <col min="14086" max="14086" width="7.7109375" style="4386" customWidth="1"/>
    <col min="14087" max="14087" width="5" style="4386" customWidth="1"/>
    <col min="14088" max="14088" width="6.140625" style="4386" customWidth="1"/>
    <col min="14089" max="14089" width="7.42578125" style="4386" customWidth="1"/>
    <col min="14090" max="14090" width="5.7109375" style="4386" bestFit="1" customWidth="1"/>
    <col min="14091" max="14091" width="6.7109375" style="4386" customWidth="1"/>
    <col min="14092" max="14092" width="7.28515625" style="4386" customWidth="1"/>
    <col min="14093" max="14093" width="5" style="4386" customWidth="1"/>
    <col min="14094" max="14094" width="6.28515625" style="4386" customWidth="1"/>
    <col min="14095" max="14095" width="7.28515625" style="4386" customWidth="1"/>
    <col min="14096" max="14096" width="6" style="4386" customWidth="1"/>
    <col min="14097" max="14336" width="9.140625" style="4386"/>
    <col min="14337" max="14337" width="37.5703125" style="4386" customWidth="1"/>
    <col min="14338" max="14338" width="7" style="4386" customWidth="1"/>
    <col min="14339" max="14339" width="7.7109375" style="4386" customWidth="1"/>
    <col min="14340" max="14340" width="4.5703125" style="4386" customWidth="1"/>
    <col min="14341" max="14341" width="6.42578125" style="4386" customWidth="1"/>
    <col min="14342" max="14342" width="7.7109375" style="4386" customWidth="1"/>
    <col min="14343" max="14343" width="5" style="4386" customWidth="1"/>
    <col min="14344" max="14344" width="6.140625" style="4386" customWidth="1"/>
    <col min="14345" max="14345" width="7.42578125" style="4386" customWidth="1"/>
    <col min="14346" max="14346" width="5.7109375" style="4386" bestFit="1" customWidth="1"/>
    <col min="14347" max="14347" width="6.7109375" style="4386" customWidth="1"/>
    <col min="14348" max="14348" width="7.28515625" style="4386" customWidth="1"/>
    <col min="14349" max="14349" width="5" style="4386" customWidth="1"/>
    <col min="14350" max="14350" width="6.28515625" style="4386" customWidth="1"/>
    <col min="14351" max="14351" width="7.28515625" style="4386" customWidth="1"/>
    <col min="14352" max="14352" width="6" style="4386" customWidth="1"/>
    <col min="14353" max="14592" width="9.140625" style="4386"/>
    <col min="14593" max="14593" width="37.5703125" style="4386" customWidth="1"/>
    <col min="14594" max="14594" width="7" style="4386" customWidth="1"/>
    <col min="14595" max="14595" width="7.7109375" style="4386" customWidth="1"/>
    <col min="14596" max="14596" width="4.5703125" style="4386" customWidth="1"/>
    <col min="14597" max="14597" width="6.42578125" style="4386" customWidth="1"/>
    <col min="14598" max="14598" width="7.7109375" style="4386" customWidth="1"/>
    <col min="14599" max="14599" width="5" style="4386" customWidth="1"/>
    <col min="14600" max="14600" width="6.140625" style="4386" customWidth="1"/>
    <col min="14601" max="14601" width="7.42578125" style="4386" customWidth="1"/>
    <col min="14602" max="14602" width="5.7109375" style="4386" bestFit="1" customWidth="1"/>
    <col min="14603" max="14603" width="6.7109375" style="4386" customWidth="1"/>
    <col min="14604" max="14604" width="7.28515625" style="4386" customWidth="1"/>
    <col min="14605" max="14605" width="5" style="4386" customWidth="1"/>
    <col min="14606" max="14606" width="6.28515625" style="4386" customWidth="1"/>
    <col min="14607" max="14607" width="7.28515625" style="4386" customWidth="1"/>
    <col min="14608" max="14608" width="6" style="4386" customWidth="1"/>
    <col min="14609" max="14848" width="9.140625" style="4386"/>
    <col min="14849" max="14849" width="37.5703125" style="4386" customWidth="1"/>
    <col min="14850" max="14850" width="7" style="4386" customWidth="1"/>
    <col min="14851" max="14851" width="7.7109375" style="4386" customWidth="1"/>
    <col min="14852" max="14852" width="4.5703125" style="4386" customWidth="1"/>
    <col min="14853" max="14853" width="6.42578125" style="4386" customWidth="1"/>
    <col min="14854" max="14854" width="7.7109375" style="4386" customWidth="1"/>
    <col min="14855" max="14855" width="5" style="4386" customWidth="1"/>
    <col min="14856" max="14856" width="6.140625" style="4386" customWidth="1"/>
    <col min="14857" max="14857" width="7.42578125" style="4386" customWidth="1"/>
    <col min="14858" max="14858" width="5.7109375" style="4386" bestFit="1" customWidth="1"/>
    <col min="14859" max="14859" width="6.7109375" style="4386" customWidth="1"/>
    <col min="14860" max="14860" width="7.28515625" style="4386" customWidth="1"/>
    <col min="14861" max="14861" width="5" style="4386" customWidth="1"/>
    <col min="14862" max="14862" width="6.28515625" style="4386" customWidth="1"/>
    <col min="14863" max="14863" width="7.28515625" style="4386" customWidth="1"/>
    <col min="14864" max="14864" width="6" style="4386" customWidth="1"/>
    <col min="14865" max="15104" width="9.140625" style="4386"/>
    <col min="15105" max="15105" width="37.5703125" style="4386" customWidth="1"/>
    <col min="15106" max="15106" width="7" style="4386" customWidth="1"/>
    <col min="15107" max="15107" width="7.7109375" style="4386" customWidth="1"/>
    <col min="15108" max="15108" width="4.5703125" style="4386" customWidth="1"/>
    <col min="15109" max="15109" width="6.42578125" style="4386" customWidth="1"/>
    <col min="15110" max="15110" width="7.7109375" style="4386" customWidth="1"/>
    <col min="15111" max="15111" width="5" style="4386" customWidth="1"/>
    <col min="15112" max="15112" width="6.140625" style="4386" customWidth="1"/>
    <col min="15113" max="15113" width="7.42578125" style="4386" customWidth="1"/>
    <col min="15114" max="15114" width="5.7109375" style="4386" bestFit="1" customWidth="1"/>
    <col min="15115" max="15115" width="6.7109375" style="4386" customWidth="1"/>
    <col min="15116" max="15116" width="7.28515625" style="4386" customWidth="1"/>
    <col min="15117" max="15117" width="5" style="4386" customWidth="1"/>
    <col min="15118" max="15118" width="6.28515625" style="4386" customWidth="1"/>
    <col min="15119" max="15119" width="7.28515625" style="4386" customWidth="1"/>
    <col min="15120" max="15120" width="6" style="4386" customWidth="1"/>
    <col min="15121" max="15360" width="9.140625" style="4386"/>
    <col min="15361" max="15361" width="37.5703125" style="4386" customWidth="1"/>
    <col min="15362" max="15362" width="7" style="4386" customWidth="1"/>
    <col min="15363" max="15363" width="7.7109375" style="4386" customWidth="1"/>
    <col min="15364" max="15364" width="4.5703125" style="4386" customWidth="1"/>
    <col min="15365" max="15365" width="6.42578125" style="4386" customWidth="1"/>
    <col min="15366" max="15366" width="7.7109375" style="4386" customWidth="1"/>
    <col min="15367" max="15367" width="5" style="4386" customWidth="1"/>
    <col min="15368" max="15368" width="6.140625" style="4386" customWidth="1"/>
    <col min="15369" max="15369" width="7.42578125" style="4386" customWidth="1"/>
    <col min="15370" max="15370" width="5.7109375" style="4386" bestFit="1" customWidth="1"/>
    <col min="15371" max="15371" width="6.7109375" style="4386" customWidth="1"/>
    <col min="15372" max="15372" width="7.28515625" style="4386" customWidth="1"/>
    <col min="15373" max="15373" width="5" style="4386" customWidth="1"/>
    <col min="15374" max="15374" width="6.28515625" style="4386" customWidth="1"/>
    <col min="15375" max="15375" width="7.28515625" style="4386" customWidth="1"/>
    <col min="15376" max="15376" width="6" style="4386" customWidth="1"/>
    <col min="15377" max="15616" width="9.140625" style="4386"/>
    <col min="15617" max="15617" width="37.5703125" style="4386" customWidth="1"/>
    <col min="15618" max="15618" width="7" style="4386" customWidth="1"/>
    <col min="15619" max="15619" width="7.7109375" style="4386" customWidth="1"/>
    <col min="15620" max="15620" width="4.5703125" style="4386" customWidth="1"/>
    <col min="15621" max="15621" width="6.42578125" style="4386" customWidth="1"/>
    <col min="15622" max="15622" width="7.7109375" style="4386" customWidth="1"/>
    <col min="15623" max="15623" width="5" style="4386" customWidth="1"/>
    <col min="15624" max="15624" width="6.140625" style="4386" customWidth="1"/>
    <col min="15625" max="15625" width="7.42578125" style="4386" customWidth="1"/>
    <col min="15626" max="15626" width="5.7109375" style="4386" bestFit="1" customWidth="1"/>
    <col min="15627" max="15627" width="6.7109375" style="4386" customWidth="1"/>
    <col min="15628" max="15628" width="7.28515625" style="4386" customWidth="1"/>
    <col min="15629" max="15629" width="5" style="4386" customWidth="1"/>
    <col min="15630" max="15630" width="6.28515625" style="4386" customWidth="1"/>
    <col min="15631" max="15631" width="7.28515625" style="4386" customWidth="1"/>
    <col min="15632" max="15632" width="6" style="4386" customWidth="1"/>
    <col min="15633" max="15872" width="9.140625" style="4386"/>
    <col min="15873" max="15873" width="37.5703125" style="4386" customWidth="1"/>
    <col min="15874" max="15874" width="7" style="4386" customWidth="1"/>
    <col min="15875" max="15875" width="7.7109375" style="4386" customWidth="1"/>
    <col min="15876" max="15876" width="4.5703125" style="4386" customWidth="1"/>
    <col min="15877" max="15877" width="6.42578125" style="4386" customWidth="1"/>
    <col min="15878" max="15878" width="7.7109375" style="4386" customWidth="1"/>
    <col min="15879" max="15879" width="5" style="4386" customWidth="1"/>
    <col min="15880" max="15880" width="6.140625" style="4386" customWidth="1"/>
    <col min="15881" max="15881" width="7.42578125" style="4386" customWidth="1"/>
    <col min="15882" max="15882" width="5.7109375" style="4386" bestFit="1" customWidth="1"/>
    <col min="15883" max="15883" width="6.7109375" style="4386" customWidth="1"/>
    <col min="15884" max="15884" width="7.28515625" style="4386" customWidth="1"/>
    <col min="15885" max="15885" width="5" style="4386" customWidth="1"/>
    <col min="15886" max="15886" width="6.28515625" style="4386" customWidth="1"/>
    <col min="15887" max="15887" width="7.28515625" style="4386" customWidth="1"/>
    <col min="15888" max="15888" width="6" style="4386" customWidth="1"/>
    <col min="15889" max="16128" width="9.140625" style="4386"/>
    <col min="16129" max="16129" width="37.5703125" style="4386" customWidth="1"/>
    <col min="16130" max="16130" width="7" style="4386" customWidth="1"/>
    <col min="16131" max="16131" width="7.7109375" style="4386" customWidth="1"/>
    <col min="16132" max="16132" width="4.5703125" style="4386" customWidth="1"/>
    <col min="16133" max="16133" width="6.42578125" style="4386" customWidth="1"/>
    <col min="16134" max="16134" width="7.7109375" style="4386" customWidth="1"/>
    <col min="16135" max="16135" width="5" style="4386" customWidth="1"/>
    <col min="16136" max="16136" width="6.140625" style="4386" customWidth="1"/>
    <col min="16137" max="16137" width="7.42578125" style="4386" customWidth="1"/>
    <col min="16138" max="16138" width="5.7109375" style="4386" bestFit="1" customWidth="1"/>
    <col min="16139" max="16139" width="6.7109375" style="4386" customWidth="1"/>
    <col min="16140" max="16140" width="7.28515625" style="4386" customWidth="1"/>
    <col min="16141" max="16141" width="5" style="4386" customWidth="1"/>
    <col min="16142" max="16142" width="6.28515625" style="4386" customWidth="1"/>
    <col min="16143" max="16143" width="7.28515625" style="4386" customWidth="1"/>
    <col min="16144" max="16144" width="6" style="4386" customWidth="1"/>
    <col min="16145" max="16384" width="9.140625" style="4386"/>
  </cols>
  <sheetData>
    <row r="1" spans="1:17" ht="19.149999999999999" customHeight="1" thickBot="1">
      <c r="A1" s="6547" t="s">
        <v>309</v>
      </c>
      <c r="B1" s="6547"/>
      <c r="C1" s="6547"/>
      <c r="D1" s="6547"/>
      <c r="E1" s="6547"/>
      <c r="F1" s="6547"/>
      <c r="G1" s="6547"/>
      <c r="H1" s="6547"/>
      <c r="I1" s="6547"/>
      <c r="J1" s="6547"/>
      <c r="K1" s="6547"/>
      <c r="L1" s="6547"/>
      <c r="M1" s="6547"/>
      <c r="N1" s="6547"/>
      <c r="O1" s="6547"/>
      <c r="P1" s="6547"/>
    </row>
    <row r="2" spans="1:17" ht="13.5" thickBot="1">
      <c r="A2" s="6548" t="s">
        <v>406</v>
      </c>
      <c r="B2" s="6549"/>
      <c r="C2" s="6549"/>
      <c r="D2" s="6549"/>
      <c r="E2" s="6549"/>
      <c r="F2" s="6549"/>
      <c r="G2" s="6549"/>
      <c r="H2" s="6549"/>
      <c r="I2" s="6549"/>
      <c r="J2" s="6549"/>
      <c r="K2" s="6549"/>
      <c r="L2" s="6549"/>
      <c r="M2" s="6549"/>
      <c r="N2" s="6550"/>
      <c r="O2" s="6550"/>
      <c r="P2" s="6551"/>
    </row>
    <row r="3" spans="1:17" ht="16.149999999999999" customHeight="1" thickBot="1">
      <c r="A3" s="6535" t="s">
        <v>1</v>
      </c>
      <c r="B3" s="6552" t="s">
        <v>378</v>
      </c>
      <c r="C3" s="6553"/>
      <c r="D3" s="6553"/>
      <c r="E3" s="6552" t="s">
        <v>62</v>
      </c>
      <c r="F3" s="6553"/>
      <c r="G3" s="6553"/>
      <c r="H3" s="6552" t="s">
        <v>44</v>
      </c>
      <c r="I3" s="6553"/>
      <c r="J3" s="6554"/>
      <c r="K3" s="6553" t="s">
        <v>45</v>
      </c>
      <c r="L3" s="6553"/>
      <c r="M3" s="6553"/>
      <c r="N3" s="6538" t="s">
        <v>46</v>
      </c>
      <c r="O3" s="6539"/>
      <c r="P3" s="6540"/>
    </row>
    <row r="4" spans="1:17" ht="9" customHeight="1">
      <c r="A4" s="6536"/>
      <c r="B4" s="5383"/>
      <c r="C4" s="5384"/>
      <c r="D4" s="5385"/>
      <c r="E4" s="5386"/>
      <c r="F4" s="4387"/>
      <c r="G4" s="4387"/>
      <c r="H4" s="5387"/>
      <c r="I4" s="4387"/>
      <c r="J4" s="4388"/>
      <c r="K4" s="4387"/>
      <c r="L4" s="4387"/>
      <c r="M4" s="4387"/>
      <c r="N4" s="6541"/>
      <c r="O4" s="6542"/>
      <c r="P4" s="6543"/>
    </row>
    <row r="5" spans="1:17" ht="12.75" customHeight="1">
      <c r="A5" s="6536"/>
      <c r="B5" s="4389"/>
      <c r="C5" s="5388">
        <v>1</v>
      </c>
      <c r="D5" s="5389"/>
      <c r="E5" s="6531">
        <v>2</v>
      </c>
      <c r="F5" s="6531"/>
      <c r="G5" s="6531"/>
      <c r="H5" s="6532">
        <v>3</v>
      </c>
      <c r="I5" s="6531"/>
      <c r="J5" s="6533"/>
      <c r="K5" s="6531">
        <v>4</v>
      </c>
      <c r="L5" s="6531"/>
      <c r="M5" s="6534"/>
      <c r="N5" s="6544"/>
      <c r="O5" s="6545"/>
      <c r="P5" s="6546"/>
    </row>
    <row r="6" spans="1:17" ht="33" customHeight="1">
      <c r="A6" s="6537"/>
      <c r="B6" s="4390" t="s">
        <v>7</v>
      </c>
      <c r="C6" s="4391" t="s">
        <v>47</v>
      </c>
      <c r="D6" s="5390" t="s">
        <v>9</v>
      </c>
      <c r="E6" s="4390" t="s">
        <v>7</v>
      </c>
      <c r="F6" s="4391" t="s">
        <v>47</v>
      </c>
      <c r="G6" s="5390" t="s">
        <v>9</v>
      </c>
      <c r="H6" s="4390" t="s">
        <v>7</v>
      </c>
      <c r="I6" s="4391" t="s">
        <v>47</v>
      </c>
      <c r="J6" s="5390" t="s">
        <v>9</v>
      </c>
      <c r="K6" s="4390" t="s">
        <v>7</v>
      </c>
      <c r="L6" s="4391" t="s">
        <v>47</v>
      </c>
      <c r="M6" s="5390" t="s">
        <v>9</v>
      </c>
      <c r="N6" s="4390" t="s">
        <v>7</v>
      </c>
      <c r="O6" s="4391" t="s">
        <v>47</v>
      </c>
      <c r="P6" s="5391" t="s">
        <v>9</v>
      </c>
    </row>
    <row r="7" spans="1:17" ht="15" customHeight="1">
      <c r="A7" s="4392" t="s">
        <v>48</v>
      </c>
      <c r="B7" s="4393"/>
      <c r="C7" s="4394"/>
      <c r="D7" s="4395"/>
      <c r="E7" s="4396"/>
      <c r="F7" s="4397"/>
      <c r="G7" s="5392"/>
      <c r="H7" s="4396"/>
      <c r="I7" s="4397"/>
      <c r="J7" s="5393"/>
      <c r="K7" s="4398"/>
      <c r="L7" s="4398"/>
      <c r="M7" s="5394"/>
      <c r="N7" s="4399"/>
      <c r="O7" s="4400"/>
      <c r="P7" s="4401"/>
    </row>
    <row r="8" spans="1:17" s="386" customFormat="1" ht="11.25" customHeight="1">
      <c r="A8" s="4402" t="s">
        <v>49</v>
      </c>
      <c r="B8" s="4403">
        <f>B21</f>
        <v>21</v>
      </c>
      <c r="C8" s="4404">
        <f>C21</f>
        <v>1</v>
      </c>
      <c r="D8" s="4405">
        <f>B8+C8</f>
        <v>22</v>
      </c>
      <c r="E8" s="4406">
        <f>E33+E21</f>
        <v>12</v>
      </c>
      <c r="F8" s="4407">
        <v>2</v>
      </c>
      <c r="G8" s="4405">
        <f>G33+G21</f>
        <v>14</v>
      </c>
      <c r="H8" s="4406">
        <v>17</v>
      </c>
      <c r="I8" s="4404">
        <v>1</v>
      </c>
      <c r="J8" s="4405">
        <v>18</v>
      </c>
      <c r="K8" s="4406">
        <v>22</v>
      </c>
      <c r="L8" s="4407">
        <f>L21+L33</f>
        <v>0</v>
      </c>
      <c r="M8" s="4405">
        <v>22</v>
      </c>
      <c r="N8" s="4406">
        <f>K8+H8+E8+B8</f>
        <v>72</v>
      </c>
      <c r="O8" s="4407">
        <f>L8+I8+F8+C8</f>
        <v>4</v>
      </c>
      <c r="P8" s="5395">
        <f>O8+N8</f>
        <v>76</v>
      </c>
    </row>
    <row r="9" spans="1:17">
      <c r="A9" s="4402" t="s">
        <v>50</v>
      </c>
      <c r="B9" s="4403">
        <f>B22</f>
        <v>23</v>
      </c>
      <c r="C9" s="4404">
        <f t="shared" ref="C9:C15" si="0">C22+C34</f>
        <v>0</v>
      </c>
      <c r="D9" s="4405">
        <f>D22</f>
        <v>23</v>
      </c>
      <c r="E9" s="4406">
        <v>19</v>
      </c>
      <c r="F9" s="4407">
        <f>F22+F34</f>
        <v>0</v>
      </c>
      <c r="G9" s="4405">
        <v>19</v>
      </c>
      <c r="H9" s="4406">
        <f>H22+H34</f>
        <v>11</v>
      </c>
      <c r="I9" s="4404">
        <f t="shared" ref="I9:I18" si="1">I22+I34</f>
        <v>0</v>
      </c>
      <c r="J9" s="4405">
        <v>11</v>
      </c>
      <c r="K9" s="4406">
        <f>K22+K34</f>
        <v>17</v>
      </c>
      <c r="L9" s="4407">
        <f>L22+L34</f>
        <v>0</v>
      </c>
      <c r="M9" s="4405">
        <f>M34+M22</f>
        <v>17</v>
      </c>
      <c r="N9" s="4406">
        <f>K9+H9+E9+B9</f>
        <v>70</v>
      </c>
      <c r="O9" s="4407">
        <f t="shared" ref="O9:O16" si="2">C9+L9</f>
        <v>0</v>
      </c>
      <c r="P9" s="5395">
        <f>P34+P22</f>
        <v>70</v>
      </c>
    </row>
    <row r="10" spans="1:17" s="386" customFormat="1" ht="13.5" customHeight="1">
      <c r="A10" s="5396" t="s">
        <v>51</v>
      </c>
      <c r="B10" s="4403">
        <v>33</v>
      </c>
      <c r="C10" s="4404">
        <f t="shared" si="0"/>
        <v>1</v>
      </c>
      <c r="D10" s="4405">
        <v>34</v>
      </c>
      <c r="E10" s="4406">
        <f>E23+E35</f>
        <v>36</v>
      </c>
      <c r="F10" s="4407">
        <v>1</v>
      </c>
      <c r="G10" s="4405">
        <v>37</v>
      </c>
      <c r="H10" s="4406">
        <f>H23</f>
        <v>40</v>
      </c>
      <c r="I10" s="4404">
        <f>I23</f>
        <v>0</v>
      </c>
      <c r="J10" s="4405">
        <f>H10+I10</f>
        <v>40</v>
      </c>
      <c r="K10" s="4406">
        <f>K23</f>
        <v>36</v>
      </c>
      <c r="L10" s="4407">
        <v>1</v>
      </c>
      <c r="M10" s="4405">
        <f>K10+L10</f>
        <v>37</v>
      </c>
      <c r="N10" s="4406">
        <f>K10+H10+E10+B10</f>
        <v>145</v>
      </c>
      <c r="O10" s="4407">
        <f>L10+I10+F10+C10</f>
        <v>3</v>
      </c>
      <c r="P10" s="5395">
        <f t="shared" ref="P10:P18" si="3">P23+P35</f>
        <v>148</v>
      </c>
    </row>
    <row r="11" spans="1:17" s="386" customFormat="1">
      <c r="A11" s="5396" t="s">
        <v>52</v>
      </c>
      <c r="B11" s="4403">
        <v>30</v>
      </c>
      <c r="C11" s="4404">
        <f t="shared" si="0"/>
        <v>0</v>
      </c>
      <c r="D11" s="4405">
        <v>30</v>
      </c>
      <c r="E11" s="4406">
        <v>19</v>
      </c>
      <c r="F11" s="4407">
        <f t="shared" ref="F11:F18" si="4">F24+F36</f>
        <v>0</v>
      </c>
      <c r="G11" s="4405">
        <v>19</v>
      </c>
      <c r="H11" s="4406">
        <v>18</v>
      </c>
      <c r="I11" s="4404">
        <f t="shared" si="1"/>
        <v>0</v>
      </c>
      <c r="J11" s="4405">
        <v>18</v>
      </c>
      <c r="K11" s="4406">
        <f>20</f>
        <v>20</v>
      </c>
      <c r="L11" s="4407">
        <f>L24+L36</f>
        <v>0</v>
      </c>
      <c r="M11" s="4405">
        <f>M24+M36</f>
        <v>20</v>
      </c>
      <c r="N11" s="4406">
        <f>K11+H11+E11+B11</f>
        <v>87</v>
      </c>
      <c r="O11" s="4407">
        <f t="shared" si="2"/>
        <v>0</v>
      </c>
      <c r="P11" s="5395">
        <f t="shared" si="3"/>
        <v>87</v>
      </c>
    </row>
    <row r="12" spans="1:17" s="386" customFormat="1" hidden="1">
      <c r="A12" s="5397" t="s">
        <v>53</v>
      </c>
      <c r="B12" s="4403">
        <f>B25+B37</f>
        <v>0</v>
      </c>
      <c r="C12" s="4404">
        <f t="shared" si="0"/>
        <v>0</v>
      </c>
      <c r="D12" s="4405">
        <f>D25+D37</f>
        <v>0</v>
      </c>
      <c r="E12" s="4406">
        <f>E25+E37</f>
        <v>0</v>
      </c>
      <c r="F12" s="4407">
        <f t="shared" si="4"/>
        <v>0</v>
      </c>
      <c r="G12" s="4405">
        <f>G25+G37</f>
        <v>0</v>
      </c>
      <c r="H12" s="4406">
        <f>H25+H37</f>
        <v>0</v>
      </c>
      <c r="I12" s="4404">
        <f t="shared" si="1"/>
        <v>0</v>
      </c>
      <c r="J12" s="4405">
        <f>J25+J37</f>
        <v>0</v>
      </c>
      <c r="K12" s="4406">
        <f>K25+K37</f>
        <v>0</v>
      </c>
      <c r="L12" s="4407">
        <f>L25+L37</f>
        <v>0</v>
      </c>
      <c r="M12" s="4405">
        <f>M25+M37</f>
        <v>0</v>
      </c>
      <c r="N12" s="4406">
        <f>K12+B12</f>
        <v>0</v>
      </c>
      <c r="O12" s="4407">
        <f t="shared" si="2"/>
        <v>0</v>
      </c>
      <c r="P12" s="5395">
        <f t="shared" si="3"/>
        <v>0</v>
      </c>
    </row>
    <row r="13" spans="1:17" s="386" customFormat="1" ht="14.25" customHeight="1">
      <c r="A13" s="5398" t="s">
        <v>54</v>
      </c>
      <c r="B13" s="4403">
        <f>B26</f>
        <v>23</v>
      </c>
      <c r="C13" s="4404">
        <f t="shared" si="0"/>
        <v>0</v>
      </c>
      <c r="D13" s="4405">
        <f>D26</f>
        <v>23</v>
      </c>
      <c r="E13" s="4406">
        <v>10</v>
      </c>
      <c r="F13" s="4407">
        <f t="shared" si="4"/>
        <v>0</v>
      </c>
      <c r="G13" s="4405">
        <v>10</v>
      </c>
      <c r="H13" s="4406">
        <v>9</v>
      </c>
      <c r="I13" s="4404">
        <f t="shared" si="1"/>
        <v>0</v>
      </c>
      <c r="J13" s="4405">
        <v>9</v>
      </c>
      <c r="K13" s="4406">
        <f>K26</f>
        <v>11</v>
      </c>
      <c r="L13" s="4407">
        <f t="shared" ref="L13:O18" si="5">L26+L38</f>
        <v>0</v>
      </c>
      <c r="M13" s="4405">
        <f>M26</f>
        <v>11</v>
      </c>
      <c r="N13" s="4406">
        <f>K13+H13+E13+B13</f>
        <v>53</v>
      </c>
      <c r="O13" s="4407">
        <f t="shared" si="2"/>
        <v>0</v>
      </c>
      <c r="P13" s="5395">
        <f t="shared" si="3"/>
        <v>53</v>
      </c>
      <c r="Q13" s="386" t="s">
        <v>28</v>
      </c>
    </row>
    <row r="14" spans="1:17" s="386" customFormat="1">
      <c r="A14" s="5399" t="s">
        <v>55</v>
      </c>
      <c r="B14" s="4403">
        <f>B27</f>
        <v>43</v>
      </c>
      <c r="C14" s="4404">
        <f t="shared" si="0"/>
        <v>0</v>
      </c>
      <c r="D14" s="4405">
        <f>B14+C14</f>
        <v>43</v>
      </c>
      <c r="E14" s="4406">
        <f>16</f>
        <v>16</v>
      </c>
      <c r="F14" s="4407">
        <f t="shared" si="4"/>
        <v>0</v>
      </c>
      <c r="G14" s="4405">
        <f>E14+F14</f>
        <v>16</v>
      </c>
      <c r="H14" s="4406">
        <f>H27</f>
        <v>23</v>
      </c>
      <c r="I14" s="4404">
        <f t="shared" si="1"/>
        <v>0</v>
      </c>
      <c r="J14" s="4405">
        <f>H14+I14</f>
        <v>23</v>
      </c>
      <c r="K14" s="4406">
        <f>K27</f>
        <v>35</v>
      </c>
      <c r="L14" s="4407">
        <f t="shared" si="5"/>
        <v>0</v>
      </c>
      <c r="M14" s="4405">
        <f>K14+L14</f>
        <v>35</v>
      </c>
      <c r="N14" s="4406">
        <f>K14+H14+E14+B14</f>
        <v>117</v>
      </c>
      <c r="O14" s="4407">
        <f t="shared" si="2"/>
        <v>0</v>
      </c>
      <c r="P14" s="5395">
        <f t="shared" si="3"/>
        <v>117</v>
      </c>
    </row>
    <row r="15" spans="1:17" s="386" customFormat="1">
      <c r="A15" s="5399" t="s">
        <v>56</v>
      </c>
      <c r="B15" s="4403">
        <f>B28</f>
        <v>16</v>
      </c>
      <c r="C15" s="4404">
        <f t="shared" si="0"/>
        <v>0</v>
      </c>
      <c r="D15" s="4405">
        <f>B15+C15</f>
        <v>16</v>
      </c>
      <c r="E15" s="4406">
        <f>E28</f>
        <v>13</v>
      </c>
      <c r="F15" s="4407">
        <f t="shared" si="4"/>
        <v>0</v>
      </c>
      <c r="G15" s="4405">
        <f>E15+F15</f>
        <v>13</v>
      </c>
      <c r="H15" s="4406">
        <v>8</v>
      </c>
      <c r="I15" s="4404">
        <f t="shared" si="1"/>
        <v>0</v>
      </c>
      <c r="J15" s="4405">
        <v>8</v>
      </c>
      <c r="K15" s="4406">
        <v>8</v>
      </c>
      <c r="L15" s="4407">
        <f t="shared" si="5"/>
        <v>0</v>
      </c>
      <c r="M15" s="4405">
        <v>8</v>
      </c>
      <c r="N15" s="4406">
        <f>K15+H15+E15+B15</f>
        <v>45</v>
      </c>
      <c r="O15" s="4407">
        <f t="shared" si="2"/>
        <v>0</v>
      </c>
      <c r="P15" s="5395">
        <f t="shared" si="3"/>
        <v>45</v>
      </c>
    </row>
    <row r="16" spans="1:17" s="386" customFormat="1" ht="13.5" thickBot="1">
      <c r="A16" s="5397" t="s">
        <v>57</v>
      </c>
      <c r="B16" s="4403">
        <f>B29</f>
        <v>52</v>
      </c>
      <c r="C16" s="4404">
        <f>1</f>
        <v>1</v>
      </c>
      <c r="D16" s="4405">
        <f>B16+C16</f>
        <v>53</v>
      </c>
      <c r="E16" s="4406">
        <f>E29</f>
        <v>42</v>
      </c>
      <c r="F16" s="4407">
        <f t="shared" si="4"/>
        <v>0</v>
      </c>
      <c r="G16" s="4405">
        <f>E16+F16</f>
        <v>42</v>
      </c>
      <c r="H16" s="4406">
        <f>H29</f>
        <v>33</v>
      </c>
      <c r="I16" s="4404">
        <f t="shared" si="1"/>
        <v>0</v>
      </c>
      <c r="J16" s="4405">
        <f>H16+I16</f>
        <v>33</v>
      </c>
      <c r="K16" s="4406">
        <f>K29</f>
        <v>38</v>
      </c>
      <c r="L16" s="4407">
        <f t="shared" si="5"/>
        <v>0</v>
      </c>
      <c r="M16" s="4405">
        <f>K16+L16</f>
        <v>38</v>
      </c>
      <c r="N16" s="4406">
        <f>K16+H16+E16+B16</f>
        <v>165</v>
      </c>
      <c r="O16" s="4407">
        <f t="shared" si="2"/>
        <v>1</v>
      </c>
      <c r="P16" s="5395">
        <f>N16+O16</f>
        <v>166</v>
      </c>
    </row>
    <row r="17" spans="1:18" s="386" customFormat="1" ht="13.5" hidden="1" thickBot="1">
      <c r="A17" s="5400" t="s">
        <v>379</v>
      </c>
      <c r="B17" s="4408">
        <f>B30+B42</f>
        <v>0</v>
      </c>
      <c r="C17" s="4409">
        <f>C30+C42</f>
        <v>0</v>
      </c>
      <c r="D17" s="4410">
        <f>D30+D42</f>
        <v>0</v>
      </c>
      <c r="E17" s="5401">
        <f>E30+E42</f>
        <v>0</v>
      </c>
      <c r="F17" s="5402">
        <f t="shared" si="4"/>
        <v>0</v>
      </c>
      <c r="G17" s="4410">
        <f>G30+G42</f>
        <v>0</v>
      </c>
      <c r="H17" s="5401">
        <f>H30+H42</f>
        <v>0</v>
      </c>
      <c r="I17" s="4409">
        <f t="shared" si="1"/>
        <v>0</v>
      </c>
      <c r="J17" s="4410">
        <f>J30+J42</f>
        <v>0</v>
      </c>
      <c r="K17" s="5401">
        <f>K30+K42</f>
        <v>0</v>
      </c>
      <c r="L17" s="5402">
        <f t="shared" si="5"/>
        <v>0</v>
      </c>
      <c r="M17" s="4410">
        <f t="shared" si="5"/>
        <v>0</v>
      </c>
      <c r="N17" s="5401">
        <f t="shared" si="5"/>
        <v>0</v>
      </c>
      <c r="O17" s="5402">
        <f t="shared" si="5"/>
        <v>0</v>
      </c>
      <c r="P17" s="5403">
        <f t="shared" si="3"/>
        <v>0</v>
      </c>
    </row>
    <row r="18" spans="1:18" ht="13.5" thickBot="1">
      <c r="A18" s="5404" t="s">
        <v>27</v>
      </c>
      <c r="B18" s="4411">
        <v>247</v>
      </c>
      <c r="C18" s="4412">
        <v>2</v>
      </c>
      <c r="D18" s="5405">
        <v>249</v>
      </c>
      <c r="E18" s="4411">
        <f>E31+E43</f>
        <v>167</v>
      </c>
      <c r="F18" s="4412">
        <f t="shared" si="4"/>
        <v>3</v>
      </c>
      <c r="G18" s="5405">
        <f>G31+G43</f>
        <v>170</v>
      </c>
      <c r="H18" s="4411">
        <f>H31+H43</f>
        <v>159</v>
      </c>
      <c r="I18" s="4412">
        <f t="shared" si="1"/>
        <v>1</v>
      </c>
      <c r="J18" s="5405">
        <f>J31+J43</f>
        <v>160</v>
      </c>
      <c r="K18" s="4411">
        <f>K31+K43</f>
        <v>187</v>
      </c>
      <c r="L18" s="4412">
        <f t="shared" si="5"/>
        <v>1</v>
      </c>
      <c r="M18" s="5405">
        <f t="shared" si="5"/>
        <v>188</v>
      </c>
      <c r="N18" s="4411">
        <f>SUM(N8:N17)</f>
        <v>754</v>
      </c>
      <c r="O18" s="4412">
        <f t="shared" si="5"/>
        <v>8</v>
      </c>
      <c r="P18" s="5406">
        <f t="shared" si="3"/>
        <v>762</v>
      </c>
    </row>
    <row r="19" spans="1:18">
      <c r="A19" s="4413" t="s">
        <v>15</v>
      </c>
      <c r="B19" s="4403"/>
      <c r="C19" s="4404"/>
      <c r="D19" s="4405"/>
      <c r="E19" s="4414"/>
      <c r="F19" s="4415"/>
      <c r="G19" s="4416"/>
      <c r="H19" s="4414"/>
      <c r="I19" s="4415"/>
      <c r="J19" s="4417"/>
      <c r="K19" s="4418"/>
      <c r="L19" s="4415"/>
      <c r="M19" s="4418"/>
      <c r="N19" s="4419"/>
      <c r="O19" s="4420"/>
      <c r="P19" s="4421"/>
    </row>
    <row r="20" spans="1:18" ht="13.5" thickBot="1">
      <c r="A20" s="5445" t="s">
        <v>16</v>
      </c>
      <c r="B20" s="4408"/>
      <c r="C20" s="4409"/>
      <c r="D20" s="4410"/>
      <c r="E20" s="4945"/>
      <c r="F20" s="4947"/>
      <c r="G20" s="5409"/>
      <c r="H20" s="4945"/>
      <c r="I20" s="4947"/>
      <c r="J20" s="4944"/>
      <c r="K20" s="4946"/>
      <c r="L20" s="4947"/>
      <c r="M20" s="4946"/>
      <c r="N20" s="4623"/>
      <c r="O20" s="4624"/>
      <c r="P20" s="4625"/>
    </row>
    <row r="21" spans="1:18" s="386" customFormat="1" ht="14.25" customHeight="1">
      <c r="A21" s="5447" t="s">
        <v>49</v>
      </c>
      <c r="B21" s="5425">
        <f>21</f>
        <v>21</v>
      </c>
      <c r="C21" s="5426">
        <v>1</v>
      </c>
      <c r="D21" s="5427">
        <f>B21+C21</f>
        <v>22</v>
      </c>
      <c r="E21" s="5448">
        <f>11</f>
        <v>11</v>
      </c>
      <c r="F21" s="5449">
        <v>2</v>
      </c>
      <c r="G21" s="5450">
        <f>E21+F21</f>
        <v>13</v>
      </c>
      <c r="H21" s="5448">
        <v>17</v>
      </c>
      <c r="I21" s="5449">
        <v>1</v>
      </c>
      <c r="J21" s="5451">
        <f>I21+H21</f>
        <v>18</v>
      </c>
      <c r="K21" s="5452">
        <v>22</v>
      </c>
      <c r="L21" s="5449">
        <v>0</v>
      </c>
      <c r="M21" s="5452">
        <f>K21+L21</f>
        <v>22</v>
      </c>
      <c r="N21" s="5464">
        <f>B21+E21+H21+K21</f>
        <v>71</v>
      </c>
      <c r="O21" s="5461">
        <f>C21+F21+I21+L21</f>
        <v>4</v>
      </c>
      <c r="P21" s="5453">
        <f>N21+O21</f>
        <v>75</v>
      </c>
    </row>
    <row r="22" spans="1:18" s="386" customFormat="1">
      <c r="A22" s="4402" t="s">
        <v>50</v>
      </c>
      <c r="B22" s="4403">
        <f>23</f>
        <v>23</v>
      </c>
      <c r="C22" s="4404">
        <v>0</v>
      </c>
      <c r="D22" s="4405">
        <f>B22+C22</f>
        <v>23</v>
      </c>
      <c r="E22" s="4422">
        <v>19</v>
      </c>
      <c r="F22" s="4423">
        <v>0</v>
      </c>
      <c r="G22" s="5407">
        <f>E22+F22</f>
        <v>19</v>
      </c>
      <c r="H22" s="4422">
        <v>11</v>
      </c>
      <c r="I22" s="4423">
        <v>0</v>
      </c>
      <c r="J22" s="5408">
        <f>I22+H22</f>
        <v>11</v>
      </c>
      <c r="K22" s="4424">
        <v>16</v>
      </c>
      <c r="L22" s="4423">
        <v>0</v>
      </c>
      <c r="M22" s="4424">
        <f>K22+L22</f>
        <v>16</v>
      </c>
      <c r="N22" s="5465">
        <f>K22+H22+E22+B22</f>
        <v>69</v>
      </c>
      <c r="O22" s="5415">
        <f>L22+I22+F22+C22</f>
        <v>0</v>
      </c>
      <c r="P22" s="4421">
        <f>N22+O22</f>
        <v>69</v>
      </c>
    </row>
    <row r="23" spans="1:18" s="386" customFormat="1">
      <c r="A23" s="5396" t="s">
        <v>51</v>
      </c>
      <c r="B23" s="4403">
        <v>33</v>
      </c>
      <c r="C23" s="4404">
        <f>1</f>
        <v>1</v>
      </c>
      <c r="D23" s="4405">
        <f t="shared" ref="D23:D30" si="6">B23+C23</f>
        <v>34</v>
      </c>
      <c r="E23" s="4422">
        <v>36</v>
      </c>
      <c r="F23" s="4423">
        <v>1</v>
      </c>
      <c r="G23" s="5407">
        <f t="shared" ref="G23:G30" si="7">E23+F23</f>
        <v>37</v>
      </c>
      <c r="H23" s="4422">
        <f>40</f>
        <v>40</v>
      </c>
      <c r="I23" s="4423">
        <v>0</v>
      </c>
      <c r="J23" s="5408">
        <f>H23+I23</f>
        <v>40</v>
      </c>
      <c r="K23" s="4424">
        <f>36</f>
        <v>36</v>
      </c>
      <c r="L23" s="4423">
        <v>1</v>
      </c>
      <c r="M23" s="4424">
        <f t="shared" ref="M23:M30" si="8">K23+L23</f>
        <v>37</v>
      </c>
      <c r="N23" s="5465">
        <f t="shared" ref="N23:O29" si="9">B23+E23+H23+K23</f>
        <v>145</v>
      </c>
      <c r="O23" s="5415">
        <f t="shared" si="9"/>
        <v>3</v>
      </c>
      <c r="P23" s="4421">
        <f t="shared" ref="P23:P30" si="10">N23+O23</f>
        <v>148</v>
      </c>
    </row>
    <row r="24" spans="1:18" s="386" customFormat="1" ht="14.25" customHeight="1">
      <c r="A24" s="5396" t="s">
        <v>52</v>
      </c>
      <c r="B24" s="4403">
        <v>30</v>
      </c>
      <c r="C24" s="4404">
        <v>0</v>
      </c>
      <c r="D24" s="4405">
        <f t="shared" si="6"/>
        <v>30</v>
      </c>
      <c r="E24" s="4422">
        <v>19</v>
      </c>
      <c r="F24" s="4423">
        <v>0</v>
      </c>
      <c r="G24" s="5407">
        <f t="shared" si="7"/>
        <v>19</v>
      </c>
      <c r="H24" s="4422">
        <v>18</v>
      </c>
      <c r="I24" s="4423">
        <v>0</v>
      </c>
      <c r="J24" s="5408">
        <f t="shared" ref="J24:J30" si="11">I24+H24</f>
        <v>18</v>
      </c>
      <c r="K24" s="4424">
        <v>20</v>
      </c>
      <c r="L24" s="4423">
        <v>0</v>
      </c>
      <c r="M24" s="4424">
        <f t="shared" si="8"/>
        <v>20</v>
      </c>
      <c r="N24" s="5465">
        <f t="shared" si="9"/>
        <v>87</v>
      </c>
      <c r="O24" s="5415">
        <f t="shared" si="9"/>
        <v>0</v>
      </c>
      <c r="P24" s="4421">
        <f t="shared" si="10"/>
        <v>87</v>
      </c>
    </row>
    <row r="25" spans="1:18" s="386" customFormat="1" hidden="1">
      <c r="A25" s="5397" t="s">
        <v>53</v>
      </c>
      <c r="B25" s="4403">
        <v>0</v>
      </c>
      <c r="C25" s="4404">
        <v>0</v>
      </c>
      <c r="D25" s="4405">
        <f t="shared" si="6"/>
        <v>0</v>
      </c>
      <c r="E25" s="4422">
        <v>0</v>
      </c>
      <c r="F25" s="4423">
        <v>0</v>
      </c>
      <c r="G25" s="5407">
        <f t="shared" si="7"/>
        <v>0</v>
      </c>
      <c r="H25" s="4422">
        <v>0</v>
      </c>
      <c r="I25" s="4423">
        <v>0</v>
      </c>
      <c r="J25" s="5408">
        <f t="shared" si="11"/>
        <v>0</v>
      </c>
      <c r="K25" s="4424">
        <v>0</v>
      </c>
      <c r="L25" s="4423">
        <v>0</v>
      </c>
      <c r="M25" s="4424">
        <f t="shared" si="8"/>
        <v>0</v>
      </c>
      <c r="N25" s="5465">
        <f t="shared" si="9"/>
        <v>0</v>
      </c>
      <c r="O25" s="5415">
        <f t="shared" si="9"/>
        <v>0</v>
      </c>
      <c r="P25" s="4421">
        <f t="shared" si="10"/>
        <v>0</v>
      </c>
    </row>
    <row r="26" spans="1:18" s="386" customFormat="1">
      <c r="A26" s="5398" t="s">
        <v>54</v>
      </c>
      <c r="B26" s="4403">
        <f>23</f>
        <v>23</v>
      </c>
      <c r="C26" s="4404">
        <v>0</v>
      </c>
      <c r="D26" s="4405">
        <f t="shared" si="6"/>
        <v>23</v>
      </c>
      <c r="E26" s="4422">
        <v>10</v>
      </c>
      <c r="F26" s="4423">
        <v>0</v>
      </c>
      <c r="G26" s="5407">
        <f t="shared" si="7"/>
        <v>10</v>
      </c>
      <c r="H26" s="4422">
        <v>9</v>
      </c>
      <c r="I26" s="4423">
        <v>0</v>
      </c>
      <c r="J26" s="5408">
        <f t="shared" si="11"/>
        <v>9</v>
      </c>
      <c r="K26" s="4424">
        <f>11</f>
        <v>11</v>
      </c>
      <c r="L26" s="4423">
        <v>0</v>
      </c>
      <c r="M26" s="4424">
        <f t="shared" si="8"/>
        <v>11</v>
      </c>
      <c r="N26" s="5465">
        <f t="shared" si="9"/>
        <v>53</v>
      </c>
      <c r="O26" s="5415">
        <f t="shared" si="9"/>
        <v>0</v>
      </c>
      <c r="P26" s="4421">
        <f t="shared" si="10"/>
        <v>53</v>
      </c>
      <c r="R26" s="386" t="s">
        <v>28</v>
      </c>
    </row>
    <row r="27" spans="1:18" s="386" customFormat="1" ht="15.75" customHeight="1">
      <c r="A27" s="5399" t="s">
        <v>55</v>
      </c>
      <c r="B27" s="4403">
        <v>43</v>
      </c>
      <c r="C27" s="4404">
        <v>0</v>
      </c>
      <c r="D27" s="4405">
        <f t="shared" si="6"/>
        <v>43</v>
      </c>
      <c r="E27" s="4422">
        <f>16</f>
        <v>16</v>
      </c>
      <c r="F27" s="4423">
        <v>0</v>
      </c>
      <c r="G27" s="5407">
        <f t="shared" si="7"/>
        <v>16</v>
      </c>
      <c r="H27" s="4422">
        <f>23</f>
        <v>23</v>
      </c>
      <c r="I27" s="4423">
        <v>0</v>
      </c>
      <c r="J27" s="5408">
        <f t="shared" si="11"/>
        <v>23</v>
      </c>
      <c r="K27" s="4424">
        <f>35</f>
        <v>35</v>
      </c>
      <c r="L27" s="4423">
        <v>0</v>
      </c>
      <c r="M27" s="4424">
        <f t="shared" si="8"/>
        <v>35</v>
      </c>
      <c r="N27" s="5465">
        <f t="shared" si="9"/>
        <v>117</v>
      </c>
      <c r="O27" s="5415">
        <f t="shared" si="9"/>
        <v>0</v>
      </c>
      <c r="P27" s="4421">
        <f t="shared" si="10"/>
        <v>117</v>
      </c>
    </row>
    <row r="28" spans="1:18" s="386" customFormat="1" ht="15.75" customHeight="1">
      <c r="A28" s="5399" t="s">
        <v>56</v>
      </c>
      <c r="B28" s="4403">
        <f>16</f>
        <v>16</v>
      </c>
      <c r="C28" s="4404">
        <v>0</v>
      </c>
      <c r="D28" s="4405">
        <f t="shared" si="6"/>
        <v>16</v>
      </c>
      <c r="E28" s="4422">
        <f>13</f>
        <v>13</v>
      </c>
      <c r="F28" s="4423">
        <v>0</v>
      </c>
      <c r="G28" s="5407">
        <f t="shared" si="7"/>
        <v>13</v>
      </c>
      <c r="H28" s="4422">
        <v>8</v>
      </c>
      <c r="I28" s="4423">
        <v>0</v>
      </c>
      <c r="J28" s="5408">
        <v>8</v>
      </c>
      <c r="K28" s="4424">
        <v>8</v>
      </c>
      <c r="L28" s="4423">
        <v>0</v>
      </c>
      <c r="M28" s="4424">
        <f t="shared" si="8"/>
        <v>8</v>
      </c>
      <c r="N28" s="5465">
        <f t="shared" si="9"/>
        <v>45</v>
      </c>
      <c r="O28" s="5415">
        <f t="shared" si="9"/>
        <v>0</v>
      </c>
      <c r="P28" s="4421">
        <f t="shared" si="10"/>
        <v>45</v>
      </c>
    </row>
    <row r="29" spans="1:18" ht="13.5" thickBot="1">
      <c r="A29" s="5397" t="s">
        <v>59</v>
      </c>
      <c r="B29" s="4403">
        <f>52</f>
        <v>52</v>
      </c>
      <c r="C29" s="4404">
        <f>1</f>
        <v>1</v>
      </c>
      <c r="D29" s="4405">
        <f t="shared" si="6"/>
        <v>53</v>
      </c>
      <c r="E29" s="4422">
        <f>42</f>
        <v>42</v>
      </c>
      <c r="F29" s="4423">
        <v>0</v>
      </c>
      <c r="G29" s="5407">
        <f t="shared" si="7"/>
        <v>42</v>
      </c>
      <c r="H29" s="4422">
        <f>33</f>
        <v>33</v>
      </c>
      <c r="I29" s="4423">
        <v>0</v>
      </c>
      <c r="J29" s="5408">
        <f t="shared" si="11"/>
        <v>33</v>
      </c>
      <c r="K29" s="4424">
        <f>38</f>
        <v>38</v>
      </c>
      <c r="L29" s="4423">
        <v>0</v>
      </c>
      <c r="M29" s="4424">
        <f t="shared" si="8"/>
        <v>38</v>
      </c>
      <c r="N29" s="5465">
        <f t="shared" si="9"/>
        <v>165</v>
      </c>
      <c r="O29" s="5415">
        <f t="shared" si="9"/>
        <v>1</v>
      </c>
      <c r="P29" s="4421">
        <f t="shared" si="10"/>
        <v>166</v>
      </c>
    </row>
    <row r="30" spans="1:18" ht="13.5" hidden="1" thickBot="1">
      <c r="A30" s="5400" t="s">
        <v>379</v>
      </c>
      <c r="B30" s="4408">
        <v>0</v>
      </c>
      <c r="C30" s="4409">
        <v>0</v>
      </c>
      <c r="D30" s="4410">
        <f t="shared" si="6"/>
        <v>0</v>
      </c>
      <c r="E30" s="4945">
        <v>0</v>
      </c>
      <c r="F30" s="4947">
        <v>0</v>
      </c>
      <c r="G30" s="5409">
        <f t="shared" si="7"/>
        <v>0</v>
      </c>
      <c r="H30" s="4945">
        <v>0</v>
      </c>
      <c r="I30" s="4947">
        <v>0</v>
      </c>
      <c r="J30" s="4944">
        <f t="shared" si="11"/>
        <v>0</v>
      </c>
      <c r="K30" s="4946">
        <v>0</v>
      </c>
      <c r="L30" s="4947">
        <v>0</v>
      </c>
      <c r="M30" s="4946">
        <f t="shared" si="8"/>
        <v>0</v>
      </c>
      <c r="N30" s="5466">
        <f>B30+E30+H30+K30</f>
        <v>0</v>
      </c>
      <c r="O30" s="5462">
        <f>F30+I30+L30+C30</f>
        <v>0</v>
      </c>
      <c r="P30" s="5410">
        <f t="shared" si="10"/>
        <v>0</v>
      </c>
    </row>
    <row r="31" spans="1:18" ht="13.5" thickBot="1">
      <c r="A31" s="5411" t="s">
        <v>17</v>
      </c>
      <c r="B31" s="5412">
        <f t="shared" ref="B31:P31" si="12">B21+B22+B23+B24+B25+B26+B27+B28+B29+B30</f>
        <v>241</v>
      </c>
      <c r="C31" s="4425">
        <f t="shared" si="12"/>
        <v>3</v>
      </c>
      <c r="D31" s="4426">
        <f t="shared" si="12"/>
        <v>244</v>
      </c>
      <c r="E31" s="4427">
        <f t="shared" si="12"/>
        <v>166</v>
      </c>
      <c r="F31" s="5405">
        <f t="shared" si="12"/>
        <v>3</v>
      </c>
      <c r="G31" s="4426">
        <f t="shared" si="12"/>
        <v>169</v>
      </c>
      <c r="H31" s="4427">
        <f t="shared" si="12"/>
        <v>159</v>
      </c>
      <c r="I31" s="4428">
        <f t="shared" si="12"/>
        <v>1</v>
      </c>
      <c r="J31" s="5413">
        <f t="shared" si="12"/>
        <v>160</v>
      </c>
      <c r="K31" s="5412">
        <f t="shared" si="12"/>
        <v>186</v>
      </c>
      <c r="L31" s="4425">
        <f t="shared" si="12"/>
        <v>1</v>
      </c>
      <c r="M31" s="4426">
        <f t="shared" si="12"/>
        <v>187</v>
      </c>
      <c r="N31" s="5467">
        <f t="shared" si="12"/>
        <v>752</v>
      </c>
      <c r="O31" s="5413">
        <f t="shared" si="12"/>
        <v>8</v>
      </c>
      <c r="P31" s="5414">
        <f t="shared" si="12"/>
        <v>760</v>
      </c>
    </row>
    <row r="32" spans="1:18">
      <c r="A32" s="4429" t="s">
        <v>58</v>
      </c>
      <c r="B32" s="4403"/>
      <c r="C32" s="4404"/>
      <c r="D32" s="4405"/>
      <c r="E32" s="4414"/>
      <c r="F32" s="4418"/>
      <c r="G32" s="4416"/>
      <c r="H32" s="4414"/>
      <c r="I32" s="4415"/>
      <c r="J32" s="4417"/>
      <c r="K32" s="4418"/>
      <c r="L32" s="4415"/>
      <c r="M32" s="4418"/>
      <c r="N32" s="5468"/>
      <c r="O32" s="4420"/>
      <c r="P32" s="4421"/>
    </row>
    <row r="33" spans="1:17" s="386" customFormat="1">
      <c r="A33" s="4402" t="s">
        <v>49</v>
      </c>
      <c r="B33" s="4403">
        <v>0</v>
      </c>
      <c r="C33" s="4404">
        <v>0</v>
      </c>
      <c r="D33" s="4405">
        <f>B33+C33</f>
        <v>0</v>
      </c>
      <c r="E33" s="4422">
        <f>1</f>
        <v>1</v>
      </c>
      <c r="F33" s="4424">
        <f>0</f>
        <v>0</v>
      </c>
      <c r="G33" s="5407">
        <f>E33+F33</f>
        <v>1</v>
      </c>
      <c r="H33" s="4422">
        <v>0</v>
      </c>
      <c r="I33" s="4423">
        <v>0</v>
      </c>
      <c r="J33" s="5408">
        <f>I33+H33</f>
        <v>0</v>
      </c>
      <c r="K33" s="4424">
        <v>0</v>
      </c>
      <c r="L33" s="4423">
        <v>0</v>
      </c>
      <c r="M33" s="4424">
        <f>K33+L33</f>
        <v>0</v>
      </c>
      <c r="N33" s="5465">
        <f>B33+E33+H33+K33</f>
        <v>1</v>
      </c>
      <c r="O33" s="5415">
        <f>C33+F33+I33+L33</f>
        <v>0</v>
      </c>
      <c r="P33" s="4430">
        <f>N33+O33</f>
        <v>1</v>
      </c>
    </row>
    <row r="34" spans="1:17" s="386" customFormat="1">
      <c r="A34" s="4402" t="s">
        <v>50</v>
      </c>
      <c r="B34" s="4403">
        <v>0</v>
      </c>
      <c r="C34" s="4404">
        <v>0</v>
      </c>
      <c r="D34" s="4405">
        <f>B34+C34</f>
        <v>0</v>
      </c>
      <c r="E34" s="4422">
        <v>0</v>
      </c>
      <c r="F34" s="4424">
        <v>0</v>
      </c>
      <c r="G34" s="5407">
        <f>E34+F34</f>
        <v>0</v>
      </c>
      <c r="H34" s="4422">
        <f>0</f>
        <v>0</v>
      </c>
      <c r="I34" s="4423">
        <v>0</v>
      </c>
      <c r="J34" s="5408">
        <f>I34+H34</f>
        <v>0</v>
      </c>
      <c r="K34" s="4424">
        <v>1</v>
      </c>
      <c r="L34" s="4423">
        <v>0</v>
      </c>
      <c r="M34" s="4424">
        <f>K34+L34</f>
        <v>1</v>
      </c>
      <c r="N34" s="5465">
        <f t="shared" ref="N34:O41" si="13">B34+E34+H34+K34</f>
        <v>1</v>
      </c>
      <c r="O34" s="5415">
        <f t="shared" si="13"/>
        <v>0</v>
      </c>
      <c r="P34" s="4430">
        <f>N34+O34</f>
        <v>1</v>
      </c>
    </row>
    <row r="35" spans="1:17" ht="12" customHeight="1">
      <c r="A35" s="5396" t="s">
        <v>51</v>
      </c>
      <c r="B35" s="4403">
        <v>0</v>
      </c>
      <c r="C35" s="4404">
        <v>0</v>
      </c>
      <c r="D35" s="4405">
        <f t="shared" ref="D35:D42" si="14">B35+C35</f>
        <v>0</v>
      </c>
      <c r="E35" s="4422">
        <v>0</v>
      </c>
      <c r="F35" s="4424">
        <v>0</v>
      </c>
      <c r="G35" s="5407">
        <f>0</f>
        <v>0</v>
      </c>
      <c r="H35" s="4422">
        <v>0</v>
      </c>
      <c r="I35" s="4423">
        <v>0</v>
      </c>
      <c r="J35" s="5408">
        <f t="shared" ref="J35:J42" si="15">I35+H35</f>
        <v>0</v>
      </c>
      <c r="K35" s="4424">
        <v>0</v>
      </c>
      <c r="L35" s="4423">
        <v>0</v>
      </c>
      <c r="M35" s="4424">
        <f t="shared" ref="M35:M42" si="16">K35+L35</f>
        <v>0</v>
      </c>
      <c r="N35" s="5465">
        <f t="shared" si="13"/>
        <v>0</v>
      </c>
      <c r="O35" s="5415">
        <f t="shared" si="13"/>
        <v>0</v>
      </c>
      <c r="P35" s="4430">
        <f>N35+O35</f>
        <v>0</v>
      </c>
    </row>
    <row r="36" spans="1:17">
      <c r="A36" s="5396" t="s">
        <v>52</v>
      </c>
      <c r="B36" s="4403">
        <v>0</v>
      </c>
      <c r="C36" s="4404">
        <v>0</v>
      </c>
      <c r="D36" s="4405">
        <f t="shared" si="14"/>
        <v>0</v>
      </c>
      <c r="E36" s="4422">
        <v>0</v>
      </c>
      <c r="F36" s="4424">
        <v>0</v>
      </c>
      <c r="G36" s="5407">
        <f t="shared" ref="G36:G42" si="17">E36+F36</f>
        <v>0</v>
      </c>
      <c r="H36" s="4422">
        <v>0</v>
      </c>
      <c r="I36" s="4423">
        <v>0</v>
      </c>
      <c r="J36" s="5408">
        <f t="shared" si="15"/>
        <v>0</v>
      </c>
      <c r="K36" s="4424">
        <v>0</v>
      </c>
      <c r="L36" s="4423">
        <v>0</v>
      </c>
      <c r="M36" s="4424">
        <f t="shared" si="16"/>
        <v>0</v>
      </c>
      <c r="N36" s="5465">
        <f t="shared" si="13"/>
        <v>0</v>
      </c>
      <c r="O36" s="5415">
        <f t="shared" si="13"/>
        <v>0</v>
      </c>
      <c r="P36" s="4430">
        <f t="shared" ref="P36:P42" si="18">N36+O36</f>
        <v>0</v>
      </c>
    </row>
    <row r="37" spans="1:17" ht="11.25" hidden="1" customHeight="1" thickBot="1">
      <c r="A37" s="5397" t="s">
        <v>53</v>
      </c>
      <c r="B37" s="4403">
        <v>0</v>
      </c>
      <c r="C37" s="4404">
        <v>0</v>
      </c>
      <c r="D37" s="4405">
        <f t="shared" si="14"/>
        <v>0</v>
      </c>
      <c r="E37" s="4422">
        <v>0</v>
      </c>
      <c r="F37" s="4424">
        <v>0</v>
      </c>
      <c r="G37" s="5407">
        <f t="shared" si="17"/>
        <v>0</v>
      </c>
      <c r="H37" s="4422">
        <v>0</v>
      </c>
      <c r="I37" s="4423">
        <v>0</v>
      </c>
      <c r="J37" s="5408">
        <f t="shared" si="15"/>
        <v>0</v>
      </c>
      <c r="K37" s="4424">
        <v>0</v>
      </c>
      <c r="L37" s="4423">
        <v>0</v>
      </c>
      <c r="M37" s="4424">
        <f t="shared" si="16"/>
        <v>0</v>
      </c>
      <c r="N37" s="5465">
        <f t="shared" si="13"/>
        <v>0</v>
      </c>
      <c r="O37" s="5415">
        <f t="shared" si="13"/>
        <v>0</v>
      </c>
      <c r="P37" s="4430">
        <f t="shared" si="18"/>
        <v>0</v>
      </c>
      <c r="Q37" s="386" t="s">
        <v>380</v>
      </c>
    </row>
    <row r="38" spans="1:17" ht="14.25" customHeight="1">
      <c r="A38" s="5398" t="s">
        <v>54</v>
      </c>
      <c r="B38" s="4403">
        <v>0</v>
      </c>
      <c r="C38" s="4404">
        <v>0</v>
      </c>
      <c r="D38" s="4405">
        <f t="shared" si="14"/>
        <v>0</v>
      </c>
      <c r="E38" s="4422">
        <v>0</v>
      </c>
      <c r="F38" s="4424">
        <v>0</v>
      </c>
      <c r="G38" s="5407">
        <f t="shared" si="17"/>
        <v>0</v>
      </c>
      <c r="H38" s="4422">
        <v>0</v>
      </c>
      <c r="I38" s="4423">
        <v>0</v>
      </c>
      <c r="J38" s="5408">
        <f t="shared" si="15"/>
        <v>0</v>
      </c>
      <c r="K38" s="4424">
        <v>0</v>
      </c>
      <c r="L38" s="4423">
        <v>0</v>
      </c>
      <c r="M38" s="4424">
        <f t="shared" si="16"/>
        <v>0</v>
      </c>
      <c r="N38" s="5465">
        <f t="shared" si="13"/>
        <v>0</v>
      </c>
      <c r="O38" s="5415">
        <f t="shared" si="13"/>
        <v>0</v>
      </c>
      <c r="P38" s="4430">
        <f t="shared" si="18"/>
        <v>0</v>
      </c>
    </row>
    <row r="39" spans="1:17" s="386" customFormat="1" ht="15.75" customHeight="1">
      <c r="A39" s="5396" t="s">
        <v>55</v>
      </c>
      <c r="B39" s="4403">
        <v>0</v>
      </c>
      <c r="C39" s="4404">
        <v>0</v>
      </c>
      <c r="D39" s="4405">
        <f t="shared" si="14"/>
        <v>0</v>
      </c>
      <c r="E39" s="4422">
        <v>0</v>
      </c>
      <c r="F39" s="4424">
        <v>0</v>
      </c>
      <c r="G39" s="5407">
        <f t="shared" si="17"/>
        <v>0</v>
      </c>
      <c r="H39" s="4422">
        <v>0</v>
      </c>
      <c r="I39" s="4423">
        <v>0</v>
      </c>
      <c r="J39" s="5408">
        <f t="shared" si="15"/>
        <v>0</v>
      </c>
      <c r="K39" s="4424">
        <v>0</v>
      </c>
      <c r="L39" s="4423">
        <v>0</v>
      </c>
      <c r="M39" s="4424">
        <f t="shared" si="16"/>
        <v>0</v>
      </c>
      <c r="N39" s="5465">
        <f t="shared" si="13"/>
        <v>0</v>
      </c>
      <c r="O39" s="5415">
        <f t="shared" si="13"/>
        <v>0</v>
      </c>
      <c r="P39" s="4430">
        <f t="shared" si="18"/>
        <v>0</v>
      </c>
    </row>
    <row r="40" spans="1:17">
      <c r="A40" s="5396" t="s">
        <v>56</v>
      </c>
      <c r="B40" s="4403">
        <v>0</v>
      </c>
      <c r="C40" s="4404">
        <v>0</v>
      </c>
      <c r="D40" s="4405">
        <f t="shared" si="14"/>
        <v>0</v>
      </c>
      <c r="E40" s="4422">
        <v>0</v>
      </c>
      <c r="F40" s="4424">
        <v>0</v>
      </c>
      <c r="G40" s="5407">
        <f t="shared" si="17"/>
        <v>0</v>
      </c>
      <c r="H40" s="4422">
        <v>0</v>
      </c>
      <c r="I40" s="4423">
        <v>0</v>
      </c>
      <c r="J40" s="5408">
        <f t="shared" si="15"/>
        <v>0</v>
      </c>
      <c r="K40" s="4424">
        <v>0</v>
      </c>
      <c r="L40" s="4423">
        <v>0</v>
      </c>
      <c r="M40" s="4424">
        <f t="shared" si="16"/>
        <v>0</v>
      </c>
      <c r="N40" s="5465">
        <f t="shared" si="13"/>
        <v>0</v>
      </c>
      <c r="O40" s="5415">
        <f t="shared" si="13"/>
        <v>0</v>
      </c>
      <c r="P40" s="4430">
        <f t="shared" si="18"/>
        <v>0</v>
      </c>
    </row>
    <row r="41" spans="1:17" ht="13.5" thickBot="1">
      <c r="A41" s="5454" t="s">
        <v>59</v>
      </c>
      <c r="B41" s="5434">
        <v>0</v>
      </c>
      <c r="C41" s="5435">
        <v>0</v>
      </c>
      <c r="D41" s="5436">
        <f t="shared" si="14"/>
        <v>0</v>
      </c>
      <c r="E41" s="5455">
        <v>0</v>
      </c>
      <c r="F41" s="5456">
        <v>0</v>
      </c>
      <c r="G41" s="5457">
        <f t="shared" si="17"/>
        <v>0</v>
      </c>
      <c r="H41" s="5455">
        <v>0</v>
      </c>
      <c r="I41" s="5458">
        <v>0</v>
      </c>
      <c r="J41" s="5459">
        <f t="shared" si="15"/>
        <v>0</v>
      </c>
      <c r="K41" s="5456">
        <f>0</f>
        <v>0</v>
      </c>
      <c r="L41" s="5458">
        <v>0</v>
      </c>
      <c r="M41" s="5456">
        <f t="shared" si="16"/>
        <v>0</v>
      </c>
      <c r="N41" s="5469">
        <f t="shared" si="13"/>
        <v>0</v>
      </c>
      <c r="O41" s="5463">
        <f t="shared" si="13"/>
        <v>0</v>
      </c>
      <c r="P41" s="5460">
        <f t="shared" si="18"/>
        <v>0</v>
      </c>
    </row>
    <row r="42" spans="1:17" ht="13.5" hidden="1" customHeight="1">
      <c r="A42" s="4402" t="s">
        <v>379</v>
      </c>
      <c r="B42" s="4403">
        <v>0</v>
      </c>
      <c r="C42" s="4404">
        <v>0</v>
      </c>
      <c r="D42" s="4417">
        <f t="shared" si="14"/>
        <v>0</v>
      </c>
      <c r="E42" s="4414">
        <v>0</v>
      </c>
      <c r="F42" s="4418">
        <v>0</v>
      </c>
      <c r="G42" s="4417">
        <f t="shared" si="17"/>
        <v>0</v>
      </c>
      <c r="H42" s="5446">
        <v>0</v>
      </c>
      <c r="I42" s="4415">
        <f>I55+I70</f>
        <v>0</v>
      </c>
      <c r="J42" s="4417">
        <f t="shared" si="15"/>
        <v>0</v>
      </c>
      <c r="K42" s="4418">
        <v>0</v>
      </c>
      <c r="L42" s="4415">
        <v>0</v>
      </c>
      <c r="M42" s="4417">
        <f t="shared" si="16"/>
        <v>0</v>
      </c>
      <c r="N42" s="5415">
        <f>B42+E42+H42+K42</f>
        <v>0</v>
      </c>
      <c r="O42" s="5415">
        <f>F42+I42+L42+C42</f>
        <v>0</v>
      </c>
      <c r="P42" s="4430">
        <f t="shared" si="18"/>
        <v>0</v>
      </c>
    </row>
    <row r="43" spans="1:17" ht="13.5" thickBot="1">
      <c r="A43" s="5416" t="s">
        <v>60</v>
      </c>
      <c r="B43" s="5417">
        <f t="shared" ref="B43:P43" si="19">B33+B34+B35+B36+B37+B38+B39+B40+B41+B42</f>
        <v>0</v>
      </c>
      <c r="C43" s="4409">
        <f t="shared" si="19"/>
        <v>0</v>
      </c>
      <c r="D43" s="4410">
        <f t="shared" si="19"/>
        <v>0</v>
      </c>
      <c r="E43" s="5417">
        <f t="shared" si="19"/>
        <v>1</v>
      </c>
      <c r="F43" s="5418">
        <f t="shared" si="19"/>
        <v>0</v>
      </c>
      <c r="G43" s="5419">
        <f t="shared" si="19"/>
        <v>1</v>
      </c>
      <c r="H43" s="5420">
        <f t="shared" si="19"/>
        <v>0</v>
      </c>
      <c r="I43" s="5420">
        <f t="shared" si="19"/>
        <v>0</v>
      </c>
      <c r="J43" s="5421">
        <f t="shared" si="19"/>
        <v>0</v>
      </c>
      <c r="K43" s="5420">
        <f t="shared" si="19"/>
        <v>1</v>
      </c>
      <c r="L43" s="5422">
        <f t="shared" si="19"/>
        <v>0</v>
      </c>
      <c r="M43" s="5423">
        <f t="shared" si="19"/>
        <v>1</v>
      </c>
      <c r="N43" s="5418">
        <f>SUM(N33:N41)</f>
        <v>2</v>
      </c>
      <c r="O43" s="5402">
        <f t="shared" si="19"/>
        <v>0</v>
      </c>
      <c r="P43" s="5419">
        <f t="shared" si="19"/>
        <v>2</v>
      </c>
    </row>
    <row r="44" spans="1:17">
      <c r="A44" s="5424" t="s">
        <v>17</v>
      </c>
      <c r="B44" s="5425">
        <f>B31</f>
        <v>241</v>
      </c>
      <c r="C44" s="5426">
        <f t="shared" ref="C44:P44" si="20">C31</f>
        <v>3</v>
      </c>
      <c r="D44" s="5427">
        <f t="shared" si="20"/>
        <v>244</v>
      </c>
      <c r="E44" s="5428">
        <f t="shared" si="20"/>
        <v>166</v>
      </c>
      <c r="F44" s="5429">
        <f t="shared" si="20"/>
        <v>3</v>
      </c>
      <c r="G44" s="5430">
        <f t="shared" si="20"/>
        <v>169</v>
      </c>
      <c r="H44" s="5431">
        <f t="shared" si="20"/>
        <v>159</v>
      </c>
      <c r="I44" s="5431">
        <f t="shared" si="20"/>
        <v>1</v>
      </c>
      <c r="J44" s="5432">
        <f t="shared" si="20"/>
        <v>160</v>
      </c>
      <c r="K44" s="5431">
        <f t="shared" si="20"/>
        <v>186</v>
      </c>
      <c r="L44" s="5429">
        <f t="shared" si="20"/>
        <v>1</v>
      </c>
      <c r="M44" s="5433">
        <f t="shared" si="20"/>
        <v>187</v>
      </c>
      <c r="N44" s="5428">
        <f>N31</f>
        <v>752</v>
      </c>
      <c r="O44" s="5427">
        <f>O31</f>
        <v>8</v>
      </c>
      <c r="P44" s="5432">
        <f t="shared" si="20"/>
        <v>760</v>
      </c>
    </row>
    <row r="45" spans="1:17" ht="13.5" thickBot="1">
      <c r="A45" s="5416" t="s">
        <v>60</v>
      </c>
      <c r="B45" s="5434">
        <f>B43</f>
        <v>0</v>
      </c>
      <c r="C45" s="5435">
        <f>C43</f>
        <v>0</v>
      </c>
      <c r="D45" s="5436">
        <f>D43</f>
        <v>0</v>
      </c>
      <c r="E45" s="5437">
        <f t="shared" ref="E45:P45" si="21">E43</f>
        <v>1</v>
      </c>
      <c r="F45" s="5438">
        <f t="shared" si="21"/>
        <v>0</v>
      </c>
      <c r="G45" s="5436">
        <f t="shared" si="21"/>
        <v>1</v>
      </c>
      <c r="H45" s="5434">
        <f t="shared" si="21"/>
        <v>0</v>
      </c>
      <c r="I45" s="5439">
        <f t="shared" si="21"/>
        <v>0</v>
      </c>
      <c r="J45" s="5440">
        <f t="shared" si="21"/>
        <v>0</v>
      </c>
      <c r="K45" s="5441">
        <f t="shared" si="21"/>
        <v>1</v>
      </c>
      <c r="L45" s="5442">
        <f t="shared" si="21"/>
        <v>0</v>
      </c>
      <c r="M45" s="5440">
        <f t="shared" si="21"/>
        <v>1</v>
      </c>
      <c r="N45" s="5443">
        <f t="shared" si="21"/>
        <v>2</v>
      </c>
      <c r="O45" s="5435">
        <f>O43</f>
        <v>0</v>
      </c>
      <c r="P45" s="5444">
        <f t="shared" si="21"/>
        <v>2</v>
      </c>
    </row>
    <row r="46" spans="1:17" ht="16.5" thickBot="1">
      <c r="A46" s="5470" t="s">
        <v>61</v>
      </c>
      <c r="B46" s="4431">
        <f>B44+B45</f>
        <v>241</v>
      </c>
      <c r="C46" s="5471">
        <f t="shared" ref="C46:O46" si="22">C44+C45</f>
        <v>3</v>
      </c>
      <c r="D46" s="4432">
        <f>D44+D45</f>
        <v>244</v>
      </c>
      <c r="E46" s="4431">
        <f>E44+E45</f>
        <v>167</v>
      </c>
      <c r="F46" s="5472">
        <f t="shared" si="22"/>
        <v>3</v>
      </c>
      <c r="G46" s="5471">
        <f t="shared" si="22"/>
        <v>170</v>
      </c>
      <c r="H46" s="4431">
        <f t="shared" si="22"/>
        <v>159</v>
      </c>
      <c r="I46" s="5472">
        <f t="shared" si="22"/>
        <v>1</v>
      </c>
      <c r="J46" s="5471">
        <f t="shared" si="22"/>
        <v>160</v>
      </c>
      <c r="K46" s="4431">
        <f t="shared" si="22"/>
        <v>187</v>
      </c>
      <c r="L46" s="5472">
        <f t="shared" si="22"/>
        <v>1</v>
      </c>
      <c r="M46" s="5471">
        <f t="shared" si="22"/>
        <v>188</v>
      </c>
      <c r="N46" s="4431">
        <f t="shared" si="22"/>
        <v>754</v>
      </c>
      <c r="O46" s="5472">
        <f t="shared" si="22"/>
        <v>8</v>
      </c>
      <c r="P46" s="4432">
        <f>P44+P45</f>
        <v>762</v>
      </c>
    </row>
    <row r="47" spans="1:17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</row>
    <row r="48" spans="1:17" ht="15.75">
      <c r="A48" s="308"/>
      <c r="B48" s="308"/>
      <c r="C48" s="308"/>
      <c r="D48" s="308"/>
      <c r="E48" s="308"/>
      <c r="F48" s="308"/>
      <c r="G48" s="308"/>
      <c r="H48" s="308"/>
      <c r="I48" s="310"/>
      <c r="J48" s="310"/>
      <c r="K48" s="310"/>
      <c r="L48" s="310"/>
      <c r="M48" s="310"/>
      <c r="N48" s="310"/>
      <c r="O48" s="310"/>
      <c r="P48" s="310"/>
    </row>
    <row r="52" spans="6:6">
      <c r="F52" s="4386" t="s">
        <v>330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51"/>
  <sheetViews>
    <sheetView workbookViewId="0">
      <selection activeCell="J16" sqref="J16"/>
    </sheetView>
  </sheetViews>
  <sheetFormatPr defaultRowHeight="15.75"/>
  <cols>
    <col min="1" max="1" width="38.85546875" style="4455" customWidth="1"/>
    <col min="2" max="2" width="7.42578125" style="4455" customWidth="1"/>
    <col min="3" max="3" width="6.85546875" style="4455" customWidth="1"/>
    <col min="4" max="4" width="5" style="4455" customWidth="1"/>
    <col min="5" max="5" width="7.28515625" style="4455" customWidth="1"/>
    <col min="6" max="6" width="6.5703125" style="4455" customWidth="1"/>
    <col min="7" max="7" width="4.7109375" style="4455" customWidth="1"/>
    <col min="8" max="8" width="7.5703125" style="4455" customWidth="1"/>
    <col min="9" max="9" width="7.140625" style="4455" customWidth="1"/>
    <col min="10" max="10" width="4.42578125" style="4455" customWidth="1"/>
    <col min="11" max="11" width="7.7109375" style="4455" customWidth="1"/>
    <col min="12" max="12" width="6.7109375" style="4455" customWidth="1"/>
    <col min="13" max="13" width="5.42578125" style="4455" customWidth="1"/>
    <col min="14" max="14" width="7.140625" style="4455" customWidth="1"/>
    <col min="15" max="15" width="7" style="4455" customWidth="1"/>
    <col min="16" max="16" width="4.5703125" style="4455" customWidth="1"/>
    <col min="17" max="17" width="7.5703125" style="4455" customWidth="1"/>
    <col min="18" max="18" width="7" style="4455" customWidth="1"/>
    <col min="19" max="19" width="6.42578125" style="4455" customWidth="1"/>
    <col min="20" max="61" width="10" style="4455" customWidth="1"/>
    <col min="62" max="256" width="9.140625" style="4455"/>
    <col min="257" max="257" width="38.85546875" style="4455" customWidth="1"/>
    <col min="258" max="258" width="6.5703125" style="4455" customWidth="1"/>
    <col min="259" max="259" width="6.85546875" style="4455" customWidth="1"/>
    <col min="260" max="260" width="5" style="4455" customWidth="1"/>
    <col min="261" max="261" width="6.42578125" style="4455" customWidth="1"/>
    <col min="262" max="262" width="6.5703125" style="4455" customWidth="1"/>
    <col min="263" max="263" width="4.7109375" style="4455" customWidth="1"/>
    <col min="264" max="264" width="6.5703125" style="4455" customWidth="1"/>
    <col min="265" max="265" width="7.140625" style="4455" customWidth="1"/>
    <col min="266" max="266" width="4.42578125" style="4455" customWidth="1"/>
    <col min="267" max="267" width="6.85546875" style="4455" customWidth="1"/>
    <col min="268" max="268" width="6.7109375" style="4455" customWidth="1"/>
    <col min="269" max="269" width="4.85546875" style="4455" customWidth="1"/>
    <col min="270" max="270" width="7.140625" style="4455" customWidth="1"/>
    <col min="271" max="271" width="7" style="4455" customWidth="1"/>
    <col min="272" max="272" width="4.5703125" style="4455" customWidth="1"/>
    <col min="273" max="273" width="7.140625" style="4455" customWidth="1"/>
    <col min="274" max="274" width="7" style="4455" customWidth="1"/>
    <col min="275" max="275" width="5.28515625" style="4455" customWidth="1"/>
    <col min="276" max="317" width="10" style="4455" customWidth="1"/>
    <col min="318" max="512" width="9.140625" style="4455"/>
    <col min="513" max="513" width="38.85546875" style="4455" customWidth="1"/>
    <col min="514" max="514" width="6.5703125" style="4455" customWidth="1"/>
    <col min="515" max="515" width="6.85546875" style="4455" customWidth="1"/>
    <col min="516" max="516" width="5" style="4455" customWidth="1"/>
    <col min="517" max="517" width="6.42578125" style="4455" customWidth="1"/>
    <col min="518" max="518" width="6.5703125" style="4455" customWidth="1"/>
    <col min="519" max="519" width="4.7109375" style="4455" customWidth="1"/>
    <col min="520" max="520" width="6.5703125" style="4455" customWidth="1"/>
    <col min="521" max="521" width="7.140625" style="4455" customWidth="1"/>
    <col min="522" max="522" width="4.42578125" style="4455" customWidth="1"/>
    <col min="523" max="523" width="6.85546875" style="4455" customWidth="1"/>
    <col min="524" max="524" width="6.7109375" style="4455" customWidth="1"/>
    <col min="525" max="525" width="4.85546875" style="4455" customWidth="1"/>
    <col min="526" max="526" width="7.140625" style="4455" customWidth="1"/>
    <col min="527" max="527" width="7" style="4455" customWidth="1"/>
    <col min="528" max="528" width="4.5703125" style="4455" customWidth="1"/>
    <col min="529" max="529" width="7.140625" style="4455" customWidth="1"/>
    <col min="530" max="530" width="7" style="4455" customWidth="1"/>
    <col min="531" max="531" width="5.28515625" style="4455" customWidth="1"/>
    <col min="532" max="573" width="10" style="4455" customWidth="1"/>
    <col min="574" max="768" width="9.140625" style="4455"/>
    <col min="769" max="769" width="38.85546875" style="4455" customWidth="1"/>
    <col min="770" max="770" width="6.5703125" style="4455" customWidth="1"/>
    <col min="771" max="771" width="6.85546875" style="4455" customWidth="1"/>
    <col min="772" max="772" width="5" style="4455" customWidth="1"/>
    <col min="773" max="773" width="6.42578125" style="4455" customWidth="1"/>
    <col min="774" max="774" width="6.5703125" style="4455" customWidth="1"/>
    <col min="775" max="775" width="4.7109375" style="4455" customWidth="1"/>
    <col min="776" max="776" width="6.5703125" style="4455" customWidth="1"/>
    <col min="777" max="777" width="7.140625" style="4455" customWidth="1"/>
    <col min="778" max="778" width="4.42578125" style="4455" customWidth="1"/>
    <col min="779" max="779" width="6.85546875" style="4455" customWidth="1"/>
    <col min="780" max="780" width="6.7109375" style="4455" customWidth="1"/>
    <col min="781" max="781" width="4.85546875" style="4455" customWidth="1"/>
    <col min="782" max="782" width="7.140625" style="4455" customWidth="1"/>
    <col min="783" max="783" width="7" style="4455" customWidth="1"/>
    <col min="784" max="784" width="4.5703125" style="4455" customWidth="1"/>
    <col min="785" max="785" width="7.140625" style="4455" customWidth="1"/>
    <col min="786" max="786" width="7" style="4455" customWidth="1"/>
    <col min="787" max="787" width="5.28515625" style="4455" customWidth="1"/>
    <col min="788" max="829" width="10" style="4455" customWidth="1"/>
    <col min="830" max="1024" width="9.140625" style="4455"/>
    <col min="1025" max="1025" width="38.85546875" style="4455" customWidth="1"/>
    <col min="1026" max="1026" width="6.5703125" style="4455" customWidth="1"/>
    <col min="1027" max="1027" width="6.85546875" style="4455" customWidth="1"/>
    <col min="1028" max="1028" width="5" style="4455" customWidth="1"/>
    <col min="1029" max="1029" width="6.42578125" style="4455" customWidth="1"/>
    <col min="1030" max="1030" width="6.5703125" style="4455" customWidth="1"/>
    <col min="1031" max="1031" width="4.7109375" style="4455" customWidth="1"/>
    <col min="1032" max="1032" width="6.5703125" style="4455" customWidth="1"/>
    <col min="1033" max="1033" width="7.140625" style="4455" customWidth="1"/>
    <col min="1034" max="1034" width="4.42578125" style="4455" customWidth="1"/>
    <col min="1035" max="1035" width="6.85546875" style="4455" customWidth="1"/>
    <col min="1036" max="1036" width="6.7109375" style="4455" customWidth="1"/>
    <col min="1037" max="1037" width="4.85546875" style="4455" customWidth="1"/>
    <col min="1038" max="1038" width="7.140625" style="4455" customWidth="1"/>
    <col min="1039" max="1039" width="7" style="4455" customWidth="1"/>
    <col min="1040" max="1040" width="4.5703125" style="4455" customWidth="1"/>
    <col min="1041" max="1041" width="7.140625" style="4455" customWidth="1"/>
    <col min="1042" max="1042" width="7" style="4455" customWidth="1"/>
    <col min="1043" max="1043" width="5.28515625" style="4455" customWidth="1"/>
    <col min="1044" max="1085" width="10" style="4455" customWidth="1"/>
    <col min="1086" max="1280" width="9.140625" style="4455"/>
    <col min="1281" max="1281" width="38.85546875" style="4455" customWidth="1"/>
    <col min="1282" max="1282" width="6.5703125" style="4455" customWidth="1"/>
    <col min="1283" max="1283" width="6.85546875" style="4455" customWidth="1"/>
    <col min="1284" max="1284" width="5" style="4455" customWidth="1"/>
    <col min="1285" max="1285" width="6.42578125" style="4455" customWidth="1"/>
    <col min="1286" max="1286" width="6.5703125" style="4455" customWidth="1"/>
    <col min="1287" max="1287" width="4.7109375" style="4455" customWidth="1"/>
    <col min="1288" max="1288" width="6.5703125" style="4455" customWidth="1"/>
    <col min="1289" max="1289" width="7.140625" style="4455" customWidth="1"/>
    <col min="1290" max="1290" width="4.42578125" style="4455" customWidth="1"/>
    <col min="1291" max="1291" width="6.85546875" style="4455" customWidth="1"/>
    <col min="1292" max="1292" width="6.7109375" style="4455" customWidth="1"/>
    <col min="1293" max="1293" width="4.85546875" style="4455" customWidth="1"/>
    <col min="1294" max="1294" width="7.140625" style="4455" customWidth="1"/>
    <col min="1295" max="1295" width="7" style="4455" customWidth="1"/>
    <col min="1296" max="1296" width="4.5703125" style="4455" customWidth="1"/>
    <col min="1297" max="1297" width="7.140625" style="4455" customWidth="1"/>
    <col min="1298" max="1298" width="7" style="4455" customWidth="1"/>
    <col min="1299" max="1299" width="5.28515625" style="4455" customWidth="1"/>
    <col min="1300" max="1341" width="10" style="4455" customWidth="1"/>
    <col min="1342" max="1536" width="9.140625" style="4455"/>
    <col min="1537" max="1537" width="38.85546875" style="4455" customWidth="1"/>
    <col min="1538" max="1538" width="6.5703125" style="4455" customWidth="1"/>
    <col min="1539" max="1539" width="6.85546875" style="4455" customWidth="1"/>
    <col min="1540" max="1540" width="5" style="4455" customWidth="1"/>
    <col min="1541" max="1541" width="6.42578125" style="4455" customWidth="1"/>
    <col min="1542" max="1542" width="6.5703125" style="4455" customWidth="1"/>
    <col min="1543" max="1543" width="4.7109375" style="4455" customWidth="1"/>
    <col min="1544" max="1544" width="6.5703125" style="4455" customWidth="1"/>
    <col min="1545" max="1545" width="7.140625" style="4455" customWidth="1"/>
    <col min="1546" max="1546" width="4.42578125" style="4455" customWidth="1"/>
    <col min="1547" max="1547" width="6.85546875" style="4455" customWidth="1"/>
    <col min="1548" max="1548" width="6.7109375" style="4455" customWidth="1"/>
    <col min="1549" max="1549" width="4.85546875" style="4455" customWidth="1"/>
    <col min="1550" max="1550" width="7.140625" style="4455" customWidth="1"/>
    <col min="1551" max="1551" width="7" style="4455" customWidth="1"/>
    <col min="1552" max="1552" width="4.5703125" style="4455" customWidth="1"/>
    <col min="1553" max="1553" width="7.140625" style="4455" customWidth="1"/>
    <col min="1554" max="1554" width="7" style="4455" customWidth="1"/>
    <col min="1555" max="1555" width="5.28515625" style="4455" customWidth="1"/>
    <col min="1556" max="1597" width="10" style="4455" customWidth="1"/>
    <col min="1598" max="1792" width="9.140625" style="4455"/>
    <col min="1793" max="1793" width="38.85546875" style="4455" customWidth="1"/>
    <col min="1794" max="1794" width="6.5703125" style="4455" customWidth="1"/>
    <col min="1795" max="1795" width="6.85546875" style="4455" customWidth="1"/>
    <col min="1796" max="1796" width="5" style="4455" customWidth="1"/>
    <col min="1797" max="1797" width="6.42578125" style="4455" customWidth="1"/>
    <col min="1798" max="1798" width="6.5703125" style="4455" customWidth="1"/>
    <col min="1799" max="1799" width="4.7109375" style="4455" customWidth="1"/>
    <col min="1800" max="1800" width="6.5703125" style="4455" customWidth="1"/>
    <col min="1801" max="1801" width="7.140625" style="4455" customWidth="1"/>
    <col min="1802" max="1802" width="4.42578125" style="4455" customWidth="1"/>
    <col min="1803" max="1803" width="6.85546875" style="4455" customWidth="1"/>
    <col min="1804" max="1804" width="6.7109375" style="4455" customWidth="1"/>
    <col min="1805" max="1805" width="4.85546875" style="4455" customWidth="1"/>
    <col min="1806" max="1806" width="7.140625" style="4455" customWidth="1"/>
    <col min="1807" max="1807" width="7" style="4455" customWidth="1"/>
    <col min="1808" max="1808" width="4.5703125" style="4455" customWidth="1"/>
    <col min="1809" max="1809" width="7.140625" style="4455" customWidth="1"/>
    <col min="1810" max="1810" width="7" style="4455" customWidth="1"/>
    <col min="1811" max="1811" width="5.28515625" style="4455" customWidth="1"/>
    <col min="1812" max="1853" width="10" style="4455" customWidth="1"/>
    <col min="1854" max="2048" width="9.140625" style="4455"/>
    <col min="2049" max="2049" width="38.85546875" style="4455" customWidth="1"/>
    <col min="2050" max="2050" width="6.5703125" style="4455" customWidth="1"/>
    <col min="2051" max="2051" width="6.85546875" style="4455" customWidth="1"/>
    <col min="2052" max="2052" width="5" style="4455" customWidth="1"/>
    <col min="2053" max="2053" width="6.42578125" style="4455" customWidth="1"/>
    <col min="2054" max="2054" width="6.5703125" style="4455" customWidth="1"/>
    <col min="2055" max="2055" width="4.7109375" style="4455" customWidth="1"/>
    <col min="2056" max="2056" width="6.5703125" style="4455" customWidth="1"/>
    <col min="2057" max="2057" width="7.140625" style="4455" customWidth="1"/>
    <col min="2058" max="2058" width="4.42578125" style="4455" customWidth="1"/>
    <col min="2059" max="2059" width="6.85546875" style="4455" customWidth="1"/>
    <col min="2060" max="2060" width="6.7109375" style="4455" customWidth="1"/>
    <col min="2061" max="2061" width="4.85546875" style="4455" customWidth="1"/>
    <col min="2062" max="2062" width="7.140625" style="4455" customWidth="1"/>
    <col min="2063" max="2063" width="7" style="4455" customWidth="1"/>
    <col min="2064" max="2064" width="4.5703125" style="4455" customWidth="1"/>
    <col min="2065" max="2065" width="7.140625" style="4455" customWidth="1"/>
    <col min="2066" max="2066" width="7" style="4455" customWidth="1"/>
    <col min="2067" max="2067" width="5.28515625" style="4455" customWidth="1"/>
    <col min="2068" max="2109" width="10" style="4455" customWidth="1"/>
    <col min="2110" max="2304" width="9.140625" style="4455"/>
    <col min="2305" max="2305" width="38.85546875" style="4455" customWidth="1"/>
    <col min="2306" max="2306" width="6.5703125" style="4455" customWidth="1"/>
    <col min="2307" max="2307" width="6.85546875" style="4455" customWidth="1"/>
    <col min="2308" max="2308" width="5" style="4455" customWidth="1"/>
    <col min="2309" max="2309" width="6.42578125" style="4455" customWidth="1"/>
    <col min="2310" max="2310" width="6.5703125" style="4455" customWidth="1"/>
    <col min="2311" max="2311" width="4.7109375" style="4455" customWidth="1"/>
    <col min="2312" max="2312" width="6.5703125" style="4455" customWidth="1"/>
    <col min="2313" max="2313" width="7.140625" style="4455" customWidth="1"/>
    <col min="2314" max="2314" width="4.42578125" style="4455" customWidth="1"/>
    <col min="2315" max="2315" width="6.85546875" style="4455" customWidth="1"/>
    <col min="2316" max="2316" width="6.7109375" style="4455" customWidth="1"/>
    <col min="2317" max="2317" width="4.85546875" style="4455" customWidth="1"/>
    <col min="2318" max="2318" width="7.140625" style="4455" customWidth="1"/>
    <col min="2319" max="2319" width="7" style="4455" customWidth="1"/>
    <col min="2320" max="2320" width="4.5703125" style="4455" customWidth="1"/>
    <col min="2321" max="2321" width="7.140625" style="4455" customWidth="1"/>
    <col min="2322" max="2322" width="7" style="4455" customWidth="1"/>
    <col min="2323" max="2323" width="5.28515625" style="4455" customWidth="1"/>
    <col min="2324" max="2365" width="10" style="4455" customWidth="1"/>
    <col min="2366" max="2560" width="9.140625" style="4455"/>
    <col min="2561" max="2561" width="38.85546875" style="4455" customWidth="1"/>
    <col min="2562" max="2562" width="6.5703125" style="4455" customWidth="1"/>
    <col min="2563" max="2563" width="6.85546875" style="4455" customWidth="1"/>
    <col min="2564" max="2564" width="5" style="4455" customWidth="1"/>
    <col min="2565" max="2565" width="6.42578125" style="4455" customWidth="1"/>
    <col min="2566" max="2566" width="6.5703125" style="4455" customWidth="1"/>
    <col min="2567" max="2567" width="4.7109375" style="4455" customWidth="1"/>
    <col min="2568" max="2568" width="6.5703125" style="4455" customWidth="1"/>
    <col min="2569" max="2569" width="7.140625" style="4455" customWidth="1"/>
    <col min="2570" max="2570" width="4.42578125" style="4455" customWidth="1"/>
    <col min="2571" max="2571" width="6.85546875" style="4455" customWidth="1"/>
    <col min="2572" max="2572" width="6.7109375" style="4455" customWidth="1"/>
    <col min="2573" max="2573" width="4.85546875" style="4455" customWidth="1"/>
    <col min="2574" max="2574" width="7.140625" style="4455" customWidth="1"/>
    <col min="2575" max="2575" width="7" style="4455" customWidth="1"/>
    <col min="2576" max="2576" width="4.5703125" style="4455" customWidth="1"/>
    <col min="2577" max="2577" width="7.140625" style="4455" customWidth="1"/>
    <col min="2578" max="2578" width="7" style="4455" customWidth="1"/>
    <col min="2579" max="2579" width="5.28515625" style="4455" customWidth="1"/>
    <col min="2580" max="2621" width="10" style="4455" customWidth="1"/>
    <col min="2622" max="2816" width="9.140625" style="4455"/>
    <col min="2817" max="2817" width="38.85546875" style="4455" customWidth="1"/>
    <col min="2818" max="2818" width="6.5703125" style="4455" customWidth="1"/>
    <col min="2819" max="2819" width="6.85546875" style="4455" customWidth="1"/>
    <col min="2820" max="2820" width="5" style="4455" customWidth="1"/>
    <col min="2821" max="2821" width="6.42578125" style="4455" customWidth="1"/>
    <col min="2822" max="2822" width="6.5703125" style="4455" customWidth="1"/>
    <col min="2823" max="2823" width="4.7109375" style="4455" customWidth="1"/>
    <col min="2824" max="2824" width="6.5703125" style="4455" customWidth="1"/>
    <col min="2825" max="2825" width="7.140625" style="4455" customWidth="1"/>
    <col min="2826" max="2826" width="4.42578125" style="4455" customWidth="1"/>
    <col min="2827" max="2827" width="6.85546875" style="4455" customWidth="1"/>
    <col min="2828" max="2828" width="6.7109375" style="4455" customWidth="1"/>
    <col min="2829" max="2829" width="4.85546875" style="4455" customWidth="1"/>
    <col min="2830" max="2830" width="7.140625" style="4455" customWidth="1"/>
    <col min="2831" max="2831" width="7" style="4455" customWidth="1"/>
    <col min="2832" max="2832" width="4.5703125" style="4455" customWidth="1"/>
    <col min="2833" max="2833" width="7.140625" style="4455" customWidth="1"/>
    <col min="2834" max="2834" width="7" style="4455" customWidth="1"/>
    <col min="2835" max="2835" width="5.28515625" style="4455" customWidth="1"/>
    <col min="2836" max="2877" width="10" style="4455" customWidth="1"/>
    <col min="2878" max="3072" width="9.140625" style="4455"/>
    <col min="3073" max="3073" width="38.85546875" style="4455" customWidth="1"/>
    <col min="3074" max="3074" width="6.5703125" style="4455" customWidth="1"/>
    <col min="3075" max="3075" width="6.85546875" style="4455" customWidth="1"/>
    <col min="3076" max="3076" width="5" style="4455" customWidth="1"/>
    <col min="3077" max="3077" width="6.42578125" style="4455" customWidth="1"/>
    <col min="3078" max="3078" width="6.5703125" style="4455" customWidth="1"/>
    <col min="3079" max="3079" width="4.7109375" style="4455" customWidth="1"/>
    <col min="3080" max="3080" width="6.5703125" style="4455" customWidth="1"/>
    <col min="3081" max="3081" width="7.140625" style="4455" customWidth="1"/>
    <col min="3082" max="3082" width="4.42578125" style="4455" customWidth="1"/>
    <col min="3083" max="3083" width="6.85546875" style="4455" customWidth="1"/>
    <col min="3084" max="3084" width="6.7109375" style="4455" customWidth="1"/>
    <col min="3085" max="3085" width="4.85546875" style="4455" customWidth="1"/>
    <col min="3086" max="3086" width="7.140625" style="4455" customWidth="1"/>
    <col min="3087" max="3087" width="7" style="4455" customWidth="1"/>
    <col min="3088" max="3088" width="4.5703125" style="4455" customWidth="1"/>
    <col min="3089" max="3089" width="7.140625" style="4455" customWidth="1"/>
    <col min="3090" max="3090" width="7" style="4455" customWidth="1"/>
    <col min="3091" max="3091" width="5.28515625" style="4455" customWidth="1"/>
    <col min="3092" max="3133" width="10" style="4455" customWidth="1"/>
    <col min="3134" max="3328" width="9.140625" style="4455"/>
    <col min="3329" max="3329" width="38.85546875" style="4455" customWidth="1"/>
    <col min="3330" max="3330" width="6.5703125" style="4455" customWidth="1"/>
    <col min="3331" max="3331" width="6.85546875" style="4455" customWidth="1"/>
    <col min="3332" max="3332" width="5" style="4455" customWidth="1"/>
    <col min="3333" max="3333" width="6.42578125" style="4455" customWidth="1"/>
    <col min="3334" max="3334" width="6.5703125" style="4455" customWidth="1"/>
    <col min="3335" max="3335" width="4.7109375" style="4455" customWidth="1"/>
    <col min="3336" max="3336" width="6.5703125" style="4455" customWidth="1"/>
    <col min="3337" max="3337" width="7.140625" style="4455" customWidth="1"/>
    <col min="3338" max="3338" width="4.42578125" style="4455" customWidth="1"/>
    <col min="3339" max="3339" width="6.85546875" style="4455" customWidth="1"/>
    <col min="3340" max="3340" width="6.7109375" style="4455" customWidth="1"/>
    <col min="3341" max="3341" width="4.85546875" style="4455" customWidth="1"/>
    <col min="3342" max="3342" width="7.140625" style="4455" customWidth="1"/>
    <col min="3343" max="3343" width="7" style="4455" customWidth="1"/>
    <col min="3344" max="3344" width="4.5703125" style="4455" customWidth="1"/>
    <col min="3345" max="3345" width="7.140625" style="4455" customWidth="1"/>
    <col min="3346" max="3346" width="7" style="4455" customWidth="1"/>
    <col min="3347" max="3347" width="5.28515625" style="4455" customWidth="1"/>
    <col min="3348" max="3389" width="10" style="4455" customWidth="1"/>
    <col min="3390" max="3584" width="9.140625" style="4455"/>
    <col min="3585" max="3585" width="38.85546875" style="4455" customWidth="1"/>
    <col min="3586" max="3586" width="6.5703125" style="4455" customWidth="1"/>
    <col min="3587" max="3587" width="6.85546875" style="4455" customWidth="1"/>
    <col min="3588" max="3588" width="5" style="4455" customWidth="1"/>
    <col min="3589" max="3589" width="6.42578125" style="4455" customWidth="1"/>
    <col min="3590" max="3590" width="6.5703125" style="4455" customWidth="1"/>
    <col min="3591" max="3591" width="4.7109375" style="4455" customWidth="1"/>
    <col min="3592" max="3592" width="6.5703125" style="4455" customWidth="1"/>
    <col min="3593" max="3593" width="7.140625" style="4455" customWidth="1"/>
    <col min="3594" max="3594" width="4.42578125" style="4455" customWidth="1"/>
    <col min="3595" max="3595" width="6.85546875" style="4455" customWidth="1"/>
    <col min="3596" max="3596" width="6.7109375" style="4455" customWidth="1"/>
    <col min="3597" max="3597" width="4.85546875" style="4455" customWidth="1"/>
    <col min="3598" max="3598" width="7.140625" style="4455" customWidth="1"/>
    <col min="3599" max="3599" width="7" style="4455" customWidth="1"/>
    <col min="3600" max="3600" width="4.5703125" style="4455" customWidth="1"/>
    <col min="3601" max="3601" width="7.140625" style="4455" customWidth="1"/>
    <col min="3602" max="3602" width="7" style="4455" customWidth="1"/>
    <col min="3603" max="3603" width="5.28515625" style="4455" customWidth="1"/>
    <col min="3604" max="3645" width="10" style="4455" customWidth="1"/>
    <col min="3646" max="3840" width="9.140625" style="4455"/>
    <col min="3841" max="3841" width="38.85546875" style="4455" customWidth="1"/>
    <col min="3842" max="3842" width="6.5703125" style="4455" customWidth="1"/>
    <col min="3843" max="3843" width="6.85546875" style="4455" customWidth="1"/>
    <col min="3844" max="3844" width="5" style="4455" customWidth="1"/>
    <col min="3845" max="3845" width="6.42578125" style="4455" customWidth="1"/>
    <col min="3846" max="3846" width="6.5703125" style="4455" customWidth="1"/>
    <col min="3847" max="3847" width="4.7109375" style="4455" customWidth="1"/>
    <col min="3848" max="3848" width="6.5703125" style="4455" customWidth="1"/>
    <col min="3849" max="3849" width="7.140625" style="4455" customWidth="1"/>
    <col min="3850" max="3850" width="4.42578125" style="4455" customWidth="1"/>
    <col min="3851" max="3851" width="6.85546875" style="4455" customWidth="1"/>
    <col min="3852" max="3852" width="6.7109375" style="4455" customWidth="1"/>
    <col min="3853" max="3853" width="4.85546875" style="4455" customWidth="1"/>
    <col min="3854" max="3854" width="7.140625" style="4455" customWidth="1"/>
    <col min="3855" max="3855" width="7" style="4455" customWidth="1"/>
    <col min="3856" max="3856" width="4.5703125" style="4455" customWidth="1"/>
    <col min="3857" max="3857" width="7.140625" style="4455" customWidth="1"/>
    <col min="3858" max="3858" width="7" style="4455" customWidth="1"/>
    <col min="3859" max="3859" width="5.28515625" style="4455" customWidth="1"/>
    <col min="3860" max="3901" width="10" style="4455" customWidth="1"/>
    <col min="3902" max="4096" width="9.140625" style="4455"/>
    <col min="4097" max="4097" width="38.85546875" style="4455" customWidth="1"/>
    <col min="4098" max="4098" width="6.5703125" style="4455" customWidth="1"/>
    <col min="4099" max="4099" width="6.85546875" style="4455" customWidth="1"/>
    <col min="4100" max="4100" width="5" style="4455" customWidth="1"/>
    <col min="4101" max="4101" width="6.42578125" style="4455" customWidth="1"/>
    <col min="4102" max="4102" width="6.5703125" style="4455" customWidth="1"/>
    <col min="4103" max="4103" width="4.7109375" style="4455" customWidth="1"/>
    <col min="4104" max="4104" width="6.5703125" style="4455" customWidth="1"/>
    <col min="4105" max="4105" width="7.140625" style="4455" customWidth="1"/>
    <col min="4106" max="4106" width="4.42578125" style="4455" customWidth="1"/>
    <col min="4107" max="4107" width="6.85546875" style="4455" customWidth="1"/>
    <col min="4108" max="4108" width="6.7109375" style="4455" customWidth="1"/>
    <col min="4109" max="4109" width="4.85546875" style="4455" customWidth="1"/>
    <col min="4110" max="4110" width="7.140625" style="4455" customWidth="1"/>
    <col min="4111" max="4111" width="7" style="4455" customWidth="1"/>
    <col min="4112" max="4112" width="4.5703125" style="4455" customWidth="1"/>
    <col min="4113" max="4113" width="7.140625" style="4455" customWidth="1"/>
    <col min="4114" max="4114" width="7" style="4455" customWidth="1"/>
    <col min="4115" max="4115" width="5.28515625" style="4455" customWidth="1"/>
    <col min="4116" max="4157" width="10" style="4455" customWidth="1"/>
    <col min="4158" max="4352" width="9.140625" style="4455"/>
    <col min="4353" max="4353" width="38.85546875" style="4455" customWidth="1"/>
    <col min="4354" max="4354" width="6.5703125" style="4455" customWidth="1"/>
    <col min="4355" max="4355" width="6.85546875" style="4455" customWidth="1"/>
    <col min="4356" max="4356" width="5" style="4455" customWidth="1"/>
    <col min="4357" max="4357" width="6.42578125" style="4455" customWidth="1"/>
    <col min="4358" max="4358" width="6.5703125" style="4455" customWidth="1"/>
    <col min="4359" max="4359" width="4.7109375" style="4455" customWidth="1"/>
    <col min="4360" max="4360" width="6.5703125" style="4455" customWidth="1"/>
    <col min="4361" max="4361" width="7.140625" style="4455" customWidth="1"/>
    <col min="4362" max="4362" width="4.42578125" style="4455" customWidth="1"/>
    <col min="4363" max="4363" width="6.85546875" style="4455" customWidth="1"/>
    <col min="4364" max="4364" width="6.7109375" style="4455" customWidth="1"/>
    <col min="4365" max="4365" width="4.85546875" style="4455" customWidth="1"/>
    <col min="4366" max="4366" width="7.140625" style="4455" customWidth="1"/>
    <col min="4367" max="4367" width="7" style="4455" customWidth="1"/>
    <col min="4368" max="4368" width="4.5703125" style="4455" customWidth="1"/>
    <col min="4369" max="4369" width="7.140625" style="4455" customWidth="1"/>
    <col min="4370" max="4370" width="7" style="4455" customWidth="1"/>
    <col min="4371" max="4371" width="5.28515625" style="4455" customWidth="1"/>
    <col min="4372" max="4413" width="10" style="4455" customWidth="1"/>
    <col min="4414" max="4608" width="9.140625" style="4455"/>
    <col min="4609" max="4609" width="38.85546875" style="4455" customWidth="1"/>
    <col min="4610" max="4610" width="6.5703125" style="4455" customWidth="1"/>
    <col min="4611" max="4611" width="6.85546875" style="4455" customWidth="1"/>
    <col min="4612" max="4612" width="5" style="4455" customWidth="1"/>
    <col min="4613" max="4613" width="6.42578125" style="4455" customWidth="1"/>
    <col min="4614" max="4614" width="6.5703125" style="4455" customWidth="1"/>
    <col min="4615" max="4615" width="4.7109375" style="4455" customWidth="1"/>
    <col min="4616" max="4616" width="6.5703125" style="4455" customWidth="1"/>
    <col min="4617" max="4617" width="7.140625" style="4455" customWidth="1"/>
    <col min="4618" max="4618" width="4.42578125" style="4455" customWidth="1"/>
    <col min="4619" max="4619" width="6.85546875" style="4455" customWidth="1"/>
    <col min="4620" max="4620" width="6.7109375" style="4455" customWidth="1"/>
    <col min="4621" max="4621" width="4.85546875" style="4455" customWidth="1"/>
    <col min="4622" max="4622" width="7.140625" style="4455" customWidth="1"/>
    <col min="4623" max="4623" width="7" style="4455" customWidth="1"/>
    <col min="4624" max="4624" width="4.5703125" style="4455" customWidth="1"/>
    <col min="4625" max="4625" width="7.140625" style="4455" customWidth="1"/>
    <col min="4626" max="4626" width="7" style="4455" customWidth="1"/>
    <col min="4627" max="4627" width="5.28515625" style="4455" customWidth="1"/>
    <col min="4628" max="4669" width="10" style="4455" customWidth="1"/>
    <col min="4670" max="4864" width="9.140625" style="4455"/>
    <col min="4865" max="4865" width="38.85546875" style="4455" customWidth="1"/>
    <col min="4866" max="4866" width="6.5703125" style="4455" customWidth="1"/>
    <col min="4867" max="4867" width="6.85546875" style="4455" customWidth="1"/>
    <col min="4868" max="4868" width="5" style="4455" customWidth="1"/>
    <col min="4869" max="4869" width="6.42578125" style="4455" customWidth="1"/>
    <col min="4870" max="4870" width="6.5703125" style="4455" customWidth="1"/>
    <col min="4871" max="4871" width="4.7109375" style="4455" customWidth="1"/>
    <col min="4872" max="4872" width="6.5703125" style="4455" customWidth="1"/>
    <col min="4873" max="4873" width="7.140625" style="4455" customWidth="1"/>
    <col min="4874" max="4874" width="4.42578125" style="4455" customWidth="1"/>
    <col min="4875" max="4875" width="6.85546875" style="4455" customWidth="1"/>
    <col min="4876" max="4876" width="6.7109375" style="4455" customWidth="1"/>
    <col min="4877" max="4877" width="4.85546875" style="4455" customWidth="1"/>
    <col min="4878" max="4878" width="7.140625" style="4455" customWidth="1"/>
    <col min="4879" max="4879" width="7" style="4455" customWidth="1"/>
    <col min="4880" max="4880" width="4.5703125" style="4455" customWidth="1"/>
    <col min="4881" max="4881" width="7.140625" style="4455" customWidth="1"/>
    <col min="4882" max="4882" width="7" style="4455" customWidth="1"/>
    <col min="4883" max="4883" width="5.28515625" style="4455" customWidth="1"/>
    <col min="4884" max="4925" width="10" style="4455" customWidth="1"/>
    <col min="4926" max="5120" width="9.140625" style="4455"/>
    <col min="5121" max="5121" width="38.85546875" style="4455" customWidth="1"/>
    <col min="5122" max="5122" width="6.5703125" style="4455" customWidth="1"/>
    <col min="5123" max="5123" width="6.85546875" style="4455" customWidth="1"/>
    <col min="5124" max="5124" width="5" style="4455" customWidth="1"/>
    <col min="5125" max="5125" width="6.42578125" style="4455" customWidth="1"/>
    <col min="5126" max="5126" width="6.5703125" style="4455" customWidth="1"/>
    <col min="5127" max="5127" width="4.7109375" style="4455" customWidth="1"/>
    <col min="5128" max="5128" width="6.5703125" style="4455" customWidth="1"/>
    <col min="5129" max="5129" width="7.140625" style="4455" customWidth="1"/>
    <col min="5130" max="5130" width="4.42578125" style="4455" customWidth="1"/>
    <col min="5131" max="5131" width="6.85546875" style="4455" customWidth="1"/>
    <col min="5132" max="5132" width="6.7109375" style="4455" customWidth="1"/>
    <col min="5133" max="5133" width="4.85546875" style="4455" customWidth="1"/>
    <col min="5134" max="5134" width="7.140625" style="4455" customWidth="1"/>
    <col min="5135" max="5135" width="7" style="4455" customWidth="1"/>
    <col min="5136" max="5136" width="4.5703125" style="4455" customWidth="1"/>
    <col min="5137" max="5137" width="7.140625" style="4455" customWidth="1"/>
    <col min="5138" max="5138" width="7" style="4455" customWidth="1"/>
    <col min="5139" max="5139" width="5.28515625" style="4455" customWidth="1"/>
    <col min="5140" max="5181" width="10" style="4455" customWidth="1"/>
    <col min="5182" max="5376" width="9.140625" style="4455"/>
    <col min="5377" max="5377" width="38.85546875" style="4455" customWidth="1"/>
    <col min="5378" max="5378" width="6.5703125" style="4455" customWidth="1"/>
    <col min="5379" max="5379" width="6.85546875" style="4455" customWidth="1"/>
    <col min="5380" max="5380" width="5" style="4455" customWidth="1"/>
    <col min="5381" max="5381" width="6.42578125" style="4455" customWidth="1"/>
    <col min="5382" max="5382" width="6.5703125" style="4455" customWidth="1"/>
    <col min="5383" max="5383" width="4.7109375" style="4455" customWidth="1"/>
    <col min="5384" max="5384" width="6.5703125" style="4455" customWidth="1"/>
    <col min="5385" max="5385" width="7.140625" style="4455" customWidth="1"/>
    <col min="5386" max="5386" width="4.42578125" style="4455" customWidth="1"/>
    <col min="5387" max="5387" width="6.85546875" style="4455" customWidth="1"/>
    <col min="5388" max="5388" width="6.7109375" style="4455" customWidth="1"/>
    <col min="5389" max="5389" width="4.85546875" style="4455" customWidth="1"/>
    <col min="5390" max="5390" width="7.140625" style="4455" customWidth="1"/>
    <col min="5391" max="5391" width="7" style="4455" customWidth="1"/>
    <col min="5392" max="5392" width="4.5703125" style="4455" customWidth="1"/>
    <col min="5393" max="5393" width="7.140625" style="4455" customWidth="1"/>
    <col min="5394" max="5394" width="7" style="4455" customWidth="1"/>
    <col min="5395" max="5395" width="5.28515625" style="4455" customWidth="1"/>
    <col min="5396" max="5437" width="10" style="4455" customWidth="1"/>
    <col min="5438" max="5632" width="9.140625" style="4455"/>
    <col min="5633" max="5633" width="38.85546875" style="4455" customWidth="1"/>
    <col min="5634" max="5634" width="6.5703125" style="4455" customWidth="1"/>
    <col min="5635" max="5635" width="6.85546875" style="4455" customWidth="1"/>
    <col min="5636" max="5636" width="5" style="4455" customWidth="1"/>
    <col min="5637" max="5637" width="6.42578125" style="4455" customWidth="1"/>
    <col min="5638" max="5638" width="6.5703125" style="4455" customWidth="1"/>
    <col min="5639" max="5639" width="4.7109375" style="4455" customWidth="1"/>
    <col min="5640" max="5640" width="6.5703125" style="4455" customWidth="1"/>
    <col min="5641" max="5641" width="7.140625" style="4455" customWidth="1"/>
    <col min="5642" max="5642" width="4.42578125" style="4455" customWidth="1"/>
    <col min="5643" max="5643" width="6.85546875" style="4455" customWidth="1"/>
    <col min="5644" max="5644" width="6.7109375" style="4455" customWidth="1"/>
    <col min="5645" max="5645" width="4.85546875" style="4455" customWidth="1"/>
    <col min="5646" max="5646" width="7.140625" style="4455" customWidth="1"/>
    <col min="5647" max="5647" width="7" style="4455" customWidth="1"/>
    <col min="5648" max="5648" width="4.5703125" style="4455" customWidth="1"/>
    <col min="5649" max="5649" width="7.140625" style="4455" customWidth="1"/>
    <col min="5650" max="5650" width="7" style="4455" customWidth="1"/>
    <col min="5651" max="5651" width="5.28515625" style="4455" customWidth="1"/>
    <col min="5652" max="5693" width="10" style="4455" customWidth="1"/>
    <col min="5694" max="5888" width="9.140625" style="4455"/>
    <col min="5889" max="5889" width="38.85546875" style="4455" customWidth="1"/>
    <col min="5890" max="5890" width="6.5703125" style="4455" customWidth="1"/>
    <col min="5891" max="5891" width="6.85546875" style="4455" customWidth="1"/>
    <col min="5892" max="5892" width="5" style="4455" customWidth="1"/>
    <col min="5893" max="5893" width="6.42578125" style="4455" customWidth="1"/>
    <col min="5894" max="5894" width="6.5703125" style="4455" customWidth="1"/>
    <col min="5895" max="5895" width="4.7109375" style="4455" customWidth="1"/>
    <col min="5896" max="5896" width="6.5703125" style="4455" customWidth="1"/>
    <col min="5897" max="5897" width="7.140625" style="4455" customWidth="1"/>
    <col min="5898" max="5898" width="4.42578125" style="4455" customWidth="1"/>
    <col min="5899" max="5899" width="6.85546875" style="4455" customWidth="1"/>
    <col min="5900" max="5900" width="6.7109375" style="4455" customWidth="1"/>
    <col min="5901" max="5901" width="4.85546875" style="4455" customWidth="1"/>
    <col min="5902" max="5902" width="7.140625" style="4455" customWidth="1"/>
    <col min="5903" max="5903" width="7" style="4455" customWidth="1"/>
    <col min="5904" max="5904" width="4.5703125" style="4455" customWidth="1"/>
    <col min="5905" max="5905" width="7.140625" style="4455" customWidth="1"/>
    <col min="5906" max="5906" width="7" style="4455" customWidth="1"/>
    <col min="5907" max="5907" width="5.28515625" style="4455" customWidth="1"/>
    <col min="5908" max="5949" width="10" style="4455" customWidth="1"/>
    <col min="5950" max="6144" width="9.140625" style="4455"/>
    <col min="6145" max="6145" width="38.85546875" style="4455" customWidth="1"/>
    <col min="6146" max="6146" width="6.5703125" style="4455" customWidth="1"/>
    <col min="6147" max="6147" width="6.85546875" style="4455" customWidth="1"/>
    <col min="6148" max="6148" width="5" style="4455" customWidth="1"/>
    <col min="6149" max="6149" width="6.42578125" style="4455" customWidth="1"/>
    <col min="6150" max="6150" width="6.5703125" style="4455" customWidth="1"/>
    <col min="6151" max="6151" width="4.7109375" style="4455" customWidth="1"/>
    <col min="6152" max="6152" width="6.5703125" style="4455" customWidth="1"/>
    <col min="6153" max="6153" width="7.140625" style="4455" customWidth="1"/>
    <col min="6154" max="6154" width="4.42578125" style="4455" customWidth="1"/>
    <col min="6155" max="6155" width="6.85546875" style="4455" customWidth="1"/>
    <col min="6156" max="6156" width="6.7109375" style="4455" customWidth="1"/>
    <col min="6157" max="6157" width="4.85546875" style="4455" customWidth="1"/>
    <col min="6158" max="6158" width="7.140625" style="4455" customWidth="1"/>
    <col min="6159" max="6159" width="7" style="4455" customWidth="1"/>
    <col min="6160" max="6160" width="4.5703125" style="4455" customWidth="1"/>
    <col min="6161" max="6161" width="7.140625" style="4455" customWidth="1"/>
    <col min="6162" max="6162" width="7" style="4455" customWidth="1"/>
    <col min="6163" max="6163" width="5.28515625" style="4455" customWidth="1"/>
    <col min="6164" max="6205" width="10" style="4455" customWidth="1"/>
    <col min="6206" max="6400" width="9.140625" style="4455"/>
    <col min="6401" max="6401" width="38.85546875" style="4455" customWidth="1"/>
    <col min="6402" max="6402" width="6.5703125" style="4455" customWidth="1"/>
    <col min="6403" max="6403" width="6.85546875" style="4455" customWidth="1"/>
    <col min="6404" max="6404" width="5" style="4455" customWidth="1"/>
    <col min="6405" max="6405" width="6.42578125" style="4455" customWidth="1"/>
    <col min="6406" max="6406" width="6.5703125" style="4455" customWidth="1"/>
    <col min="6407" max="6407" width="4.7109375" style="4455" customWidth="1"/>
    <col min="6408" max="6408" width="6.5703125" style="4455" customWidth="1"/>
    <col min="6409" max="6409" width="7.140625" style="4455" customWidth="1"/>
    <col min="6410" max="6410" width="4.42578125" style="4455" customWidth="1"/>
    <col min="6411" max="6411" width="6.85546875" style="4455" customWidth="1"/>
    <col min="6412" max="6412" width="6.7109375" style="4455" customWidth="1"/>
    <col min="6413" max="6413" width="4.85546875" style="4455" customWidth="1"/>
    <col min="6414" max="6414" width="7.140625" style="4455" customWidth="1"/>
    <col min="6415" max="6415" width="7" style="4455" customWidth="1"/>
    <col min="6416" max="6416" width="4.5703125" style="4455" customWidth="1"/>
    <col min="6417" max="6417" width="7.140625" style="4455" customWidth="1"/>
    <col min="6418" max="6418" width="7" style="4455" customWidth="1"/>
    <col min="6419" max="6419" width="5.28515625" style="4455" customWidth="1"/>
    <col min="6420" max="6461" width="10" style="4455" customWidth="1"/>
    <col min="6462" max="6656" width="9.140625" style="4455"/>
    <col min="6657" max="6657" width="38.85546875" style="4455" customWidth="1"/>
    <col min="6658" max="6658" width="6.5703125" style="4455" customWidth="1"/>
    <col min="6659" max="6659" width="6.85546875" style="4455" customWidth="1"/>
    <col min="6660" max="6660" width="5" style="4455" customWidth="1"/>
    <col min="6661" max="6661" width="6.42578125" style="4455" customWidth="1"/>
    <col min="6662" max="6662" width="6.5703125" style="4455" customWidth="1"/>
    <col min="6663" max="6663" width="4.7109375" style="4455" customWidth="1"/>
    <col min="6664" max="6664" width="6.5703125" style="4455" customWidth="1"/>
    <col min="6665" max="6665" width="7.140625" style="4455" customWidth="1"/>
    <col min="6666" max="6666" width="4.42578125" style="4455" customWidth="1"/>
    <col min="6667" max="6667" width="6.85546875" style="4455" customWidth="1"/>
    <col min="6668" max="6668" width="6.7109375" style="4455" customWidth="1"/>
    <col min="6669" max="6669" width="4.85546875" style="4455" customWidth="1"/>
    <col min="6670" max="6670" width="7.140625" style="4455" customWidth="1"/>
    <col min="6671" max="6671" width="7" style="4455" customWidth="1"/>
    <col min="6672" max="6672" width="4.5703125" style="4455" customWidth="1"/>
    <col min="6673" max="6673" width="7.140625" style="4455" customWidth="1"/>
    <col min="6674" max="6674" width="7" style="4455" customWidth="1"/>
    <col min="6675" max="6675" width="5.28515625" style="4455" customWidth="1"/>
    <col min="6676" max="6717" width="10" style="4455" customWidth="1"/>
    <col min="6718" max="6912" width="9.140625" style="4455"/>
    <col min="6913" max="6913" width="38.85546875" style="4455" customWidth="1"/>
    <col min="6914" max="6914" width="6.5703125" style="4455" customWidth="1"/>
    <col min="6915" max="6915" width="6.85546875" style="4455" customWidth="1"/>
    <col min="6916" max="6916" width="5" style="4455" customWidth="1"/>
    <col min="6917" max="6917" width="6.42578125" style="4455" customWidth="1"/>
    <col min="6918" max="6918" width="6.5703125" style="4455" customWidth="1"/>
    <col min="6919" max="6919" width="4.7109375" style="4455" customWidth="1"/>
    <col min="6920" max="6920" width="6.5703125" style="4455" customWidth="1"/>
    <col min="6921" max="6921" width="7.140625" style="4455" customWidth="1"/>
    <col min="6922" max="6922" width="4.42578125" style="4455" customWidth="1"/>
    <col min="6923" max="6923" width="6.85546875" style="4455" customWidth="1"/>
    <col min="6924" max="6924" width="6.7109375" style="4455" customWidth="1"/>
    <col min="6925" max="6925" width="4.85546875" style="4455" customWidth="1"/>
    <col min="6926" max="6926" width="7.140625" style="4455" customWidth="1"/>
    <col min="6927" max="6927" width="7" style="4455" customWidth="1"/>
    <col min="6928" max="6928" width="4.5703125" style="4455" customWidth="1"/>
    <col min="6929" max="6929" width="7.140625" style="4455" customWidth="1"/>
    <col min="6930" max="6930" width="7" style="4455" customWidth="1"/>
    <col min="6931" max="6931" width="5.28515625" style="4455" customWidth="1"/>
    <col min="6932" max="6973" width="10" style="4455" customWidth="1"/>
    <col min="6974" max="7168" width="9.140625" style="4455"/>
    <col min="7169" max="7169" width="38.85546875" style="4455" customWidth="1"/>
    <col min="7170" max="7170" width="6.5703125" style="4455" customWidth="1"/>
    <col min="7171" max="7171" width="6.85546875" style="4455" customWidth="1"/>
    <col min="7172" max="7172" width="5" style="4455" customWidth="1"/>
    <col min="7173" max="7173" width="6.42578125" style="4455" customWidth="1"/>
    <col min="7174" max="7174" width="6.5703125" style="4455" customWidth="1"/>
    <col min="7175" max="7175" width="4.7109375" style="4455" customWidth="1"/>
    <col min="7176" max="7176" width="6.5703125" style="4455" customWidth="1"/>
    <col min="7177" max="7177" width="7.140625" style="4455" customWidth="1"/>
    <col min="7178" max="7178" width="4.42578125" style="4455" customWidth="1"/>
    <col min="7179" max="7179" width="6.85546875" style="4455" customWidth="1"/>
    <col min="7180" max="7180" width="6.7109375" style="4455" customWidth="1"/>
    <col min="7181" max="7181" width="4.85546875" style="4455" customWidth="1"/>
    <col min="7182" max="7182" width="7.140625" style="4455" customWidth="1"/>
    <col min="7183" max="7183" width="7" style="4455" customWidth="1"/>
    <col min="7184" max="7184" width="4.5703125" style="4455" customWidth="1"/>
    <col min="7185" max="7185" width="7.140625" style="4455" customWidth="1"/>
    <col min="7186" max="7186" width="7" style="4455" customWidth="1"/>
    <col min="7187" max="7187" width="5.28515625" style="4455" customWidth="1"/>
    <col min="7188" max="7229" width="10" style="4455" customWidth="1"/>
    <col min="7230" max="7424" width="9.140625" style="4455"/>
    <col min="7425" max="7425" width="38.85546875" style="4455" customWidth="1"/>
    <col min="7426" max="7426" width="6.5703125" style="4455" customWidth="1"/>
    <col min="7427" max="7427" width="6.85546875" style="4455" customWidth="1"/>
    <col min="7428" max="7428" width="5" style="4455" customWidth="1"/>
    <col min="7429" max="7429" width="6.42578125" style="4455" customWidth="1"/>
    <col min="7430" max="7430" width="6.5703125" style="4455" customWidth="1"/>
    <col min="7431" max="7431" width="4.7109375" style="4455" customWidth="1"/>
    <col min="7432" max="7432" width="6.5703125" style="4455" customWidth="1"/>
    <col min="7433" max="7433" width="7.140625" style="4455" customWidth="1"/>
    <col min="7434" max="7434" width="4.42578125" style="4455" customWidth="1"/>
    <col min="7435" max="7435" width="6.85546875" style="4455" customWidth="1"/>
    <col min="7436" max="7436" width="6.7109375" style="4455" customWidth="1"/>
    <col min="7437" max="7437" width="4.85546875" style="4455" customWidth="1"/>
    <col min="7438" max="7438" width="7.140625" style="4455" customWidth="1"/>
    <col min="7439" max="7439" width="7" style="4455" customWidth="1"/>
    <col min="7440" max="7440" width="4.5703125" style="4455" customWidth="1"/>
    <col min="7441" max="7441" width="7.140625" style="4455" customWidth="1"/>
    <col min="7442" max="7442" width="7" style="4455" customWidth="1"/>
    <col min="7443" max="7443" width="5.28515625" style="4455" customWidth="1"/>
    <col min="7444" max="7485" width="10" style="4455" customWidth="1"/>
    <col min="7486" max="7680" width="9.140625" style="4455"/>
    <col min="7681" max="7681" width="38.85546875" style="4455" customWidth="1"/>
    <col min="7682" max="7682" width="6.5703125" style="4455" customWidth="1"/>
    <col min="7683" max="7683" width="6.85546875" style="4455" customWidth="1"/>
    <col min="7684" max="7684" width="5" style="4455" customWidth="1"/>
    <col min="7685" max="7685" width="6.42578125" style="4455" customWidth="1"/>
    <col min="7686" max="7686" width="6.5703125" style="4455" customWidth="1"/>
    <col min="7687" max="7687" width="4.7109375" style="4455" customWidth="1"/>
    <col min="7688" max="7688" width="6.5703125" style="4455" customWidth="1"/>
    <col min="7689" max="7689" width="7.140625" style="4455" customWidth="1"/>
    <col min="7690" max="7690" width="4.42578125" style="4455" customWidth="1"/>
    <col min="7691" max="7691" width="6.85546875" style="4455" customWidth="1"/>
    <col min="7692" max="7692" width="6.7109375" style="4455" customWidth="1"/>
    <col min="7693" max="7693" width="4.85546875" style="4455" customWidth="1"/>
    <col min="7694" max="7694" width="7.140625" style="4455" customWidth="1"/>
    <col min="7695" max="7695" width="7" style="4455" customWidth="1"/>
    <col min="7696" max="7696" width="4.5703125" style="4455" customWidth="1"/>
    <col min="7697" max="7697" width="7.140625" style="4455" customWidth="1"/>
    <col min="7698" max="7698" width="7" style="4455" customWidth="1"/>
    <col min="7699" max="7699" width="5.28515625" style="4455" customWidth="1"/>
    <col min="7700" max="7741" width="10" style="4455" customWidth="1"/>
    <col min="7742" max="7936" width="9.140625" style="4455"/>
    <col min="7937" max="7937" width="38.85546875" style="4455" customWidth="1"/>
    <col min="7938" max="7938" width="6.5703125" style="4455" customWidth="1"/>
    <col min="7939" max="7939" width="6.85546875" style="4455" customWidth="1"/>
    <col min="7940" max="7940" width="5" style="4455" customWidth="1"/>
    <col min="7941" max="7941" width="6.42578125" style="4455" customWidth="1"/>
    <col min="7942" max="7942" width="6.5703125" style="4455" customWidth="1"/>
    <col min="7943" max="7943" width="4.7109375" style="4455" customWidth="1"/>
    <col min="7944" max="7944" width="6.5703125" style="4455" customWidth="1"/>
    <col min="7945" max="7945" width="7.140625" style="4455" customWidth="1"/>
    <col min="7946" max="7946" width="4.42578125" style="4455" customWidth="1"/>
    <col min="7947" max="7947" width="6.85546875" style="4455" customWidth="1"/>
    <col min="7948" max="7948" width="6.7109375" style="4455" customWidth="1"/>
    <col min="7949" max="7949" width="4.85546875" style="4455" customWidth="1"/>
    <col min="7950" max="7950" width="7.140625" style="4455" customWidth="1"/>
    <col min="7951" max="7951" width="7" style="4455" customWidth="1"/>
    <col min="7952" max="7952" width="4.5703125" style="4455" customWidth="1"/>
    <col min="7953" max="7953" width="7.140625" style="4455" customWidth="1"/>
    <col min="7954" max="7954" width="7" style="4455" customWidth="1"/>
    <col min="7955" max="7955" width="5.28515625" style="4455" customWidth="1"/>
    <col min="7956" max="7997" width="10" style="4455" customWidth="1"/>
    <col min="7998" max="8192" width="9.140625" style="4455"/>
    <col min="8193" max="8193" width="38.85546875" style="4455" customWidth="1"/>
    <col min="8194" max="8194" width="6.5703125" style="4455" customWidth="1"/>
    <col min="8195" max="8195" width="6.85546875" style="4455" customWidth="1"/>
    <col min="8196" max="8196" width="5" style="4455" customWidth="1"/>
    <col min="8197" max="8197" width="6.42578125" style="4455" customWidth="1"/>
    <col min="8198" max="8198" width="6.5703125" style="4455" customWidth="1"/>
    <col min="8199" max="8199" width="4.7109375" style="4455" customWidth="1"/>
    <col min="8200" max="8200" width="6.5703125" style="4455" customWidth="1"/>
    <col min="8201" max="8201" width="7.140625" style="4455" customWidth="1"/>
    <col min="8202" max="8202" width="4.42578125" style="4455" customWidth="1"/>
    <col min="8203" max="8203" width="6.85546875" style="4455" customWidth="1"/>
    <col min="8204" max="8204" width="6.7109375" style="4455" customWidth="1"/>
    <col min="8205" max="8205" width="4.85546875" style="4455" customWidth="1"/>
    <col min="8206" max="8206" width="7.140625" style="4455" customWidth="1"/>
    <col min="8207" max="8207" width="7" style="4455" customWidth="1"/>
    <col min="8208" max="8208" width="4.5703125" style="4455" customWidth="1"/>
    <col min="8209" max="8209" width="7.140625" style="4455" customWidth="1"/>
    <col min="8210" max="8210" width="7" style="4455" customWidth="1"/>
    <col min="8211" max="8211" width="5.28515625" style="4455" customWidth="1"/>
    <col min="8212" max="8253" width="10" style="4455" customWidth="1"/>
    <col min="8254" max="8448" width="9.140625" style="4455"/>
    <col min="8449" max="8449" width="38.85546875" style="4455" customWidth="1"/>
    <col min="8450" max="8450" width="6.5703125" style="4455" customWidth="1"/>
    <col min="8451" max="8451" width="6.85546875" style="4455" customWidth="1"/>
    <col min="8452" max="8452" width="5" style="4455" customWidth="1"/>
    <col min="8453" max="8453" width="6.42578125" style="4455" customWidth="1"/>
    <col min="8454" max="8454" width="6.5703125" style="4455" customWidth="1"/>
    <col min="8455" max="8455" width="4.7109375" style="4455" customWidth="1"/>
    <col min="8456" max="8456" width="6.5703125" style="4455" customWidth="1"/>
    <col min="8457" max="8457" width="7.140625" style="4455" customWidth="1"/>
    <col min="8458" max="8458" width="4.42578125" style="4455" customWidth="1"/>
    <col min="8459" max="8459" width="6.85546875" style="4455" customWidth="1"/>
    <col min="8460" max="8460" width="6.7109375" style="4455" customWidth="1"/>
    <col min="8461" max="8461" width="4.85546875" style="4455" customWidth="1"/>
    <col min="8462" max="8462" width="7.140625" style="4455" customWidth="1"/>
    <col min="8463" max="8463" width="7" style="4455" customWidth="1"/>
    <col min="8464" max="8464" width="4.5703125" style="4455" customWidth="1"/>
    <col min="8465" max="8465" width="7.140625" style="4455" customWidth="1"/>
    <col min="8466" max="8466" width="7" style="4455" customWidth="1"/>
    <col min="8467" max="8467" width="5.28515625" style="4455" customWidth="1"/>
    <col min="8468" max="8509" width="10" style="4455" customWidth="1"/>
    <col min="8510" max="8704" width="9.140625" style="4455"/>
    <col min="8705" max="8705" width="38.85546875" style="4455" customWidth="1"/>
    <col min="8706" max="8706" width="6.5703125" style="4455" customWidth="1"/>
    <col min="8707" max="8707" width="6.85546875" style="4455" customWidth="1"/>
    <col min="8708" max="8708" width="5" style="4455" customWidth="1"/>
    <col min="8709" max="8709" width="6.42578125" style="4455" customWidth="1"/>
    <col min="8710" max="8710" width="6.5703125" style="4455" customWidth="1"/>
    <col min="8711" max="8711" width="4.7109375" style="4455" customWidth="1"/>
    <col min="8712" max="8712" width="6.5703125" style="4455" customWidth="1"/>
    <col min="8713" max="8713" width="7.140625" style="4455" customWidth="1"/>
    <col min="8714" max="8714" width="4.42578125" style="4455" customWidth="1"/>
    <col min="8715" max="8715" width="6.85546875" style="4455" customWidth="1"/>
    <col min="8716" max="8716" width="6.7109375" style="4455" customWidth="1"/>
    <col min="8717" max="8717" width="4.85546875" style="4455" customWidth="1"/>
    <col min="8718" max="8718" width="7.140625" style="4455" customWidth="1"/>
    <col min="8719" max="8719" width="7" style="4455" customWidth="1"/>
    <col min="8720" max="8720" width="4.5703125" style="4455" customWidth="1"/>
    <col min="8721" max="8721" width="7.140625" style="4455" customWidth="1"/>
    <col min="8722" max="8722" width="7" style="4455" customWidth="1"/>
    <col min="8723" max="8723" width="5.28515625" style="4455" customWidth="1"/>
    <col min="8724" max="8765" width="10" style="4455" customWidth="1"/>
    <col min="8766" max="8960" width="9.140625" style="4455"/>
    <col min="8961" max="8961" width="38.85546875" style="4455" customWidth="1"/>
    <col min="8962" max="8962" width="6.5703125" style="4455" customWidth="1"/>
    <col min="8963" max="8963" width="6.85546875" style="4455" customWidth="1"/>
    <col min="8964" max="8964" width="5" style="4455" customWidth="1"/>
    <col min="8965" max="8965" width="6.42578125" style="4455" customWidth="1"/>
    <col min="8966" max="8966" width="6.5703125" style="4455" customWidth="1"/>
    <col min="8967" max="8967" width="4.7109375" style="4455" customWidth="1"/>
    <col min="8968" max="8968" width="6.5703125" style="4455" customWidth="1"/>
    <col min="8969" max="8969" width="7.140625" style="4455" customWidth="1"/>
    <col min="8970" max="8970" width="4.42578125" style="4455" customWidth="1"/>
    <col min="8971" max="8971" width="6.85546875" style="4455" customWidth="1"/>
    <col min="8972" max="8972" width="6.7109375" style="4455" customWidth="1"/>
    <col min="8973" max="8973" width="4.85546875" style="4455" customWidth="1"/>
    <col min="8974" max="8974" width="7.140625" style="4455" customWidth="1"/>
    <col min="8975" max="8975" width="7" style="4455" customWidth="1"/>
    <col min="8976" max="8976" width="4.5703125" style="4455" customWidth="1"/>
    <col min="8977" max="8977" width="7.140625" style="4455" customWidth="1"/>
    <col min="8978" max="8978" width="7" style="4455" customWidth="1"/>
    <col min="8979" max="8979" width="5.28515625" style="4455" customWidth="1"/>
    <col min="8980" max="9021" width="10" style="4455" customWidth="1"/>
    <col min="9022" max="9216" width="9.140625" style="4455"/>
    <col min="9217" max="9217" width="38.85546875" style="4455" customWidth="1"/>
    <col min="9218" max="9218" width="6.5703125" style="4455" customWidth="1"/>
    <col min="9219" max="9219" width="6.85546875" style="4455" customWidth="1"/>
    <col min="9220" max="9220" width="5" style="4455" customWidth="1"/>
    <col min="9221" max="9221" width="6.42578125" style="4455" customWidth="1"/>
    <col min="9222" max="9222" width="6.5703125" style="4455" customWidth="1"/>
    <col min="9223" max="9223" width="4.7109375" style="4455" customWidth="1"/>
    <col min="9224" max="9224" width="6.5703125" style="4455" customWidth="1"/>
    <col min="9225" max="9225" width="7.140625" style="4455" customWidth="1"/>
    <col min="9226" max="9226" width="4.42578125" style="4455" customWidth="1"/>
    <col min="9227" max="9227" width="6.85546875" style="4455" customWidth="1"/>
    <col min="9228" max="9228" width="6.7109375" style="4455" customWidth="1"/>
    <col min="9229" max="9229" width="4.85546875" style="4455" customWidth="1"/>
    <col min="9230" max="9230" width="7.140625" style="4455" customWidth="1"/>
    <col min="9231" max="9231" width="7" style="4455" customWidth="1"/>
    <col min="9232" max="9232" width="4.5703125" style="4455" customWidth="1"/>
    <col min="9233" max="9233" width="7.140625" style="4455" customWidth="1"/>
    <col min="9234" max="9234" width="7" style="4455" customWidth="1"/>
    <col min="9235" max="9235" width="5.28515625" style="4455" customWidth="1"/>
    <col min="9236" max="9277" width="10" style="4455" customWidth="1"/>
    <col min="9278" max="9472" width="9.140625" style="4455"/>
    <col min="9473" max="9473" width="38.85546875" style="4455" customWidth="1"/>
    <col min="9474" max="9474" width="6.5703125" style="4455" customWidth="1"/>
    <col min="9475" max="9475" width="6.85546875" style="4455" customWidth="1"/>
    <col min="9476" max="9476" width="5" style="4455" customWidth="1"/>
    <col min="9477" max="9477" width="6.42578125" style="4455" customWidth="1"/>
    <col min="9478" max="9478" width="6.5703125" style="4455" customWidth="1"/>
    <col min="9479" max="9479" width="4.7109375" style="4455" customWidth="1"/>
    <col min="9480" max="9480" width="6.5703125" style="4455" customWidth="1"/>
    <col min="9481" max="9481" width="7.140625" style="4455" customWidth="1"/>
    <col min="9482" max="9482" width="4.42578125" style="4455" customWidth="1"/>
    <col min="9483" max="9483" width="6.85546875" style="4455" customWidth="1"/>
    <col min="9484" max="9484" width="6.7109375" style="4455" customWidth="1"/>
    <col min="9485" max="9485" width="4.85546875" style="4455" customWidth="1"/>
    <col min="9486" max="9486" width="7.140625" style="4455" customWidth="1"/>
    <col min="9487" max="9487" width="7" style="4455" customWidth="1"/>
    <col min="9488" max="9488" width="4.5703125" style="4455" customWidth="1"/>
    <col min="9489" max="9489" width="7.140625" style="4455" customWidth="1"/>
    <col min="9490" max="9490" width="7" style="4455" customWidth="1"/>
    <col min="9491" max="9491" width="5.28515625" style="4455" customWidth="1"/>
    <col min="9492" max="9533" width="10" style="4455" customWidth="1"/>
    <col min="9534" max="9728" width="9.140625" style="4455"/>
    <col min="9729" max="9729" width="38.85546875" style="4455" customWidth="1"/>
    <col min="9730" max="9730" width="6.5703125" style="4455" customWidth="1"/>
    <col min="9731" max="9731" width="6.85546875" style="4455" customWidth="1"/>
    <col min="9732" max="9732" width="5" style="4455" customWidth="1"/>
    <col min="9733" max="9733" width="6.42578125" style="4455" customWidth="1"/>
    <col min="9734" max="9734" width="6.5703125" style="4455" customWidth="1"/>
    <col min="9735" max="9735" width="4.7109375" style="4455" customWidth="1"/>
    <col min="9736" max="9736" width="6.5703125" style="4455" customWidth="1"/>
    <col min="9737" max="9737" width="7.140625" style="4455" customWidth="1"/>
    <col min="9738" max="9738" width="4.42578125" style="4455" customWidth="1"/>
    <col min="9739" max="9739" width="6.85546875" style="4455" customWidth="1"/>
    <col min="9740" max="9740" width="6.7109375" style="4455" customWidth="1"/>
    <col min="9741" max="9741" width="4.85546875" style="4455" customWidth="1"/>
    <col min="9742" max="9742" width="7.140625" style="4455" customWidth="1"/>
    <col min="9743" max="9743" width="7" style="4455" customWidth="1"/>
    <col min="9744" max="9744" width="4.5703125" style="4455" customWidth="1"/>
    <col min="9745" max="9745" width="7.140625" style="4455" customWidth="1"/>
    <col min="9746" max="9746" width="7" style="4455" customWidth="1"/>
    <col min="9747" max="9747" width="5.28515625" style="4455" customWidth="1"/>
    <col min="9748" max="9789" width="10" style="4455" customWidth="1"/>
    <col min="9790" max="9984" width="9.140625" style="4455"/>
    <col min="9985" max="9985" width="38.85546875" style="4455" customWidth="1"/>
    <col min="9986" max="9986" width="6.5703125" style="4455" customWidth="1"/>
    <col min="9987" max="9987" width="6.85546875" style="4455" customWidth="1"/>
    <col min="9988" max="9988" width="5" style="4455" customWidth="1"/>
    <col min="9989" max="9989" width="6.42578125" style="4455" customWidth="1"/>
    <col min="9990" max="9990" width="6.5703125" style="4455" customWidth="1"/>
    <col min="9991" max="9991" width="4.7109375" style="4455" customWidth="1"/>
    <col min="9992" max="9992" width="6.5703125" style="4455" customWidth="1"/>
    <col min="9993" max="9993" width="7.140625" style="4455" customWidth="1"/>
    <col min="9994" max="9994" width="4.42578125" style="4455" customWidth="1"/>
    <col min="9995" max="9995" width="6.85546875" style="4455" customWidth="1"/>
    <col min="9996" max="9996" width="6.7109375" style="4455" customWidth="1"/>
    <col min="9997" max="9997" width="4.85546875" style="4455" customWidth="1"/>
    <col min="9998" max="9998" width="7.140625" style="4455" customWidth="1"/>
    <col min="9999" max="9999" width="7" style="4455" customWidth="1"/>
    <col min="10000" max="10000" width="4.5703125" style="4455" customWidth="1"/>
    <col min="10001" max="10001" width="7.140625" style="4455" customWidth="1"/>
    <col min="10002" max="10002" width="7" style="4455" customWidth="1"/>
    <col min="10003" max="10003" width="5.28515625" style="4455" customWidth="1"/>
    <col min="10004" max="10045" width="10" style="4455" customWidth="1"/>
    <col min="10046" max="10240" width="9.140625" style="4455"/>
    <col min="10241" max="10241" width="38.85546875" style="4455" customWidth="1"/>
    <col min="10242" max="10242" width="6.5703125" style="4455" customWidth="1"/>
    <col min="10243" max="10243" width="6.85546875" style="4455" customWidth="1"/>
    <col min="10244" max="10244" width="5" style="4455" customWidth="1"/>
    <col min="10245" max="10245" width="6.42578125" style="4455" customWidth="1"/>
    <col min="10246" max="10246" width="6.5703125" style="4455" customWidth="1"/>
    <col min="10247" max="10247" width="4.7109375" style="4455" customWidth="1"/>
    <col min="10248" max="10248" width="6.5703125" style="4455" customWidth="1"/>
    <col min="10249" max="10249" width="7.140625" style="4455" customWidth="1"/>
    <col min="10250" max="10250" width="4.42578125" style="4455" customWidth="1"/>
    <col min="10251" max="10251" width="6.85546875" style="4455" customWidth="1"/>
    <col min="10252" max="10252" width="6.7109375" style="4455" customWidth="1"/>
    <col min="10253" max="10253" width="4.85546875" style="4455" customWidth="1"/>
    <col min="10254" max="10254" width="7.140625" style="4455" customWidth="1"/>
    <col min="10255" max="10255" width="7" style="4455" customWidth="1"/>
    <col min="10256" max="10256" width="4.5703125" style="4455" customWidth="1"/>
    <col min="10257" max="10257" width="7.140625" style="4455" customWidth="1"/>
    <col min="10258" max="10258" width="7" style="4455" customWidth="1"/>
    <col min="10259" max="10259" width="5.28515625" style="4455" customWidth="1"/>
    <col min="10260" max="10301" width="10" style="4455" customWidth="1"/>
    <col min="10302" max="10496" width="9.140625" style="4455"/>
    <col min="10497" max="10497" width="38.85546875" style="4455" customWidth="1"/>
    <col min="10498" max="10498" width="6.5703125" style="4455" customWidth="1"/>
    <col min="10499" max="10499" width="6.85546875" style="4455" customWidth="1"/>
    <col min="10500" max="10500" width="5" style="4455" customWidth="1"/>
    <col min="10501" max="10501" width="6.42578125" style="4455" customWidth="1"/>
    <col min="10502" max="10502" width="6.5703125" style="4455" customWidth="1"/>
    <col min="10503" max="10503" width="4.7109375" style="4455" customWidth="1"/>
    <col min="10504" max="10504" width="6.5703125" style="4455" customWidth="1"/>
    <col min="10505" max="10505" width="7.140625" style="4455" customWidth="1"/>
    <col min="10506" max="10506" width="4.42578125" style="4455" customWidth="1"/>
    <col min="10507" max="10507" width="6.85546875" style="4455" customWidth="1"/>
    <col min="10508" max="10508" width="6.7109375" style="4455" customWidth="1"/>
    <col min="10509" max="10509" width="4.85546875" style="4455" customWidth="1"/>
    <col min="10510" max="10510" width="7.140625" style="4455" customWidth="1"/>
    <col min="10511" max="10511" width="7" style="4455" customWidth="1"/>
    <col min="10512" max="10512" width="4.5703125" style="4455" customWidth="1"/>
    <col min="10513" max="10513" width="7.140625" style="4455" customWidth="1"/>
    <col min="10514" max="10514" width="7" style="4455" customWidth="1"/>
    <col min="10515" max="10515" width="5.28515625" style="4455" customWidth="1"/>
    <col min="10516" max="10557" width="10" style="4455" customWidth="1"/>
    <col min="10558" max="10752" width="9.140625" style="4455"/>
    <col min="10753" max="10753" width="38.85546875" style="4455" customWidth="1"/>
    <col min="10754" max="10754" width="6.5703125" style="4455" customWidth="1"/>
    <col min="10755" max="10755" width="6.85546875" style="4455" customWidth="1"/>
    <col min="10756" max="10756" width="5" style="4455" customWidth="1"/>
    <col min="10757" max="10757" width="6.42578125" style="4455" customWidth="1"/>
    <col min="10758" max="10758" width="6.5703125" style="4455" customWidth="1"/>
    <col min="10759" max="10759" width="4.7109375" style="4455" customWidth="1"/>
    <col min="10760" max="10760" width="6.5703125" style="4455" customWidth="1"/>
    <col min="10761" max="10761" width="7.140625" style="4455" customWidth="1"/>
    <col min="10762" max="10762" width="4.42578125" style="4455" customWidth="1"/>
    <col min="10763" max="10763" width="6.85546875" style="4455" customWidth="1"/>
    <col min="10764" max="10764" width="6.7109375" style="4455" customWidth="1"/>
    <col min="10765" max="10765" width="4.85546875" style="4455" customWidth="1"/>
    <col min="10766" max="10766" width="7.140625" style="4455" customWidth="1"/>
    <col min="10767" max="10767" width="7" style="4455" customWidth="1"/>
    <col min="10768" max="10768" width="4.5703125" style="4455" customWidth="1"/>
    <col min="10769" max="10769" width="7.140625" style="4455" customWidth="1"/>
    <col min="10770" max="10770" width="7" style="4455" customWidth="1"/>
    <col min="10771" max="10771" width="5.28515625" style="4455" customWidth="1"/>
    <col min="10772" max="10813" width="10" style="4455" customWidth="1"/>
    <col min="10814" max="11008" width="9.140625" style="4455"/>
    <col min="11009" max="11009" width="38.85546875" style="4455" customWidth="1"/>
    <col min="11010" max="11010" width="6.5703125" style="4455" customWidth="1"/>
    <col min="11011" max="11011" width="6.85546875" style="4455" customWidth="1"/>
    <col min="11012" max="11012" width="5" style="4455" customWidth="1"/>
    <col min="11013" max="11013" width="6.42578125" style="4455" customWidth="1"/>
    <col min="11014" max="11014" width="6.5703125" style="4455" customWidth="1"/>
    <col min="11015" max="11015" width="4.7109375" style="4455" customWidth="1"/>
    <col min="11016" max="11016" width="6.5703125" style="4455" customWidth="1"/>
    <col min="11017" max="11017" width="7.140625" style="4455" customWidth="1"/>
    <col min="11018" max="11018" width="4.42578125" style="4455" customWidth="1"/>
    <col min="11019" max="11019" width="6.85546875" style="4455" customWidth="1"/>
    <col min="11020" max="11020" width="6.7109375" style="4455" customWidth="1"/>
    <col min="11021" max="11021" width="4.85546875" style="4455" customWidth="1"/>
    <col min="11022" max="11022" width="7.140625" style="4455" customWidth="1"/>
    <col min="11023" max="11023" width="7" style="4455" customWidth="1"/>
    <col min="11024" max="11024" width="4.5703125" style="4455" customWidth="1"/>
    <col min="11025" max="11025" width="7.140625" style="4455" customWidth="1"/>
    <col min="11026" max="11026" width="7" style="4455" customWidth="1"/>
    <col min="11027" max="11027" width="5.28515625" style="4455" customWidth="1"/>
    <col min="11028" max="11069" width="10" style="4455" customWidth="1"/>
    <col min="11070" max="11264" width="9.140625" style="4455"/>
    <col min="11265" max="11265" width="38.85546875" style="4455" customWidth="1"/>
    <col min="11266" max="11266" width="6.5703125" style="4455" customWidth="1"/>
    <col min="11267" max="11267" width="6.85546875" style="4455" customWidth="1"/>
    <col min="11268" max="11268" width="5" style="4455" customWidth="1"/>
    <col min="11269" max="11269" width="6.42578125" style="4455" customWidth="1"/>
    <col min="11270" max="11270" width="6.5703125" style="4455" customWidth="1"/>
    <col min="11271" max="11271" width="4.7109375" style="4455" customWidth="1"/>
    <col min="11272" max="11272" width="6.5703125" style="4455" customWidth="1"/>
    <col min="11273" max="11273" width="7.140625" style="4455" customWidth="1"/>
    <col min="11274" max="11274" width="4.42578125" style="4455" customWidth="1"/>
    <col min="11275" max="11275" width="6.85546875" style="4455" customWidth="1"/>
    <col min="11276" max="11276" width="6.7109375" style="4455" customWidth="1"/>
    <col min="11277" max="11277" width="4.85546875" style="4455" customWidth="1"/>
    <col min="11278" max="11278" width="7.140625" style="4455" customWidth="1"/>
    <col min="11279" max="11279" width="7" style="4455" customWidth="1"/>
    <col min="11280" max="11280" width="4.5703125" style="4455" customWidth="1"/>
    <col min="11281" max="11281" width="7.140625" style="4455" customWidth="1"/>
    <col min="11282" max="11282" width="7" style="4455" customWidth="1"/>
    <col min="11283" max="11283" width="5.28515625" style="4455" customWidth="1"/>
    <col min="11284" max="11325" width="10" style="4455" customWidth="1"/>
    <col min="11326" max="11520" width="9.140625" style="4455"/>
    <col min="11521" max="11521" width="38.85546875" style="4455" customWidth="1"/>
    <col min="11522" max="11522" width="6.5703125" style="4455" customWidth="1"/>
    <col min="11523" max="11523" width="6.85546875" style="4455" customWidth="1"/>
    <col min="11524" max="11524" width="5" style="4455" customWidth="1"/>
    <col min="11525" max="11525" width="6.42578125" style="4455" customWidth="1"/>
    <col min="11526" max="11526" width="6.5703125" style="4455" customWidth="1"/>
    <col min="11527" max="11527" width="4.7109375" style="4455" customWidth="1"/>
    <col min="11528" max="11528" width="6.5703125" style="4455" customWidth="1"/>
    <col min="11529" max="11529" width="7.140625" style="4455" customWidth="1"/>
    <col min="11530" max="11530" width="4.42578125" style="4455" customWidth="1"/>
    <col min="11531" max="11531" width="6.85546875" style="4455" customWidth="1"/>
    <col min="11532" max="11532" width="6.7109375" style="4455" customWidth="1"/>
    <col min="11533" max="11533" width="4.85546875" style="4455" customWidth="1"/>
    <col min="11534" max="11534" width="7.140625" style="4455" customWidth="1"/>
    <col min="11535" max="11535" width="7" style="4455" customWidth="1"/>
    <col min="11536" max="11536" width="4.5703125" style="4455" customWidth="1"/>
    <col min="11537" max="11537" width="7.140625" style="4455" customWidth="1"/>
    <col min="11538" max="11538" width="7" style="4455" customWidth="1"/>
    <col min="11539" max="11539" width="5.28515625" style="4455" customWidth="1"/>
    <col min="11540" max="11581" width="10" style="4455" customWidth="1"/>
    <col min="11582" max="11776" width="9.140625" style="4455"/>
    <col min="11777" max="11777" width="38.85546875" style="4455" customWidth="1"/>
    <col min="11778" max="11778" width="6.5703125" style="4455" customWidth="1"/>
    <col min="11779" max="11779" width="6.85546875" style="4455" customWidth="1"/>
    <col min="11780" max="11780" width="5" style="4455" customWidth="1"/>
    <col min="11781" max="11781" width="6.42578125" style="4455" customWidth="1"/>
    <col min="11782" max="11782" width="6.5703125" style="4455" customWidth="1"/>
    <col min="11783" max="11783" width="4.7109375" style="4455" customWidth="1"/>
    <col min="11784" max="11784" width="6.5703125" style="4455" customWidth="1"/>
    <col min="11785" max="11785" width="7.140625" style="4455" customWidth="1"/>
    <col min="11786" max="11786" width="4.42578125" style="4455" customWidth="1"/>
    <col min="11787" max="11787" width="6.85546875" style="4455" customWidth="1"/>
    <col min="11788" max="11788" width="6.7109375" style="4455" customWidth="1"/>
    <col min="11789" max="11789" width="4.85546875" style="4455" customWidth="1"/>
    <col min="11790" max="11790" width="7.140625" style="4455" customWidth="1"/>
    <col min="11791" max="11791" width="7" style="4455" customWidth="1"/>
    <col min="11792" max="11792" width="4.5703125" style="4455" customWidth="1"/>
    <col min="11793" max="11793" width="7.140625" style="4455" customWidth="1"/>
    <col min="11794" max="11794" width="7" style="4455" customWidth="1"/>
    <col min="11795" max="11795" width="5.28515625" style="4455" customWidth="1"/>
    <col min="11796" max="11837" width="10" style="4455" customWidth="1"/>
    <col min="11838" max="12032" width="9.140625" style="4455"/>
    <col min="12033" max="12033" width="38.85546875" style="4455" customWidth="1"/>
    <col min="12034" max="12034" width="6.5703125" style="4455" customWidth="1"/>
    <col min="12035" max="12035" width="6.85546875" style="4455" customWidth="1"/>
    <col min="12036" max="12036" width="5" style="4455" customWidth="1"/>
    <col min="12037" max="12037" width="6.42578125" style="4455" customWidth="1"/>
    <col min="12038" max="12038" width="6.5703125" style="4455" customWidth="1"/>
    <col min="12039" max="12039" width="4.7109375" style="4455" customWidth="1"/>
    <col min="12040" max="12040" width="6.5703125" style="4455" customWidth="1"/>
    <col min="12041" max="12041" width="7.140625" style="4455" customWidth="1"/>
    <col min="12042" max="12042" width="4.42578125" style="4455" customWidth="1"/>
    <col min="12043" max="12043" width="6.85546875" style="4455" customWidth="1"/>
    <col min="12044" max="12044" width="6.7109375" style="4455" customWidth="1"/>
    <col min="12045" max="12045" width="4.85546875" style="4455" customWidth="1"/>
    <col min="12046" max="12046" width="7.140625" style="4455" customWidth="1"/>
    <col min="12047" max="12047" width="7" style="4455" customWidth="1"/>
    <col min="12048" max="12048" width="4.5703125" style="4455" customWidth="1"/>
    <col min="12049" max="12049" width="7.140625" style="4455" customWidth="1"/>
    <col min="12050" max="12050" width="7" style="4455" customWidth="1"/>
    <col min="12051" max="12051" width="5.28515625" style="4455" customWidth="1"/>
    <col min="12052" max="12093" width="10" style="4455" customWidth="1"/>
    <col min="12094" max="12288" width="9.140625" style="4455"/>
    <col min="12289" max="12289" width="38.85546875" style="4455" customWidth="1"/>
    <col min="12290" max="12290" width="6.5703125" style="4455" customWidth="1"/>
    <col min="12291" max="12291" width="6.85546875" style="4455" customWidth="1"/>
    <col min="12292" max="12292" width="5" style="4455" customWidth="1"/>
    <col min="12293" max="12293" width="6.42578125" style="4455" customWidth="1"/>
    <col min="12294" max="12294" width="6.5703125" style="4455" customWidth="1"/>
    <col min="12295" max="12295" width="4.7109375" style="4455" customWidth="1"/>
    <col min="12296" max="12296" width="6.5703125" style="4455" customWidth="1"/>
    <col min="12297" max="12297" width="7.140625" style="4455" customWidth="1"/>
    <col min="12298" max="12298" width="4.42578125" style="4455" customWidth="1"/>
    <col min="12299" max="12299" width="6.85546875" style="4455" customWidth="1"/>
    <col min="12300" max="12300" width="6.7109375" style="4455" customWidth="1"/>
    <col min="12301" max="12301" width="4.85546875" style="4455" customWidth="1"/>
    <col min="12302" max="12302" width="7.140625" style="4455" customWidth="1"/>
    <col min="12303" max="12303" width="7" style="4455" customWidth="1"/>
    <col min="12304" max="12304" width="4.5703125" style="4455" customWidth="1"/>
    <col min="12305" max="12305" width="7.140625" style="4455" customWidth="1"/>
    <col min="12306" max="12306" width="7" style="4455" customWidth="1"/>
    <col min="12307" max="12307" width="5.28515625" style="4455" customWidth="1"/>
    <col min="12308" max="12349" width="10" style="4455" customWidth="1"/>
    <col min="12350" max="12544" width="9.140625" style="4455"/>
    <col min="12545" max="12545" width="38.85546875" style="4455" customWidth="1"/>
    <col min="12546" max="12546" width="6.5703125" style="4455" customWidth="1"/>
    <col min="12547" max="12547" width="6.85546875" style="4455" customWidth="1"/>
    <col min="12548" max="12548" width="5" style="4455" customWidth="1"/>
    <col min="12549" max="12549" width="6.42578125" style="4455" customWidth="1"/>
    <col min="12550" max="12550" width="6.5703125" style="4455" customWidth="1"/>
    <col min="12551" max="12551" width="4.7109375" style="4455" customWidth="1"/>
    <col min="12552" max="12552" width="6.5703125" style="4455" customWidth="1"/>
    <col min="12553" max="12553" width="7.140625" style="4455" customWidth="1"/>
    <col min="12554" max="12554" width="4.42578125" style="4455" customWidth="1"/>
    <col min="12555" max="12555" width="6.85546875" style="4455" customWidth="1"/>
    <col min="12556" max="12556" width="6.7109375" style="4455" customWidth="1"/>
    <col min="12557" max="12557" width="4.85546875" style="4455" customWidth="1"/>
    <col min="12558" max="12558" width="7.140625" style="4455" customWidth="1"/>
    <col min="12559" max="12559" width="7" style="4455" customWidth="1"/>
    <col min="12560" max="12560" width="4.5703125" style="4455" customWidth="1"/>
    <col min="12561" max="12561" width="7.140625" style="4455" customWidth="1"/>
    <col min="12562" max="12562" width="7" style="4455" customWidth="1"/>
    <col min="12563" max="12563" width="5.28515625" style="4455" customWidth="1"/>
    <col min="12564" max="12605" width="10" style="4455" customWidth="1"/>
    <col min="12606" max="12800" width="9.140625" style="4455"/>
    <col min="12801" max="12801" width="38.85546875" style="4455" customWidth="1"/>
    <col min="12802" max="12802" width="6.5703125" style="4455" customWidth="1"/>
    <col min="12803" max="12803" width="6.85546875" style="4455" customWidth="1"/>
    <col min="12804" max="12804" width="5" style="4455" customWidth="1"/>
    <col min="12805" max="12805" width="6.42578125" style="4455" customWidth="1"/>
    <col min="12806" max="12806" width="6.5703125" style="4455" customWidth="1"/>
    <col min="12807" max="12807" width="4.7109375" style="4455" customWidth="1"/>
    <col min="12808" max="12808" width="6.5703125" style="4455" customWidth="1"/>
    <col min="12809" max="12809" width="7.140625" style="4455" customWidth="1"/>
    <col min="12810" max="12810" width="4.42578125" style="4455" customWidth="1"/>
    <col min="12811" max="12811" width="6.85546875" style="4455" customWidth="1"/>
    <col min="12812" max="12812" width="6.7109375" style="4455" customWidth="1"/>
    <col min="12813" max="12813" width="4.85546875" style="4455" customWidth="1"/>
    <col min="12814" max="12814" width="7.140625" style="4455" customWidth="1"/>
    <col min="12815" max="12815" width="7" style="4455" customWidth="1"/>
    <col min="12816" max="12816" width="4.5703125" style="4455" customWidth="1"/>
    <col min="12817" max="12817" width="7.140625" style="4455" customWidth="1"/>
    <col min="12818" max="12818" width="7" style="4455" customWidth="1"/>
    <col min="12819" max="12819" width="5.28515625" style="4455" customWidth="1"/>
    <col min="12820" max="12861" width="10" style="4455" customWidth="1"/>
    <col min="12862" max="13056" width="9.140625" style="4455"/>
    <col min="13057" max="13057" width="38.85546875" style="4455" customWidth="1"/>
    <col min="13058" max="13058" width="6.5703125" style="4455" customWidth="1"/>
    <col min="13059" max="13059" width="6.85546875" style="4455" customWidth="1"/>
    <col min="13060" max="13060" width="5" style="4455" customWidth="1"/>
    <col min="13061" max="13061" width="6.42578125" style="4455" customWidth="1"/>
    <col min="13062" max="13062" width="6.5703125" style="4455" customWidth="1"/>
    <col min="13063" max="13063" width="4.7109375" style="4455" customWidth="1"/>
    <col min="13064" max="13064" width="6.5703125" style="4455" customWidth="1"/>
    <col min="13065" max="13065" width="7.140625" style="4455" customWidth="1"/>
    <col min="13066" max="13066" width="4.42578125" style="4455" customWidth="1"/>
    <col min="13067" max="13067" width="6.85546875" style="4455" customWidth="1"/>
    <col min="13068" max="13068" width="6.7109375" style="4455" customWidth="1"/>
    <col min="13069" max="13069" width="4.85546875" style="4455" customWidth="1"/>
    <col min="13070" max="13070" width="7.140625" style="4455" customWidth="1"/>
    <col min="13071" max="13071" width="7" style="4455" customWidth="1"/>
    <col min="13072" max="13072" width="4.5703125" style="4455" customWidth="1"/>
    <col min="13073" max="13073" width="7.140625" style="4455" customWidth="1"/>
    <col min="13074" max="13074" width="7" style="4455" customWidth="1"/>
    <col min="13075" max="13075" width="5.28515625" style="4455" customWidth="1"/>
    <col min="13076" max="13117" width="10" style="4455" customWidth="1"/>
    <col min="13118" max="13312" width="9.140625" style="4455"/>
    <col min="13313" max="13313" width="38.85546875" style="4455" customWidth="1"/>
    <col min="13314" max="13314" width="6.5703125" style="4455" customWidth="1"/>
    <col min="13315" max="13315" width="6.85546875" style="4455" customWidth="1"/>
    <col min="13316" max="13316" width="5" style="4455" customWidth="1"/>
    <col min="13317" max="13317" width="6.42578125" style="4455" customWidth="1"/>
    <col min="13318" max="13318" width="6.5703125" style="4455" customWidth="1"/>
    <col min="13319" max="13319" width="4.7109375" style="4455" customWidth="1"/>
    <col min="13320" max="13320" width="6.5703125" style="4455" customWidth="1"/>
    <col min="13321" max="13321" width="7.140625" style="4455" customWidth="1"/>
    <col min="13322" max="13322" width="4.42578125" style="4455" customWidth="1"/>
    <col min="13323" max="13323" width="6.85546875" style="4455" customWidth="1"/>
    <col min="13324" max="13324" width="6.7109375" style="4455" customWidth="1"/>
    <col min="13325" max="13325" width="4.85546875" style="4455" customWidth="1"/>
    <col min="13326" max="13326" width="7.140625" style="4455" customWidth="1"/>
    <col min="13327" max="13327" width="7" style="4455" customWidth="1"/>
    <col min="13328" max="13328" width="4.5703125" style="4455" customWidth="1"/>
    <col min="13329" max="13329" width="7.140625" style="4455" customWidth="1"/>
    <col min="13330" max="13330" width="7" style="4455" customWidth="1"/>
    <col min="13331" max="13331" width="5.28515625" style="4455" customWidth="1"/>
    <col min="13332" max="13373" width="10" style="4455" customWidth="1"/>
    <col min="13374" max="13568" width="9.140625" style="4455"/>
    <col min="13569" max="13569" width="38.85546875" style="4455" customWidth="1"/>
    <col min="13570" max="13570" width="6.5703125" style="4455" customWidth="1"/>
    <col min="13571" max="13571" width="6.85546875" style="4455" customWidth="1"/>
    <col min="13572" max="13572" width="5" style="4455" customWidth="1"/>
    <col min="13573" max="13573" width="6.42578125" style="4455" customWidth="1"/>
    <col min="13574" max="13574" width="6.5703125" style="4455" customWidth="1"/>
    <col min="13575" max="13575" width="4.7109375" style="4455" customWidth="1"/>
    <col min="13576" max="13576" width="6.5703125" style="4455" customWidth="1"/>
    <col min="13577" max="13577" width="7.140625" style="4455" customWidth="1"/>
    <col min="13578" max="13578" width="4.42578125" style="4455" customWidth="1"/>
    <col min="13579" max="13579" width="6.85546875" style="4455" customWidth="1"/>
    <col min="13580" max="13580" width="6.7109375" style="4455" customWidth="1"/>
    <col min="13581" max="13581" width="4.85546875" style="4455" customWidth="1"/>
    <col min="13582" max="13582" width="7.140625" style="4455" customWidth="1"/>
    <col min="13583" max="13583" width="7" style="4455" customWidth="1"/>
    <col min="13584" max="13584" width="4.5703125" style="4455" customWidth="1"/>
    <col min="13585" max="13585" width="7.140625" style="4455" customWidth="1"/>
    <col min="13586" max="13586" width="7" style="4455" customWidth="1"/>
    <col min="13587" max="13587" width="5.28515625" style="4455" customWidth="1"/>
    <col min="13588" max="13629" width="10" style="4455" customWidth="1"/>
    <col min="13630" max="13824" width="9.140625" style="4455"/>
    <col min="13825" max="13825" width="38.85546875" style="4455" customWidth="1"/>
    <col min="13826" max="13826" width="6.5703125" style="4455" customWidth="1"/>
    <col min="13827" max="13827" width="6.85546875" style="4455" customWidth="1"/>
    <col min="13828" max="13828" width="5" style="4455" customWidth="1"/>
    <col min="13829" max="13829" width="6.42578125" style="4455" customWidth="1"/>
    <col min="13830" max="13830" width="6.5703125" style="4455" customWidth="1"/>
    <col min="13831" max="13831" width="4.7109375" style="4455" customWidth="1"/>
    <col min="13832" max="13832" width="6.5703125" style="4455" customWidth="1"/>
    <col min="13833" max="13833" width="7.140625" style="4455" customWidth="1"/>
    <col min="13834" max="13834" width="4.42578125" style="4455" customWidth="1"/>
    <col min="13835" max="13835" width="6.85546875" style="4455" customWidth="1"/>
    <col min="13836" max="13836" width="6.7109375" style="4455" customWidth="1"/>
    <col min="13837" max="13837" width="4.85546875" style="4455" customWidth="1"/>
    <col min="13838" max="13838" width="7.140625" style="4455" customWidth="1"/>
    <col min="13839" max="13839" width="7" style="4455" customWidth="1"/>
    <col min="13840" max="13840" width="4.5703125" style="4455" customWidth="1"/>
    <col min="13841" max="13841" width="7.140625" style="4455" customWidth="1"/>
    <col min="13842" max="13842" width="7" style="4455" customWidth="1"/>
    <col min="13843" max="13843" width="5.28515625" style="4455" customWidth="1"/>
    <col min="13844" max="13885" width="10" style="4455" customWidth="1"/>
    <col min="13886" max="14080" width="9.140625" style="4455"/>
    <col min="14081" max="14081" width="38.85546875" style="4455" customWidth="1"/>
    <col min="14082" max="14082" width="6.5703125" style="4455" customWidth="1"/>
    <col min="14083" max="14083" width="6.85546875" style="4455" customWidth="1"/>
    <col min="14084" max="14084" width="5" style="4455" customWidth="1"/>
    <col min="14085" max="14085" width="6.42578125" style="4455" customWidth="1"/>
    <col min="14086" max="14086" width="6.5703125" style="4455" customWidth="1"/>
    <col min="14087" max="14087" width="4.7109375" style="4455" customWidth="1"/>
    <col min="14088" max="14088" width="6.5703125" style="4455" customWidth="1"/>
    <col min="14089" max="14089" width="7.140625" style="4455" customWidth="1"/>
    <col min="14090" max="14090" width="4.42578125" style="4455" customWidth="1"/>
    <col min="14091" max="14091" width="6.85546875" style="4455" customWidth="1"/>
    <col min="14092" max="14092" width="6.7109375" style="4455" customWidth="1"/>
    <col min="14093" max="14093" width="4.85546875" style="4455" customWidth="1"/>
    <col min="14094" max="14094" width="7.140625" style="4455" customWidth="1"/>
    <col min="14095" max="14095" width="7" style="4455" customWidth="1"/>
    <col min="14096" max="14096" width="4.5703125" style="4455" customWidth="1"/>
    <col min="14097" max="14097" width="7.140625" style="4455" customWidth="1"/>
    <col min="14098" max="14098" width="7" style="4455" customWidth="1"/>
    <col min="14099" max="14099" width="5.28515625" style="4455" customWidth="1"/>
    <col min="14100" max="14141" width="10" style="4455" customWidth="1"/>
    <col min="14142" max="14336" width="9.140625" style="4455"/>
    <col min="14337" max="14337" width="38.85546875" style="4455" customWidth="1"/>
    <col min="14338" max="14338" width="6.5703125" style="4455" customWidth="1"/>
    <col min="14339" max="14339" width="6.85546875" style="4455" customWidth="1"/>
    <col min="14340" max="14340" width="5" style="4455" customWidth="1"/>
    <col min="14341" max="14341" width="6.42578125" style="4455" customWidth="1"/>
    <col min="14342" max="14342" width="6.5703125" style="4455" customWidth="1"/>
    <col min="14343" max="14343" width="4.7109375" style="4455" customWidth="1"/>
    <col min="14344" max="14344" width="6.5703125" style="4455" customWidth="1"/>
    <col min="14345" max="14345" width="7.140625" style="4455" customWidth="1"/>
    <col min="14346" max="14346" width="4.42578125" style="4455" customWidth="1"/>
    <col min="14347" max="14347" width="6.85546875" style="4455" customWidth="1"/>
    <col min="14348" max="14348" width="6.7109375" style="4455" customWidth="1"/>
    <col min="14349" max="14349" width="4.85546875" style="4455" customWidth="1"/>
    <col min="14350" max="14350" width="7.140625" style="4455" customWidth="1"/>
    <col min="14351" max="14351" width="7" style="4455" customWidth="1"/>
    <col min="14352" max="14352" width="4.5703125" style="4455" customWidth="1"/>
    <col min="14353" max="14353" width="7.140625" style="4455" customWidth="1"/>
    <col min="14354" max="14354" width="7" style="4455" customWidth="1"/>
    <col min="14355" max="14355" width="5.28515625" style="4455" customWidth="1"/>
    <col min="14356" max="14397" width="10" style="4455" customWidth="1"/>
    <col min="14398" max="14592" width="9.140625" style="4455"/>
    <col min="14593" max="14593" width="38.85546875" style="4455" customWidth="1"/>
    <col min="14594" max="14594" width="6.5703125" style="4455" customWidth="1"/>
    <col min="14595" max="14595" width="6.85546875" style="4455" customWidth="1"/>
    <col min="14596" max="14596" width="5" style="4455" customWidth="1"/>
    <col min="14597" max="14597" width="6.42578125" style="4455" customWidth="1"/>
    <col min="14598" max="14598" width="6.5703125" style="4455" customWidth="1"/>
    <col min="14599" max="14599" width="4.7109375" style="4455" customWidth="1"/>
    <col min="14600" max="14600" width="6.5703125" style="4455" customWidth="1"/>
    <col min="14601" max="14601" width="7.140625" style="4455" customWidth="1"/>
    <col min="14602" max="14602" width="4.42578125" style="4455" customWidth="1"/>
    <col min="14603" max="14603" width="6.85546875" style="4455" customWidth="1"/>
    <col min="14604" max="14604" width="6.7109375" style="4455" customWidth="1"/>
    <col min="14605" max="14605" width="4.85546875" style="4455" customWidth="1"/>
    <col min="14606" max="14606" width="7.140625" style="4455" customWidth="1"/>
    <col min="14607" max="14607" width="7" style="4455" customWidth="1"/>
    <col min="14608" max="14608" width="4.5703125" style="4455" customWidth="1"/>
    <col min="14609" max="14609" width="7.140625" style="4455" customWidth="1"/>
    <col min="14610" max="14610" width="7" style="4455" customWidth="1"/>
    <col min="14611" max="14611" width="5.28515625" style="4455" customWidth="1"/>
    <col min="14612" max="14653" width="10" style="4455" customWidth="1"/>
    <col min="14654" max="14848" width="9.140625" style="4455"/>
    <col min="14849" max="14849" width="38.85546875" style="4455" customWidth="1"/>
    <col min="14850" max="14850" width="6.5703125" style="4455" customWidth="1"/>
    <col min="14851" max="14851" width="6.85546875" style="4455" customWidth="1"/>
    <col min="14852" max="14852" width="5" style="4455" customWidth="1"/>
    <col min="14853" max="14853" width="6.42578125" style="4455" customWidth="1"/>
    <col min="14854" max="14854" width="6.5703125" style="4455" customWidth="1"/>
    <col min="14855" max="14855" width="4.7109375" style="4455" customWidth="1"/>
    <col min="14856" max="14856" width="6.5703125" style="4455" customWidth="1"/>
    <col min="14857" max="14857" width="7.140625" style="4455" customWidth="1"/>
    <col min="14858" max="14858" width="4.42578125" style="4455" customWidth="1"/>
    <col min="14859" max="14859" width="6.85546875" style="4455" customWidth="1"/>
    <col min="14860" max="14860" width="6.7109375" style="4455" customWidth="1"/>
    <col min="14861" max="14861" width="4.85546875" style="4455" customWidth="1"/>
    <col min="14862" max="14862" width="7.140625" style="4455" customWidth="1"/>
    <col min="14863" max="14863" width="7" style="4455" customWidth="1"/>
    <col min="14864" max="14864" width="4.5703125" style="4455" customWidth="1"/>
    <col min="14865" max="14865" width="7.140625" style="4455" customWidth="1"/>
    <col min="14866" max="14866" width="7" style="4455" customWidth="1"/>
    <col min="14867" max="14867" width="5.28515625" style="4455" customWidth="1"/>
    <col min="14868" max="14909" width="10" style="4455" customWidth="1"/>
    <col min="14910" max="15104" width="9.140625" style="4455"/>
    <col min="15105" max="15105" width="38.85546875" style="4455" customWidth="1"/>
    <col min="15106" max="15106" width="6.5703125" style="4455" customWidth="1"/>
    <col min="15107" max="15107" width="6.85546875" style="4455" customWidth="1"/>
    <col min="15108" max="15108" width="5" style="4455" customWidth="1"/>
    <col min="15109" max="15109" width="6.42578125" style="4455" customWidth="1"/>
    <col min="15110" max="15110" width="6.5703125" style="4455" customWidth="1"/>
    <col min="15111" max="15111" width="4.7109375" style="4455" customWidth="1"/>
    <col min="15112" max="15112" width="6.5703125" style="4455" customWidth="1"/>
    <col min="15113" max="15113" width="7.140625" style="4455" customWidth="1"/>
    <col min="15114" max="15114" width="4.42578125" style="4455" customWidth="1"/>
    <col min="15115" max="15115" width="6.85546875" style="4455" customWidth="1"/>
    <col min="15116" max="15116" width="6.7109375" style="4455" customWidth="1"/>
    <col min="15117" max="15117" width="4.85546875" style="4455" customWidth="1"/>
    <col min="15118" max="15118" width="7.140625" style="4455" customWidth="1"/>
    <col min="15119" max="15119" width="7" style="4455" customWidth="1"/>
    <col min="15120" max="15120" width="4.5703125" style="4455" customWidth="1"/>
    <col min="15121" max="15121" width="7.140625" style="4455" customWidth="1"/>
    <col min="15122" max="15122" width="7" style="4455" customWidth="1"/>
    <col min="15123" max="15123" width="5.28515625" style="4455" customWidth="1"/>
    <col min="15124" max="15165" width="10" style="4455" customWidth="1"/>
    <col min="15166" max="15360" width="9.140625" style="4455"/>
    <col min="15361" max="15361" width="38.85546875" style="4455" customWidth="1"/>
    <col min="15362" max="15362" width="6.5703125" style="4455" customWidth="1"/>
    <col min="15363" max="15363" width="6.85546875" style="4455" customWidth="1"/>
    <col min="15364" max="15364" width="5" style="4455" customWidth="1"/>
    <col min="15365" max="15365" width="6.42578125" style="4455" customWidth="1"/>
    <col min="15366" max="15366" width="6.5703125" style="4455" customWidth="1"/>
    <col min="15367" max="15367" width="4.7109375" style="4455" customWidth="1"/>
    <col min="15368" max="15368" width="6.5703125" style="4455" customWidth="1"/>
    <col min="15369" max="15369" width="7.140625" style="4455" customWidth="1"/>
    <col min="15370" max="15370" width="4.42578125" style="4455" customWidth="1"/>
    <col min="15371" max="15371" width="6.85546875" style="4455" customWidth="1"/>
    <col min="15372" max="15372" width="6.7109375" style="4455" customWidth="1"/>
    <col min="15373" max="15373" width="4.85546875" style="4455" customWidth="1"/>
    <col min="15374" max="15374" width="7.140625" style="4455" customWidth="1"/>
    <col min="15375" max="15375" width="7" style="4455" customWidth="1"/>
    <col min="15376" max="15376" width="4.5703125" style="4455" customWidth="1"/>
    <col min="15377" max="15377" width="7.140625" style="4455" customWidth="1"/>
    <col min="15378" max="15378" width="7" style="4455" customWidth="1"/>
    <col min="15379" max="15379" width="5.28515625" style="4455" customWidth="1"/>
    <col min="15380" max="15421" width="10" style="4455" customWidth="1"/>
    <col min="15422" max="15616" width="9.140625" style="4455"/>
    <col min="15617" max="15617" width="38.85546875" style="4455" customWidth="1"/>
    <col min="15618" max="15618" width="6.5703125" style="4455" customWidth="1"/>
    <col min="15619" max="15619" width="6.85546875" style="4455" customWidth="1"/>
    <col min="15620" max="15620" width="5" style="4455" customWidth="1"/>
    <col min="15621" max="15621" width="6.42578125" style="4455" customWidth="1"/>
    <col min="15622" max="15622" width="6.5703125" style="4455" customWidth="1"/>
    <col min="15623" max="15623" width="4.7109375" style="4455" customWidth="1"/>
    <col min="15624" max="15624" width="6.5703125" style="4455" customWidth="1"/>
    <col min="15625" max="15625" width="7.140625" style="4455" customWidth="1"/>
    <col min="15626" max="15626" width="4.42578125" style="4455" customWidth="1"/>
    <col min="15627" max="15627" width="6.85546875" style="4455" customWidth="1"/>
    <col min="15628" max="15628" width="6.7109375" style="4455" customWidth="1"/>
    <col min="15629" max="15629" width="4.85546875" style="4455" customWidth="1"/>
    <col min="15630" max="15630" width="7.140625" style="4455" customWidth="1"/>
    <col min="15631" max="15631" width="7" style="4455" customWidth="1"/>
    <col min="15632" max="15632" width="4.5703125" style="4455" customWidth="1"/>
    <col min="15633" max="15633" width="7.140625" style="4455" customWidth="1"/>
    <col min="15634" max="15634" width="7" style="4455" customWidth="1"/>
    <col min="15635" max="15635" width="5.28515625" style="4455" customWidth="1"/>
    <col min="15636" max="15677" width="10" style="4455" customWidth="1"/>
    <col min="15678" max="15872" width="9.140625" style="4455"/>
    <col min="15873" max="15873" width="38.85546875" style="4455" customWidth="1"/>
    <col min="15874" max="15874" width="6.5703125" style="4455" customWidth="1"/>
    <col min="15875" max="15875" width="6.85546875" style="4455" customWidth="1"/>
    <col min="15876" max="15876" width="5" style="4455" customWidth="1"/>
    <col min="15877" max="15877" width="6.42578125" style="4455" customWidth="1"/>
    <col min="15878" max="15878" width="6.5703125" style="4455" customWidth="1"/>
    <col min="15879" max="15879" width="4.7109375" style="4455" customWidth="1"/>
    <col min="15880" max="15880" width="6.5703125" style="4455" customWidth="1"/>
    <col min="15881" max="15881" width="7.140625" style="4455" customWidth="1"/>
    <col min="15882" max="15882" width="4.42578125" style="4455" customWidth="1"/>
    <col min="15883" max="15883" width="6.85546875" style="4455" customWidth="1"/>
    <col min="15884" max="15884" width="6.7109375" style="4455" customWidth="1"/>
    <col min="15885" max="15885" width="4.85546875" style="4455" customWidth="1"/>
    <col min="15886" max="15886" width="7.140625" style="4455" customWidth="1"/>
    <col min="15887" max="15887" width="7" style="4455" customWidth="1"/>
    <col min="15888" max="15888" width="4.5703125" style="4455" customWidth="1"/>
    <col min="15889" max="15889" width="7.140625" style="4455" customWidth="1"/>
    <col min="15890" max="15890" width="7" style="4455" customWidth="1"/>
    <col min="15891" max="15891" width="5.28515625" style="4455" customWidth="1"/>
    <col min="15892" max="15933" width="10" style="4455" customWidth="1"/>
    <col min="15934" max="16128" width="9.140625" style="4455"/>
    <col min="16129" max="16129" width="38.85546875" style="4455" customWidth="1"/>
    <col min="16130" max="16130" width="6.5703125" style="4455" customWidth="1"/>
    <col min="16131" max="16131" width="6.85546875" style="4455" customWidth="1"/>
    <col min="16132" max="16132" width="5" style="4455" customWidth="1"/>
    <col min="16133" max="16133" width="6.42578125" style="4455" customWidth="1"/>
    <col min="16134" max="16134" width="6.5703125" style="4455" customWidth="1"/>
    <col min="16135" max="16135" width="4.7109375" style="4455" customWidth="1"/>
    <col min="16136" max="16136" width="6.5703125" style="4455" customWidth="1"/>
    <col min="16137" max="16137" width="7.140625" style="4455" customWidth="1"/>
    <col min="16138" max="16138" width="4.42578125" style="4455" customWidth="1"/>
    <col min="16139" max="16139" width="6.85546875" style="4455" customWidth="1"/>
    <col min="16140" max="16140" width="6.7109375" style="4455" customWidth="1"/>
    <col min="16141" max="16141" width="4.85546875" style="4455" customWidth="1"/>
    <col min="16142" max="16142" width="7.140625" style="4455" customWidth="1"/>
    <col min="16143" max="16143" width="7" style="4455" customWidth="1"/>
    <col min="16144" max="16144" width="4.5703125" style="4455" customWidth="1"/>
    <col min="16145" max="16145" width="7.140625" style="4455" customWidth="1"/>
    <col min="16146" max="16146" width="7" style="4455" customWidth="1"/>
    <col min="16147" max="16147" width="5.28515625" style="4455" customWidth="1"/>
    <col min="16148" max="16189" width="10" style="4455" customWidth="1"/>
    <col min="16190" max="16384" width="9.140625" style="4455"/>
  </cols>
  <sheetData>
    <row r="1" spans="1:20" ht="22.15" customHeight="1" thickBot="1">
      <c r="A1" s="6559" t="s">
        <v>309</v>
      </c>
      <c r="B1" s="6559"/>
      <c r="C1" s="6559"/>
      <c r="D1" s="6559"/>
      <c r="E1" s="6559"/>
      <c r="F1" s="6559"/>
      <c r="G1" s="6559"/>
      <c r="H1" s="6559"/>
      <c r="I1" s="6559"/>
      <c r="J1" s="6559"/>
      <c r="K1" s="6559"/>
      <c r="L1" s="6559"/>
      <c r="M1" s="6559"/>
      <c r="N1" s="6559"/>
      <c r="O1" s="6559"/>
      <c r="P1" s="6559"/>
      <c r="Q1" s="6559"/>
      <c r="R1" s="6559"/>
      <c r="S1" s="6559"/>
      <c r="T1" s="1432"/>
    </row>
    <row r="2" spans="1:20" ht="14.25" customHeight="1" thickBot="1">
      <c r="A2" s="6568" t="s">
        <v>1</v>
      </c>
      <c r="B2" s="5473"/>
      <c r="C2" s="5473"/>
      <c r="D2" s="5473"/>
      <c r="E2" s="6560" t="s">
        <v>407</v>
      </c>
      <c r="F2" s="6560"/>
      <c r="G2" s="6560"/>
      <c r="H2" s="6560"/>
      <c r="I2" s="6560"/>
      <c r="J2" s="6560"/>
      <c r="K2" s="6560"/>
      <c r="L2" s="6560"/>
      <c r="M2" s="6560"/>
      <c r="N2" s="6560"/>
      <c r="O2" s="6560"/>
      <c r="P2" s="6560"/>
      <c r="Q2" s="6560"/>
      <c r="R2" s="6560"/>
      <c r="S2" s="6561"/>
    </row>
    <row r="3" spans="1:20" ht="16.149999999999999" hidden="1" customHeight="1" thickBot="1">
      <c r="A3" s="6569"/>
      <c r="B3" s="6562" t="s">
        <v>382</v>
      </c>
      <c r="C3" s="6563"/>
      <c r="D3" s="6564"/>
      <c r="E3" s="6565" t="s">
        <v>378</v>
      </c>
      <c r="F3" s="6563"/>
      <c r="G3" s="6564"/>
      <c r="H3" s="6563" t="s">
        <v>62</v>
      </c>
      <c r="I3" s="6563"/>
      <c r="J3" s="6564"/>
      <c r="K3" s="6566" t="s">
        <v>44</v>
      </c>
      <c r="L3" s="6563"/>
      <c r="M3" s="6564"/>
      <c r="N3" s="6563" t="s">
        <v>45</v>
      </c>
      <c r="O3" s="6563"/>
      <c r="P3" s="6567"/>
      <c r="Q3" s="6581" t="s">
        <v>9</v>
      </c>
      <c r="R3" s="6581"/>
      <c r="S3" s="6582"/>
      <c r="T3" s="5474"/>
    </row>
    <row r="4" spans="1:20" ht="12.6" hidden="1" customHeight="1">
      <c r="A4" s="6569"/>
      <c r="B4" s="6583"/>
      <c r="C4" s="6555"/>
      <c r="D4" s="6556"/>
      <c r="E4" s="6555"/>
      <c r="F4" s="6555"/>
      <c r="G4" s="6556"/>
      <c r="H4" s="6555"/>
      <c r="I4" s="6555"/>
      <c r="J4" s="6556"/>
      <c r="K4" s="6557"/>
      <c r="L4" s="6555"/>
      <c r="M4" s="6556"/>
      <c r="N4" s="6555"/>
      <c r="O4" s="6555"/>
      <c r="P4" s="6558"/>
      <c r="Q4" s="6572"/>
      <c r="R4" s="6572"/>
      <c r="S4" s="6579"/>
    </row>
    <row r="5" spans="1:20" ht="9" customHeight="1">
      <c r="A5" s="6569"/>
      <c r="B5" s="6571">
        <v>1</v>
      </c>
      <c r="C5" s="6572"/>
      <c r="D5" s="6573"/>
      <c r="E5" s="6572">
        <v>2</v>
      </c>
      <c r="F5" s="6572"/>
      <c r="G5" s="6573"/>
      <c r="H5" s="6572">
        <v>3</v>
      </c>
      <c r="I5" s="6572"/>
      <c r="J5" s="6573"/>
      <c r="K5" s="6577">
        <v>4</v>
      </c>
      <c r="L5" s="6572"/>
      <c r="M5" s="6573"/>
      <c r="N5" s="6572">
        <v>5</v>
      </c>
      <c r="O5" s="6572"/>
      <c r="P5" s="6579"/>
      <c r="Q5" s="6572"/>
      <c r="R5" s="6572"/>
      <c r="S5" s="6579"/>
    </row>
    <row r="6" spans="1:20" ht="7.9" customHeight="1">
      <c r="A6" s="6569"/>
      <c r="B6" s="6574"/>
      <c r="C6" s="6575"/>
      <c r="D6" s="6576"/>
      <c r="E6" s="6575"/>
      <c r="F6" s="6575"/>
      <c r="G6" s="6576"/>
      <c r="H6" s="6575"/>
      <c r="I6" s="6575"/>
      <c r="J6" s="6576"/>
      <c r="K6" s="6578"/>
      <c r="L6" s="6575"/>
      <c r="M6" s="6576"/>
      <c r="N6" s="6575"/>
      <c r="O6" s="6575"/>
      <c r="P6" s="6580"/>
      <c r="Q6" s="6575"/>
      <c r="R6" s="6575"/>
      <c r="S6" s="6580"/>
    </row>
    <row r="7" spans="1:20" ht="27.75" customHeight="1">
      <c r="A7" s="6570"/>
      <c r="B7" s="5475" t="s">
        <v>7</v>
      </c>
      <c r="C7" s="5476" t="s">
        <v>47</v>
      </c>
      <c r="D7" s="5477" t="s">
        <v>9</v>
      </c>
      <c r="E7" s="5478" t="s">
        <v>7</v>
      </c>
      <c r="F7" s="5476" t="s">
        <v>47</v>
      </c>
      <c r="G7" s="5477" t="s">
        <v>9</v>
      </c>
      <c r="H7" s="5478" t="s">
        <v>7</v>
      </c>
      <c r="I7" s="5476" t="s">
        <v>47</v>
      </c>
      <c r="J7" s="5479" t="s">
        <v>9</v>
      </c>
      <c r="K7" s="5478" t="s">
        <v>7</v>
      </c>
      <c r="L7" s="5476" t="s">
        <v>47</v>
      </c>
      <c r="M7" s="5480" t="s">
        <v>9</v>
      </c>
      <c r="N7" s="5481" t="s">
        <v>7</v>
      </c>
      <c r="O7" s="5476" t="s">
        <v>47</v>
      </c>
      <c r="P7" s="5482" t="s">
        <v>9</v>
      </c>
      <c r="Q7" s="5478" t="s">
        <v>7</v>
      </c>
      <c r="R7" s="5476" t="s">
        <v>47</v>
      </c>
      <c r="S7" s="5477" t="s">
        <v>9</v>
      </c>
    </row>
    <row r="8" spans="1:20" ht="20.45" customHeight="1" thickBot="1">
      <c r="A8" s="5550" t="s">
        <v>48</v>
      </c>
      <c r="B8" s="5551"/>
      <c r="C8" s="5552"/>
      <c r="D8" s="5553"/>
      <c r="E8" s="5554"/>
      <c r="F8" s="5554"/>
      <c r="G8" s="5555"/>
      <c r="H8" s="5554"/>
      <c r="I8" s="5556"/>
      <c r="J8" s="5555"/>
      <c r="K8" s="5554"/>
      <c r="L8" s="5556"/>
      <c r="M8" s="5555"/>
      <c r="N8" s="5554"/>
      <c r="O8" s="5556"/>
      <c r="P8" s="5557"/>
      <c r="Q8" s="4473"/>
      <c r="R8" s="5558"/>
      <c r="S8" s="5559"/>
    </row>
    <row r="9" spans="1:20" s="4458" customFormat="1" ht="18" customHeight="1">
      <c r="A9" s="5447" t="s">
        <v>49</v>
      </c>
      <c r="B9" s="5560">
        <f>15</f>
        <v>15</v>
      </c>
      <c r="C9" s="5561">
        <f t="shared" ref="B9:P18" si="0">C22+C34</f>
        <v>0</v>
      </c>
      <c r="D9" s="5562">
        <f>B9+C9</f>
        <v>15</v>
      </c>
      <c r="E9" s="5561">
        <f>15</f>
        <v>15</v>
      </c>
      <c r="F9" s="5561">
        <v>1</v>
      </c>
      <c r="G9" s="5562">
        <f>E9+F9</f>
        <v>16</v>
      </c>
      <c r="H9" s="5561">
        <v>15</v>
      </c>
      <c r="I9" s="5563">
        <v>1</v>
      </c>
      <c r="J9" s="5562">
        <v>16</v>
      </c>
      <c r="K9" s="5561">
        <v>22</v>
      </c>
      <c r="L9" s="5563">
        <f t="shared" si="0"/>
        <v>1</v>
      </c>
      <c r="M9" s="5562">
        <f t="shared" si="0"/>
        <v>23</v>
      </c>
      <c r="N9" s="5561">
        <v>15</v>
      </c>
      <c r="O9" s="5563">
        <v>1</v>
      </c>
      <c r="P9" s="5564">
        <v>16</v>
      </c>
      <c r="Q9" s="4941">
        <f>E9+H9+K9+N9+B9</f>
        <v>82</v>
      </c>
      <c r="R9" s="5549">
        <f t="shared" ref="Q9:S19" si="1">F9+I9+L9+O9+C9</f>
        <v>4</v>
      </c>
      <c r="S9" s="5532">
        <f>G9+J9+M9+P9+D9</f>
        <v>86</v>
      </c>
    </row>
    <row r="10" spans="1:20" s="4458" customFormat="1" ht="18.75" customHeight="1">
      <c r="A10" s="4402" t="s">
        <v>50</v>
      </c>
      <c r="B10" s="4433">
        <f t="shared" si="0"/>
        <v>10</v>
      </c>
      <c r="C10" s="4434">
        <f t="shared" si="0"/>
        <v>1</v>
      </c>
      <c r="D10" s="4435">
        <f t="shared" si="0"/>
        <v>11</v>
      </c>
      <c r="E10" s="4434">
        <f>24</f>
        <v>24</v>
      </c>
      <c r="F10" s="4434">
        <f t="shared" si="0"/>
        <v>0</v>
      </c>
      <c r="G10" s="4435">
        <f>E10+F10</f>
        <v>24</v>
      </c>
      <c r="H10" s="4434">
        <v>13</v>
      </c>
      <c r="I10" s="5483">
        <f t="shared" si="0"/>
        <v>0</v>
      </c>
      <c r="J10" s="4435">
        <v>13</v>
      </c>
      <c r="K10" s="4434">
        <f t="shared" si="0"/>
        <v>18</v>
      </c>
      <c r="L10" s="5483">
        <f t="shared" si="0"/>
        <v>4</v>
      </c>
      <c r="M10" s="4435">
        <f t="shared" si="0"/>
        <v>22</v>
      </c>
      <c r="N10" s="4434">
        <f t="shared" si="0"/>
        <v>10</v>
      </c>
      <c r="O10" s="5483">
        <f t="shared" si="0"/>
        <v>4</v>
      </c>
      <c r="P10" s="5484">
        <f t="shared" si="0"/>
        <v>14</v>
      </c>
      <c r="Q10" s="4456">
        <f t="shared" si="1"/>
        <v>75</v>
      </c>
      <c r="R10" s="5485">
        <f t="shared" si="1"/>
        <v>9</v>
      </c>
      <c r="S10" s="4457">
        <f t="shared" si="1"/>
        <v>84</v>
      </c>
    </row>
    <row r="11" spans="1:20" s="4458" customFormat="1" ht="15" customHeight="1">
      <c r="A11" s="5396" t="s">
        <v>51</v>
      </c>
      <c r="B11" s="4433">
        <f t="shared" si="0"/>
        <v>15</v>
      </c>
      <c r="C11" s="4434">
        <f t="shared" si="0"/>
        <v>4</v>
      </c>
      <c r="D11" s="4435">
        <f t="shared" si="0"/>
        <v>19</v>
      </c>
      <c r="E11" s="4434">
        <f>25</f>
        <v>25</v>
      </c>
      <c r="F11" s="4434">
        <f>5</f>
        <v>5</v>
      </c>
      <c r="G11" s="4435">
        <f>E11+F11</f>
        <v>30</v>
      </c>
      <c r="H11" s="4434">
        <v>27</v>
      </c>
      <c r="I11" s="5483">
        <v>9</v>
      </c>
      <c r="J11" s="4435">
        <v>36</v>
      </c>
      <c r="K11" s="4434">
        <f>22</f>
        <v>22</v>
      </c>
      <c r="L11" s="5483">
        <f t="shared" si="0"/>
        <v>0</v>
      </c>
      <c r="M11" s="4435">
        <f>22</f>
        <v>22</v>
      </c>
      <c r="N11" s="4434">
        <f>N24+N36</f>
        <v>19</v>
      </c>
      <c r="O11" s="5483">
        <f>5</f>
        <v>5</v>
      </c>
      <c r="P11" s="5484">
        <f t="shared" si="0"/>
        <v>24</v>
      </c>
      <c r="Q11" s="4456">
        <f>Q36+Q24</f>
        <v>108</v>
      </c>
      <c r="R11" s="5485">
        <f t="shared" si="1"/>
        <v>23</v>
      </c>
      <c r="S11" s="4457">
        <f t="shared" si="1"/>
        <v>131</v>
      </c>
    </row>
    <row r="12" spans="1:20" s="4458" customFormat="1" ht="16.5" customHeight="1">
      <c r="A12" s="5396" t="s">
        <v>52</v>
      </c>
      <c r="B12" s="4433">
        <v>2</v>
      </c>
      <c r="C12" s="4434">
        <f t="shared" si="0"/>
        <v>0</v>
      </c>
      <c r="D12" s="4435">
        <v>2</v>
      </c>
      <c r="E12" s="4434">
        <v>9</v>
      </c>
      <c r="F12" s="4434">
        <f t="shared" si="0"/>
        <v>0</v>
      </c>
      <c r="G12" s="4435">
        <v>9</v>
      </c>
      <c r="H12" s="4434">
        <v>14</v>
      </c>
      <c r="I12" s="5483">
        <v>1</v>
      </c>
      <c r="J12" s="4435">
        <v>15</v>
      </c>
      <c r="K12" s="4434">
        <f t="shared" si="0"/>
        <v>13</v>
      </c>
      <c r="L12" s="5483">
        <f t="shared" si="0"/>
        <v>0</v>
      </c>
      <c r="M12" s="4435">
        <f t="shared" si="0"/>
        <v>13</v>
      </c>
      <c r="N12" s="4434">
        <f>12</f>
        <v>12</v>
      </c>
      <c r="O12" s="5483">
        <v>1</v>
      </c>
      <c r="P12" s="5484">
        <f>O12+N12</f>
        <v>13</v>
      </c>
      <c r="Q12" s="4456">
        <f t="shared" si="1"/>
        <v>50</v>
      </c>
      <c r="R12" s="5485">
        <f t="shared" si="1"/>
        <v>2</v>
      </c>
      <c r="S12" s="4457">
        <f t="shared" si="1"/>
        <v>52</v>
      </c>
    </row>
    <row r="13" spans="1:20" s="4458" customFormat="1" ht="21" hidden="1" customHeight="1">
      <c r="A13" s="5396" t="s">
        <v>63</v>
      </c>
      <c r="B13" s="4433">
        <f t="shared" si="0"/>
        <v>0</v>
      </c>
      <c r="C13" s="4434">
        <f t="shared" si="0"/>
        <v>0</v>
      </c>
      <c r="D13" s="4435">
        <f t="shared" si="0"/>
        <v>0</v>
      </c>
      <c r="E13" s="4434">
        <f t="shared" si="0"/>
        <v>0</v>
      </c>
      <c r="F13" s="4434">
        <f t="shared" si="0"/>
        <v>0</v>
      </c>
      <c r="G13" s="4435">
        <f t="shared" si="0"/>
        <v>0</v>
      </c>
      <c r="H13" s="4434">
        <f t="shared" si="0"/>
        <v>0</v>
      </c>
      <c r="I13" s="5483">
        <f t="shared" si="0"/>
        <v>0</v>
      </c>
      <c r="J13" s="4435">
        <f t="shared" si="0"/>
        <v>0</v>
      </c>
      <c r="K13" s="4434">
        <f t="shared" si="0"/>
        <v>0</v>
      </c>
      <c r="L13" s="5483">
        <f t="shared" si="0"/>
        <v>0</v>
      </c>
      <c r="M13" s="4435">
        <f t="shared" si="0"/>
        <v>0</v>
      </c>
      <c r="N13" s="4434">
        <f t="shared" si="0"/>
        <v>0</v>
      </c>
      <c r="O13" s="5483">
        <f t="shared" si="0"/>
        <v>0</v>
      </c>
      <c r="P13" s="5484">
        <f t="shared" si="0"/>
        <v>0</v>
      </c>
      <c r="Q13" s="4456">
        <f t="shared" si="1"/>
        <v>0</v>
      </c>
      <c r="R13" s="5485">
        <f t="shared" si="1"/>
        <v>0</v>
      </c>
      <c r="S13" s="4457">
        <f t="shared" si="1"/>
        <v>0</v>
      </c>
    </row>
    <row r="14" spans="1:20" s="4458" customFormat="1" ht="24.6" hidden="1" customHeight="1">
      <c r="A14" s="5397" t="s">
        <v>53</v>
      </c>
      <c r="B14" s="4433">
        <f t="shared" si="0"/>
        <v>0</v>
      </c>
      <c r="C14" s="4434">
        <f t="shared" si="0"/>
        <v>0</v>
      </c>
      <c r="D14" s="4435">
        <f t="shared" si="0"/>
        <v>0</v>
      </c>
      <c r="E14" s="4434">
        <f t="shared" si="0"/>
        <v>0</v>
      </c>
      <c r="F14" s="4434">
        <f t="shared" si="0"/>
        <v>0</v>
      </c>
      <c r="G14" s="4435">
        <f t="shared" si="0"/>
        <v>0</v>
      </c>
      <c r="H14" s="4434">
        <f t="shared" si="0"/>
        <v>0</v>
      </c>
      <c r="I14" s="5483">
        <f t="shared" si="0"/>
        <v>0</v>
      </c>
      <c r="J14" s="4435">
        <f t="shared" si="0"/>
        <v>0</v>
      </c>
      <c r="K14" s="4434">
        <f t="shared" si="0"/>
        <v>0</v>
      </c>
      <c r="L14" s="5483">
        <f t="shared" si="0"/>
        <v>0</v>
      </c>
      <c r="M14" s="4435">
        <f t="shared" si="0"/>
        <v>0</v>
      </c>
      <c r="N14" s="4434">
        <f t="shared" si="0"/>
        <v>0</v>
      </c>
      <c r="O14" s="5483">
        <f t="shared" si="0"/>
        <v>0</v>
      </c>
      <c r="P14" s="5484">
        <f>P27+P39</f>
        <v>0</v>
      </c>
      <c r="Q14" s="4456">
        <f t="shared" si="1"/>
        <v>0</v>
      </c>
      <c r="R14" s="5485">
        <f t="shared" si="1"/>
        <v>0</v>
      </c>
      <c r="S14" s="4457">
        <f t="shared" si="1"/>
        <v>0</v>
      </c>
    </row>
    <row r="15" spans="1:20" s="4458" customFormat="1" ht="15.75" customHeight="1">
      <c r="A15" s="5398" t="s">
        <v>54</v>
      </c>
      <c r="B15" s="4433">
        <f t="shared" si="0"/>
        <v>0</v>
      </c>
      <c r="C15" s="4434">
        <f t="shared" si="0"/>
        <v>0</v>
      </c>
      <c r="D15" s="4435">
        <f t="shared" si="0"/>
        <v>0</v>
      </c>
      <c r="E15" s="4434">
        <f t="shared" si="0"/>
        <v>0</v>
      </c>
      <c r="F15" s="4434">
        <f t="shared" si="0"/>
        <v>0</v>
      </c>
      <c r="G15" s="4435">
        <f t="shared" si="0"/>
        <v>0</v>
      </c>
      <c r="H15" s="4434">
        <f t="shared" si="0"/>
        <v>0</v>
      </c>
      <c r="I15" s="5483">
        <f t="shared" si="0"/>
        <v>0</v>
      </c>
      <c r="J15" s="4435">
        <f t="shared" si="0"/>
        <v>0</v>
      </c>
      <c r="K15" s="4434">
        <f t="shared" si="0"/>
        <v>13</v>
      </c>
      <c r="L15" s="5483">
        <f t="shared" si="0"/>
        <v>1</v>
      </c>
      <c r="M15" s="4435">
        <f t="shared" si="0"/>
        <v>14</v>
      </c>
      <c r="N15" s="4434">
        <f t="shared" si="0"/>
        <v>8</v>
      </c>
      <c r="O15" s="5483">
        <f t="shared" si="0"/>
        <v>0</v>
      </c>
      <c r="P15" s="5484">
        <f t="shared" si="0"/>
        <v>8</v>
      </c>
      <c r="Q15" s="4456">
        <f t="shared" si="1"/>
        <v>21</v>
      </c>
      <c r="R15" s="5485">
        <f t="shared" si="1"/>
        <v>1</v>
      </c>
      <c r="S15" s="4457">
        <f t="shared" si="1"/>
        <v>22</v>
      </c>
    </row>
    <row r="16" spans="1:20" s="4458" customFormat="1" ht="18.75" customHeight="1">
      <c r="A16" s="5486" t="s">
        <v>55</v>
      </c>
      <c r="B16" s="4433">
        <f t="shared" si="0"/>
        <v>13</v>
      </c>
      <c r="C16" s="4434">
        <f t="shared" si="0"/>
        <v>3</v>
      </c>
      <c r="D16" s="4435">
        <f>D29+D41</f>
        <v>16</v>
      </c>
      <c r="E16" s="4434">
        <v>6</v>
      </c>
      <c r="F16" s="4434">
        <f t="shared" si="0"/>
        <v>0</v>
      </c>
      <c r="G16" s="4435">
        <v>6</v>
      </c>
      <c r="H16" s="4434">
        <f>18</f>
        <v>18</v>
      </c>
      <c r="I16" s="5483">
        <v>4</v>
      </c>
      <c r="J16" s="4435">
        <f>I16+H16</f>
        <v>22</v>
      </c>
      <c r="K16" s="4434">
        <v>25</v>
      </c>
      <c r="L16" s="5483">
        <f>0</f>
        <v>0</v>
      </c>
      <c r="M16" s="4435">
        <v>25</v>
      </c>
      <c r="N16" s="4434">
        <v>12</v>
      </c>
      <c r="O16" s="5483">
        <v>3</v>
      </c>
      <c r="P16" s="5484">
        <v>15</v>
      </c>
      <c r="Q16" s="4456">
        <f t="shared" si="1"/>
        <v>74</v>
      </c>
      <c r="R16" s="5485">
        <f>O16+L16+I16+F16+C16</f>
        <v>10</v>
      </c>
      <c r="S16" s="4457">
        <f>Q16+R16</f>
        <v>84</v>
      </c>
    </row>
    <row r="17" spans="1:20" s="4458" customFormat="1" ht="18" customHeight="1">
      <c r="A17" s="5399" t="s">
        <v>56</v>
      </c>
      <c r="B17" s="4433">
        <v>13</v>
      </c>
      <c r="C17" s="4434">
        <f t="shared" si="0"/>
        <v>0</v>
      </c>
      <c r="D17" s="4435">
        <v>13</v>
      </c>
      <c r="E17" s="4434">
        <v>6</v>
      </c>
      <c r="F17" s="4434">
        <f t="shared" si="0"/>
        <v>0</v>
      </c>
      <c r="G17" s="4435">
        <v>6</v>
      </c>
      <c r="H17" s="4434">
        <v>13</v>
      </c>
      <c r="I17" s="5483">
        <f t="shared" si="0"/>
        <v>0</v>
      </c>
      <c r="J17" s="4435">
        <v>13</v>
      </c>
      <c r="K17" s="4434">
        <f>8</f>
        <v>8</v>
      </c>
      <c r="L17" s="5483">
        <v>0</v>
      </c>
      <c r="M17" s="4435">
        <f>K17+L17</f>
        <v>8</v>
      </c>
      <c r="N17" s="4434">
        <v>6</v>
      </c>
      <c r="O17" s="5483">
        <f t="shared" si="0"/>
        <v>0</v>
      </c>
      <c r="P17" s="5484">
        <v>6</v>
      </c>
      <c r="Q17" s="4456">
        <f>N17+K17+H17+E17+B17</f>
        <v>46</v>
      </c>
      <c r="R17" s="5485">
        <f t="shared" si="1"/>
        <v>0</v>
      </c>
      <c r="S17" s="4457">
        <f t="shared" si="1"/>
        <v>46</v>
      </c>
    </row>
    <row r="18" spans="1:20" s="4458" customFormat="1" ht="15.6" customHeight="1" thickBot="1">
      <c r="A18" s="5487" t="s">
        <v>57</v>
      </c>
      <c r="B18" s="5488">
        <v>18</v>
      </c>
      <c r="C18" s="5489">
        <f t="shared" si="0"/>
        <v>1</v>
      </c>
      <c r="D18" s="5490">
        <v>19</v>
      </c>
      <c r="E18" s="5489">
        <f>17</f>
        <v>17</v>
      </c>
      <c r="F18" s="5489">
        <v>3</v>
      </c>
      <c r="G18" s="5490">
        <f>E18+F18</f>
        <v>20</v>
      </c>
      <c r="H18" s="5489">
        <f>H31</f>
        <v>18</v>
      </c>
      <c r="I18" s="5491">
        <v>2</v>
      </c>
      <c r="J18" s="5490">
        <f>I18+H18</f>
        <v>20</v>
      </c>
      <c r="K18" s="5489">
        <f t="shared" si="0"/>
        <v>22</v>
      </c>
      <c r="L18" s="5491">
        <f t="shared" si="0"/>
        <v>1</v>
      </c>
      <c r="M18" s="5490">
        <f t="shared" si="0"/>
        <v>23</v>
      </c>
      <c r="N18" s="5489">
        <f t="shared" si="0"/>
        <v>28</v>
      </c>
      <c r="O18" s="5491">
        <f>4</f>
        <v>4</v>
      </c>
      <c r="P18" s="5492">
        <f>O18+N18</f>
        <v>32</v>
      </c>
      <c r="Q18" s="5493">
        <f>E18+H18+K18+N18+B18</f>
        <v>103</v>
      </c>
      <c r="R18" s="5494">
        <f>F18+I18+L18+O18+C18</f>
        <v>11</v>
      </c>
      <c r="S18" s="5495">
        <f t="shared" si="1"/>
        <v>114</v>
      </c>
    </row>
    <row r="19" spans="1:20" s="4460" customFormat="1" ht="16.149999999999999" customHeight="1" thickBot="1">
      <c r="A19" s="5404" t="s">
        <v>27</v>
      </c>
      <c r="B19" s="5496">
        <f t="shared" ref="B19:P19" si="2">SUM(B9:B18)</f>
        <v>86</v>
      </c>
      <c r="C19" s="4436">
        <f t="shared" si="2"/>
        <v>9</v>
      </c>
      <c r="D19" s="4437">
        <f t="shared" si="2"/>
        <v>95</v>
      </c>
      <c r="E19" s="5497">
        <f t="shared" si="2"/>
        <v>102</v>
      </c>
      <c r="F19" s="5497">
        <f>SUM(F9:F18)</f>
        <v>9</v>
      </c>
      <c r="G19" s="5497">
        <f t="shared" si="2"/>
        <v>111</v>
      </c>
      <c r="H19" s="5497">
        <f t="shared" si="2"/>
        <v>118</v>
      </c>
      <c r="I19" s="4438">
        <f t="shared" si="2"/>
        <v>17</v>
      </c>
      <c r="J19" s="5498">
        <f t="shared" si="2"/>
        <v>135</v>
      </c>
      <c r="K19" s="5497">
        <f t="shared" si="2"/>
        <v>143</v>
      </c>
      <c r="L19" s="4438">
        <f t="shared" si="2"/>
        <v>7</v>
      </c>
      <c r="M19" s="5498">
        <f t="shared" si="2"/>
        <v>150</v>
      </c>
      <c r="N19" s="5497">
        <f>SUM(N9:N18)</f>
        <v>110</v>
      </c>
      <c r="O19" s="4438">
        <f t="shared" si="2"/>
        <v>18</v>
      </c>
      <c r="P19" s="4439">
        <f t="shared" si="2"/>
        <v>128</v>
      </c>
      <c r="Q19" s="5499">
        <f>SUM(Q9:Q18)</f>
        <v>559</v>
      </c>
      <c r="R19" s="4459">
        <f>F19+I19+L19+O19+C19</f>
        <v>60</v>
      </c>
      <c r="S19" s="4943">
        <f t="shared" si="1"/>
        <v>619</v>
      </c>
    </row>
    <row r="20" spans="1:20" s="4458" customFormat="1" ht="17.25" customHeight="1">
      <c r="A20" s="4413" t="s">
        <v>15</v>
      </c>
      <c r="B20" s="4440"/>
      <c r="C20" s="4441"/>
      <c r="D20" s="4442"/>
      <c r="E20" s="4443"/>
      <c r="F20" s="4443"/>
      <c r="G20" s="5500"/>
      <c r="H20" s="4443"/>
      <c r="I20" s="4444"/>
      <c r="J20" s="5500"/>
      <c r="K20" s="4443"/>
      <c r="L20" s="4444"/>
      <c r="M20" s="5500"/>
      <c r="N20" s="4443"/>
      <c r="O20" s="4444"/>
      <c r="P20" s="4445"/>
      <c r="Q20" s="4461"/>
      <c r="R20" s="4462"/>
      <c r="S20" s="4457"/>
    </row>
    <row r="21" spans="1:20" s="4458" customFormat="1" ht="15" customHeight="1" thickBot="1">
      <c r="A21" s="5445" t="s">
        <v>16</v>
      </c>
      <c r="B21" s="4620"/>
      <c r="C21" s="4621"/>
      <c r="D21" s="4622"/>
      <c r="E21" s="5537"/>
      <c r="F21" s="5537"/>
      <c r="G21" s="5538"/>
      <c r="H21" s="5537"/>
      <c r="I21" s="5539"/>
      <c r="J21" s="5538"/>
      <c r="K21" s="5537"/>
      <c r="L21" s="5539"/>
      <c r="M21" s="5538"/>
      <c r="N21" s="5537"/>
      <c r="O21" s="5539"/>
      <c r="P21" s="5540"/>
      <c r="Q21" s="5547"/>
      <c r="R21" s="5548"/>
      <c r="S21" s="5495"/>
    </row>
    <row r="22" spans="1:20" s="4458" customFormat="1" ht="19.5" customHeight="1">
      <c r="A22" s="5447" t="s">
        <v>49</v>
      </c>
      <c r="B22" s="5541">
        <f>15</f>
        <v>15</v>
      </c>
      <c r="C22" s="5542">
        <v>0</v>
      </c>
      <c r="D22" s="5543">
        <f>B22+C22</f>
        <v>15</v>
      </c>
      <c r="E22" s="5544">
        <f>15</f>
        <v>15</v>
      </c>
      <c r="F22" s="5544">
        <v>1</v>
      </c>
      <c r="G22" s="5545">
        <f t="shared" ref="G22:G27" si="3">E22+F22</f>
        <v>16</v>
      </c>
      <c r="H22" s="5544">
        <v>15</v>
      </c>
      <c r="I22" s="5544">
        <v>1</v>
      </c>
      <c r="J22" s="5545">
        <v>16</v>
      </c>
      <c r="K22" s="5544">
        <f>22</f>
        <v>22</v>
      </c>
      <c r="L22" s="5542">
        <v>1</v>
      </c>
      <c r="M22" s="5545">
        <f t="shared" ref="M22:M29" si="4">K22+L22</f>
        <v>23</v>
      </c>
      <c r="N22" s="5544">
        <v>15</v>
      </c>
      <c r="O22" s="5542">
        <v>1</v>
      </c>
      <c r="P22" s="5546">
        <f t="shared" ref="P22:P27" si="5">N22+O22</f>
        <v>16</v>
      </c>
      <c r="Q22" s="4940">
        <f>E22+H22+K22+N22+B22</f>
        <v>82</v>
      </c>
      <c r="R22" s="5549">
        <f>F22+I22+L22+O22+C22</f>
        <v>4</v>
      </c>
      <c r="S22" s="5532">
        <f>G22+J22+M22+P22+D22</f>
        <v>86</v>
      </c>
    </row>
    <row r="23" spans="1:20" s="4458" customFormat="1" ht="17.25" customHeight="1">
      <c r="A23" s="4402" t="s">
        <v>50</v>
      </c>
      <c r="B23" s="4450">
        <f>10</f>
        <v>10</v>
      </c>
      <c r="C23" s="4446">
        <f>1</f>
        <v>1</v>
      </c>
      <c r="D23" s="4447">
        <f>B23+C23</f>
        <v>11</v>
      </c>
      <c r="E23" s="4446">
        <f>24</f>
        <v>24</v>
      </c>
      <c r="F23" s="4446">
        <v>0</v>
      </c>
      <c r="G23" s="4447">
        <f t="shared" si="3"/>
        <v>24</v>
      </c>
      <c r="H23" s="4446">
        <v>13</v>
      </c>
      <c r="I23" s="4446">
        <v>0</v>
      </c>
      <c r="J23" s="4447">
        <v>13</v>
      </c>
      <c r="K23" s="4446">
        <f>18</f>
        <v>18</v>
      </c>
      <c r="L23" s="4448">
        <v>4</v>
      </c>
      <c r="M23" s="4447">
        <f t="shared" si="4"/>
        <v>22</v>
      </c>
      <c r="N23" s="4446">
        <f>10</f>
        <v>10</v>
      </c>
      <c r="O23" s="4448">
        <f>4</f>
        <v>4</v>
      </c>
      <c r="P23" s="4449">
        <f t="shared" si="5"/>
        <v>14</v>
      </c>
      <c r="Q23" s="4456">
        <f t="shared" ref="Q23:S24" si="6">E23+H23+K23+N23+B23</f>
        <v>75</v>
      </c>
      <c r="R23" s="5485">
        <f t="shared" si="6"/>
        <v>9</v>
      </c>
      <c r="S23" s="4457">
        <f t="shared" si="6"/>
        <v>84</v>
      </c>
    </row>
    <row r="24" spans="1:20" s="4458" customFormat="1" ht="13.5" customHeight="1">
      <c r="A24" s="5396" t="s">
        <v>51</v>
      </c>
      <c r="B24" s="4450">
        <f>15</f>
        <v>15</v>
      </c>
      <c r="C24" s="4446">
        <f>4</f>
        <v>4</v>
      </c>
      <c r="D24" s="4447">
        <f t="shared" ref="D24:D31" si="7">B24+C24</f>
        <v>19</v>
      </c>
      <c r="E24" s="4446">
        <f>25</f>
        <v>25</v>
      </c>
      <c r="F24" s="4446">
        <f>5</f>
        <v>5</v>
      </c>
      <c r="G24" s="4447">
        <f t="shared" si="3"/>
        <v>30</v>
      </c>
      <c r="H24" s="4446">
        <v>27</v>
      </c>
      <c r="I24" s="4448">
        <v>9</v>
      </c>
      <c r="J24" s="4447">
        <v>36</v>
      </c>
      <c r="K24" s="4446">
        <v>22</v>
      </c>
      <c r="L24" s="4448">
        <v>0</v>
      </c>
      <c r="M24" s="4447">
        <f t="shared" si="4"/>
        <v>22</v>
      </c>
      <c r="N24" s="4446">
        <f>18</f>
        <v>18</v>
      </c>
      <c r="O24" s="4448">
        <f>5</f>
        <v>5</v>
      </c>
      <c r="P24" s="4449">
        <f t="shared" si="5"/>
        <v>23</v>
      </c>
      <c r="Q24" s="4456">
        <f t="shared" si="6"/>
        <v>107</v>
      </c>
      <c r="R24" s="5485">
        <f>F24+I24+L24+O24+C24</f>
        <v>23</v>
      </c>
      <c r="S24" s="4457">
        <f t="shared" si="6"/>
        <v>130</v>
      </c>
    </row>
    <row r="25" spans="1:20" s="4458" customFormat="1" ht="14.25" customHeight="1">
      <c r="A25" s="5396" t="s">
        <v>52</v>
      </c>
      <c r="B25" s="4450">
        <v>2</v>
      </c>
      <c r="C25" s="4446">
        <v>0</v>
      </c>
      <c r="D25" s="4447">
        <f t="shared" si="7"/>
        <v>2</v>
      </c>
      <c r="E25" s="4446">
        <v>9</v>
      </c>
      <c r="F25" s="4446">
        <v>0</v>
      </c>
      <c r="G25" s="4447">
        <f t="shared" si="3"/>
        <v>9</v>
      </c>
      <c r="H25" s="4446">
        <v>14</v>
      </c>
      <c r="I25" s="4448">
        <v>1</v>
      </c>
      <c r="J25" s="4447">
        <f t="shared" ref="J25:J31" si="8">H25+I25</f>
        <v>15</v>
      </c>
      <c r="K25" s="5502">
        <f>13</f>
        <v>13</v>
      </c>
      <c r="L25" s="4448">
        <v>0</v>
      </c>
      <c r="M25" s="4447">
        <f t="shared" si="4"/>
        <v>13</v>
      </c>
      <c r="N25" s="4446">
        <f>12</f>
        <v>12</v>
      </c>
      <c r="O25" s="4448">
        <f>1</f>
        <v>1</v>
      </c>
      <c r="P25" s="4449">
        <f t="shared" si="5"/>
        <v>13</v>
      </c>
      <c r="Q25" s="4456">
        <f>E25+H25+K25+N25+B25</f>
        <v>50</v>
      </c>
      <c r="R25" s="5485">
        <f t="shared" ref="R25:R31" si="9">F25+I25+L25+O25+C25</f>
        <v>2</v>
      </c>
      <c r="S25" s="4457">
        <f>G25+J25+M25+P25+D25</f>
        <v>52</v>
      </c>
      <c r="T25" s="4458" t="s">
        <v>64</v>
      </c>
    </row>
    <row r="26" spans="1:20" s="4458" customFormat="1" ht="21" hidden="1" customHeight="1">
      <c r="A26" s="5396" t="s">
        <v>63</v>
      </c>
      <c r="B26" s="4450">
        <v>0</v>
      </c>
      <c r="C26" s="4446">
        <v>0</v>
      </c>
      <c r="D26" s="4447">
        <f t="shared" si="7"/>
        <v>0</v>
      </c>
      <c r="E26" s="4446">
        <v>0</v>
      </c>
      <c r="F26" s="4446">
        <v>0</v>
      </c>
      <c r="G26" s="4447">
        <f t="shared" si="3"/>
        <v>0</v>
      </c>
      <c r="H26" s="4446">
        <v>0</v>
      </c>
      <c r="I26" s="4448">
        <v>0</v>
      </c>
      <c r="J26" s="4447">
        <f t="shared" si="8"/>
        <v>0</v>
      </c>
      <c r="K26" s="4446">
        <v>0</v>
      </c>
      <c r="L26" s="4448">
        <v>0</v>
      </c>
      <c r="M26" s="4447">
        <f t="shared" si="4"/>
        <v>0</v>
      </c>
      <c r="N26" s="4446">
        <v>0</v>
      </c>
      <c r="O26" s="4448">
        <v>0</v>
      </c>
      <c r="P26" s="4449">
        <f t="shared" si="5"/>
        <v>0</v>
      </c>
      <c r="Q26" s="4456">
        <f>E26+H26+K26+N26+B26</f>
        <v>0</v>
      </c>
      <c r="R26" s="5485">
        <f t="shared" si="9"/>
        <v>0</v>
      </c>
      <c r="S26" s="4457">
        <f>G26+J26+M26+P26+D26</f>
        <v>0</v>
      </c>
    </row>
    <row r="27" spans="1:20" s="4458" customFormat="1" ht="21" hidden="1" customHeight="1" thickBot="1">
      <c r="A27" s="5397" t="s">
        <v>53</v>
      </c>
      <c r="B27" s="4450">
        <v>0</v>
      </c>
      <c r="C27" s="4446">
        <v>0</v>
      </c>
      <c r="D27" s="4447">
        <f t="shared" si="7"/>
        <v>0</v>
      </c>
      <c r="E27" s="4446">
        <v>0</v>
      </c>
      <c r="F27" s="4446">
        <v>0</v>
      </c>
      <c r="G27" s="4447">
        <f t="shared" si="3"/>
        <v>0</v>
      </c>
      <c r="H27" s="4446">
        <v>0</v>
      </c>
      <c r="I27" s="4448">
        <v>0</v>
      </c>
      <c r="J27" s="4447">
        <f t="shared" si="8"/>
        <v>0</v>
      </c>
      <c r="K27" s="4446">
        <v>0</v>
      </c>
      <c r="L27" s="4448">
        <v>0</v>
      </c>
      <c r="M27" s="4447">
        <f t="shared" si="4"/>
        <v>0</v>
      </c>
      <c r="N27" s="4446">
        <v>0</v>
      </c>
      <c r="O27" s="4448">
        <v>0</v>
      </c>
      <c r="P27" s="4449">
        <f t="shared" si="5"/>
        <v>0</v>
      </c>
      <c r="Q27" s="4456">
        <f>E27+H27+K27+N27+B27</f>
        <v>0</v>
      </c>
      <c r="R27" s="5485">
        <f t="shared" si="9"/>
        <v>0</v>
      </c>
      <c r="S27" s="4457">
        <f>G27+J27+M27+P27+D27</f>
        <v>0</v>
      </c>
    </row>
    <row r="28" spans="1:20" s="4458" customFormat="1" ht="15.75" customHeight="1">
      <c r="A28" s="5398" t="s">
        <v>54</v>
      </c>
      <c r="B28" s="4450">
        <v>0</v>
      </c>
      <c r="C28" s="4446">
        <v>0</v>
      </c>
      <c r="D28" s="4447">
        <f t="shared" si="7"/>
        <v>0</v>
      </c>
      <c r="E28" s="4446">
        <v>0</v>
      </c>
      <c r="F28" s="4446">
        <v>0</v>
      </c>
      <c r="G28" s="4447">
        <f>E28+F28</f>
        <v>0</v>
      </c>
      <c r="H28" s="4446">
        <f>0</f>
        <v>0</v>
      </c>
      <c r="I28" s="4446">
        <v>0</v>
      </c>
      <c r="J28" s="4447">
        <f t="shared" si="8"/>
        <v>0</v>
      </c>
      <c r="K28" s="4446">
        <v>13</v>
      </c>
      <c r="L28" s="4448">
        <v>1</v>
      </c>
      <c r="M28" s="4447">
        <f t="shared" si="4"/>
        <v>14</v>
      </c>
      <c r="N28" s="4446">
        <v>8</v>
      </c>
      <c r="O28" s="4448">
        <v>0</v>
      </c>
      <c r="P28" s="4449">
        <f>N28+O28</f>
        <v>8</v>
      </c>
      <c r="Q28" s="4446">
        <f>K28+N28</f>
        <v>21</v>
      </c>
      <c r="R28" s="4448">
        <f>L28</f>
        <v>1</v>
      </c>
      <c r="S28" s="4457">
        <f>G28+J28+M28+P28+D28</f>
        <v>22</v>
      </c>
    </row>
    <row r="29" spans="1:20" s="4458" customFormat="1" ht="15" customHeight="1">
      <c r="A29" s="5486" t="s">
        <v>55</v>
      </c>
      <c r="B29" s="4450">
        <f>13</f>
        <v>13</v>
      </c>
      <c r="C29" s="4446">
        <f>3</f>
        <v>3</v>
      </c>
      <c r="D29" s="4447">
        <f t="shared" si="7"/>
        <v>16</v>
      </c>
      <c r="E29" s="4446">
        <v>6</v>
      </c>
      <c r="F29" s="4446">
        <v>0</v>
      </c>
      <c r="G29" s="4447">
        <v>6</v>
      </c>
      <c r="H29" s="4446">
        <f>18</f>
        <v>18</v>
      </c>
      <c r="I29" s="4446">
        <v>4</v>
      </c>
      <c r="J29" s="4447">
        <f t="shared" si="8"/>
        <v>22</v>
      </c>
      <c r="K29" s="4446">
        <v>25</v>
      </c>
      <c r="L29" s="4448">
        <f>0</f>
        <v>0</v>
      </c>
      <c r="M29" s="4447">
        <f t="shared" si="4"/>
        <v>25</v>
      </c>
      <c r="N29" s="4446">
        <v>12</v>
      </c>
      <c r="O29" s="4448">
        <v>3</v>
      </c>
      <c r="P29" s="4449">
        <f>N29+O29</f>
        <v>15</v>
      </c>
      <c r="Q29" s="4456">
        <f t="shared" ref="Q29:S31" si="10">E29+H29+K29+N29+B29</f>
        <v>74</v>
      </c>
      <c r="R29" s="5485">
        <f>F29+I29+L29+O29+C29</f>
        <v>10</v>
      </c>
      <c r="S29" s="4457">
        <f t="shared" si="10"/>
        <v>84</v>
      </c>
    </row>
    <row r="30" spans="1:20" s="4458" customFormat="1" ht="18.75" customHeight="1">
      <c r="A30" s="5399" t="s">
        <v>56</v>
      </c>
      <c r="B30" s="4450">
        <v>13</v>
      </c>
      <c r="C30" s="4446">
        <v>0</v>
      </c>
      <c r="D30" s="4447">
        <f t="shared" si="7"/>
        <v>13</v>
      </c>
      <c r="E30" s="4446">
        <v>6</v>
      </c>
      <c r="F30" s="4446">
        <v>0</v>
      </c>
      <c r="G30" s="4447">
        <f>E30+F30</f>
        <v>6</v>
      </c>
      <c r="H30" s="4446">
        <v>13</v>
      </c>
      <c r="I30" s="4446">
        <v>0</v>
      </c>
      <c r="J30" s="4447">
        <f t="shared" si="8"/>
        <v>13</v>
      </c>
      <c r="K30" s="4446">
        <f>8</f>
        <v>8</v>
      </c>
      <c r="L30" s="4448">
        <v>0</v>
      </c>
      <c r="M30" s="4447">
        <f>K30+L30</f>
        <v>8</v>
      </c>
      <c r="N30" s="4446">
        <f>6</f>
        <v>6</v>
      </c>
      <c r="O30" s="4448">
        <f>0</f>
        <v>0</v>
      </c>
      <c r="P30" s="4449">
        <f>N30+O30</f>
        <v>6</v>
      </c>
      <c r="Q30" s="4456">
        <f>E30+H30+K30+N30+B30</f>
        <v>46</v>
      </c>
      <c r="R30" s="5485">
        <f t="shared" si="9"/>
        <v>0</v>
      </c>
      <c r="S30" s="4457">
        <f t="shared" si="10"/>
        <v>46</v>
      </c>
    </row>
    <row r="31" spans="1:20" s="4458" customFormat="1" ht="15" customHeight="1">
      <c r="A31" s="5503" t="s">
        <v>57</v>
      </c>
      <c r="B31" s="4450">
        <v>18</v>
      </c>
      <c r="C31" s="4446">
        <f>1</f>
        <v>1</v>
      </c>
      <c r="D31" s="4447">
        <f t="shared" si="7"/>
        <v>19</v>
      </c>
      <c r="E31" s="4446">
        <f>17</f>
        <v>17</v>
      </c>
      <c r="F31" s="4446">
        <v>3</v>
      </c>
      <c r="G31" s="4447">
        <f>E31+F31</f>
        <v>20</v>
      </c>
      <c r="H31" s="4446">
        <f>18</f>
        <v>18</v>
      </c>
      <c r="I31" s="4446">
        <v>2</v>
      </c>
      <c r="J31" s="4447">
        <f t="shared" si="8"/>
        <v>20</v>
      </c>
      <c r="K31" s="4446">
        <f>22</f>
        <v>22</v>
      </c>
      <c r="L31" s="4448">
        <f>1</f>
        <v>1</v>
      </c>
      <c r="M31" s="4447">
        <f>K31+L31</f>
        <v>23</v>
      </c>
      <c r="N31" s="4446">
        <f>28</f>
        <v>28</v>
      </c>
      <c r="O31" s="4448">
        <f>4</f>
        <v>4</v>
      </c>
      <c r="P31" s="4449">
        <f>N31+O31</f>
        <v>32</v>
      </c>
      <c r="Q31" s="4456">
        <f>E31+H31+K31+N31+B31</f>
        <v>103</v>
      </c>
      <c r="R31" s="5485">
        <f t="shared" si="9"/>
        <v>11</v>
      </c>
      <c r="S31" s="4457">
        <f t="shared" si="10"/>
        <v>114</v>
      </c>
    </row>
    <row r="32" spans="1:20" s="4460" customFormat="1" ht="19.149999999999999" customHeight="1" thickBot="1">
      <c r="A32" s="5504" t="s">
        <v>17</v>
      </c>
      <c r="B32" s="5505">
        <f>SUM(B21:B31)</f>
        <v>86</v>
      </c>
      <c r="C32" s="5506">
        <f>SUM(C21:C31)</f>
        <v>9</v>
      </c>
      <c r="D32" s="5507">
        <f>B32+C32</f>
        <v>95</v>
      </c>
      <c r="E32" s="5508">
        <f t="shared" ref="E32:P32" si="11">SUM(E22:E31)</f>
        <v>102</v>
      </c>
      <c r="F32" s="5508">
        <f t="shared" si="11"/>
        <v>9</v>
      </c>
      <c r="G32" s="5507">
        <f t="shared" si="11"/>
        <v>111</v>
      </c>
      <c r="H32" s="5508">
        <f t="shared" si="11"/>
        <v>118</v>
      </c>
      <c r="I32" s="5509">
        <f t="shared" si="11"/>
        <v>17</v>
      </c>
      <c r="J32" s="5507">
        <f t="shared" si="11"/>
        <v>135</v>
      </c>
      <c r="K32" s="5508">
        <f t="shared" si="11"/>
        <v>143</v>
      </c>
      <c r="L32" s="5509">
        <f t="shared" si="11"/>
        <v>7</v>
      </c>
      <c r="M32" s="5507">
        <f t="shared" si="11"/>
        <v>150</v>
      </c>
      <c r="N32" s="5508">
        <f t="shared" si="11"/>
        <v>109</v>
      </c>
      <c r="O32" s="5509">
        <f t="shared" si="11"/>
        <v>18</v>
      </c>
      <c r="P32" s="5510">
        <f t="shared" si="11"/>
        <v>127</v>
      </c>
      <c r="Q32" s="5511">
        <f>E32+H32+K32+N32+B32</f>
        <v>558</v>
      </c>
      <c r="R32" s="5512">
        <f>F32+I32+L32+O32+C32</f>
        <v>60</v>
      </c>
      <c r="S32" s="5513">
        <f>G32+J32+M32+P32+D32</f>
        <v>618</v>
      </c>
    </row>
    <row r="33" spans="1:29" s="4458" customFormat="1" ht="16.899999999999999" customHeight="1" thickBot="1">
      <c r="A33" s="5514" t="s">
        <v>58</v>
      </c>
      <c r="B33" s="4451"/>
      <c r="C33" s="5515"/>
      <c r="D33" s="5516"/>
      <c r="E33" s="4452"/>
      <c r="F33" s="4452"/>
      <c r="G33" s="5517"/>
      <c r="H33" s="4452"/>
      <c r="I33" s="5518"/>
      <c r="J33" s="5517"/>
      <c r="K33" s="4452"/>
      <c r="L33" s="5518"/>
      <c r="M33" s="5517"/>
      <c r="N33" s="4452"/>
      <c r="O33" s="5518"/>
      <c r="P33" s="5519"/>
      <c r="Q33" s="4463"/>
      <c r="R33" s="5520"/>
      <c r="S33" s="5521"/>
    </row>
    <row r="34" spans="1:29" s="4458" customFormat="1" ht="18" customHeight="1">
      <c r="A34" s="4402" t="s">
        <v>49</v>
      </c>
      <c r="B34" s="4453">
        <v>0</v>
      </c>
      <c r="C34" s="4443">
        <v>0</v>
      </c>
      <c r="D34" s="5500">
        <f>B34+C34</f>
        <v>0</v>
      </c>
      <c r="E34" s="4443">
        <v>0</v>
      </c>
      <c r="F34" s="4443">
        <v>0</v>
      </c>
      <c r="G34" s="5522">
        <f>E34+F34</f>
        <v>0</v>
      </c>
      <c r="H34" s="4443">
        <v>0</v>
      </c>
      <c r="I34" s="4444">
        <v>0</v>
      </c>
      <c r="J34" s="5500">
        <f>H34+I34</f>
        <v>0</v>
      </c>
      <c r="K34" s="4443">
        <v>0</v>
      </c>
      <c r="L34" s="4444">
        <v>0</v>
      </c>
      <c r="M34" s="5500">
        <f t="shared" ref="M34:M43" si="12">K34+L34</f>
        <v>0</v>
      </c>
      <c r="N34" s="4443">
        <v>0</v>
      </c>
      <c r="O34" s="4444">
        <v>0</v>
      </c>
      <c r="P34" s="4445">
        <f t="shared" ref="P34:P43" si="13">N34+O34</f>
        <v>0</v>
      </c>
      <c r="Q34" s="4940">
        <f>E34+H34+K34+N34+B34</f>
        <v>0</v>
      </c>
      <c r="R34" s="4941">
        <f>F34+I34+L34+O34+C34</f>
        <v>0</v>
      </c>
      <c r="S34" s="4942">
        <f>G34+J34+M34+P34+D34</f>
        <v>0</v>
      </c>
    </row>
    <row r="35" spans="1:29" s="4458" customFormat="1" ht="16.149999999999999" customHeight="1">
      <c r="A35" s="4402" t="s">
        <v>50</v>
      </c>
      <c r="B35" s="4450">
        <v>0</v>
      </c>
      <c r="C35" s="4446">
        <v>0</v>
      </c>
      <c r="D35" s="4447">
        <f t="shared" ref="D35:D43" si="14">B35+C35</f>
        <v>0</v>
      </c>
      <c r="E35" s="4446">
        <v>0</v>
      </c>
      <c r="F35" s="4446">
        <v>0</v>
      </c>
      <c r="G35" s="5522">
        <f>E35+F35</f>
        <v>0</v>
      </c>
      <c r="H35" s="4446">
        <v>0</v>
      </c>
      <c r="I35" s="4448">
        <v>0</v>
      </c>
      <c r="J35" s="4447">
        <f>H35+I35</f>
        <v>0</v>
      </c>
      <c r="K35" s="4446">
        <v>0</v>
      </c>
      <c r="L35" s="4448">
        <v>0</v>
      </c>
      <c r="M35" s="4447">
        <f t="shared" si="12"/>
        <v>0</v>
      </c>
      <c r="N35" s="4446">
        <v>0</v>
      </c>
      <c r="O35" s="4448">
        <v>0</v>
      </c>
      <c r="P35" s="4445">
        <f t="shared" si="13"/>
        <v>0</v>
      </c>
      <c r="Q35" s="4464">
        <f t="shared" ref="Q35:S44" si="15">E35+H35+K35+N35+B35</f>
        <v>0</v>
      </c>
      <c r="R35" s="4456">
        <f t="shared" si="15"/>
        <v>0</v>
      </c>
      <c r="S35" s="4465">
        <f t="shared" si="15"/>
        <v>0</v>
      </c>
    </row>
    <row r="36" spans="1:29" s="4458" customFormat="1" ht="19.899999999999999" customHeight="1">
      <c r="A36" s="5396" t="s">
        <v>51</v>
      </c>
      <c r="B36" s="4450">
        <v>0</v>
      </c>
      <c r="C36" s="4446">
        <v>0</v>
      </c>
      <c r="D36" s="4447">
        <f t="shared" si="14"/>
        <v>0</v>
      </c>
      <c r="E36" s="4446">
        <v>0</v>
      </c>
      <c r="F36" s="4446">
        <v>0</v>
      </c>
      <c r="G36" s="5522">
        <f>E36+F36</f>
        <v>0</v>
      </c>
      <c r="H36" s="4446">
        <v>0</v>
      </c>
      <c r="I36" s="4448">
        <v>0</v>
      </c>
      <c r="J36" s="4447">
        <f>H36+I36</f>
        <v>0</v>
      </c>
      <c r="K36" s="4446">
        <v>0</v>
      </c>
      <c r="L36" s="4448">
        <v>0</v>
      </c>
      <c r="M36" s="4447">
        <v>0</v>
      </c>
      <c r="N36" s="4446">
        <f>1</f>
        <v>1</v>
      </c>
      <c r="O36" s="4448">
        <v>0</v>
      </c>
      <c r="P36" s="4449">
        <f t="shared" si="13"/>
        <v>1</v>
      </c>
      <c r="Q36" s="4464">
        <f t="shared" si="15"/>
        <v>1</v>
      </c>
      <c r="R36" s="4456">
        <f t="shared" si="15"/>
        <v>0</v>
      </c>
      <c r="S36" s="4465">
        <f t="shared" si="15"/>
        <v>1</v>
      </c>
    </row>
    <row r="37" spans="1:29" s="4458" customFormat="1" ht="18.75" customHeight="1">
      <c r="A37" s="5396" t="s">
        <v>52</v>
      </c>
      <c r="B37" s="4450">
        <v>0</v>
      </c>
      <c r="C37" s="4446">
        <v>0</v>
      </c>
      <c r="D37" s="4447">
        <f t="shared" si="14"/>
        <v>0</v>
      </c>
      <c r="E37" s="4446">
        <v>0</v>
      </c>
      <c r="F37" s="4446">
        <v>0</v>
      </c>
      <c r="G37" s="5522">
        <f>E37+F37</f>
        <v>0</v>
      </c>
      <c r="H37" s="4446">
        <v>0</v>
      </c>
      <c r="I37" s="4448">
        <v>0</v>
      </c>
      <c r="J37" s="4447">
        <f>H37+I37</f>
        <v>0</v>
      </c>
      <c r="K37" s="4446">
        <v>0</v>
      </c>
      <c r="L37" s="4448">
        <v>0</v>
      </c>
      <c r="M37" s="4447">
        <f t="shared" si="12"/>
        <v>0</v>
      </c>
      <c r="N37" s="4446">
        <v>0</v>
      </c>
      <c r="O37" s="4448">
        <v>0</v>
      </c>
      <c r="P37" s="4449">
        <v>0</v>
      </c>
      <c r="Q37" s="4464">
        <f t="shared" si="15"/>
        <v>0</v>
      </c>
      <c r="R37" s="4456">
        <f t="shared" si="15"/>
        <v>0</v>
      </c>
      <c r="S37" s="4465">
        <f t="shared" si="15"/>
        <v>0</v>
      </c>
    </row>
    <row r="38" spans="1:29" s="4458" customFormat="1" ht="16.899999999999999" hidden="1" customHeight="1" thickBot="1">
      <c r="A38" s="5396" t="s">
        <v>63</v>
      </c>
      <c r="B38" s="4450">
        <v>0</v>
      </c>
      <c r="C38" s="4446">
        <v>0</v>
      </c>
      <c r="D38" s="4447">
        <f t="shared" si="14"/>
        <v>0</v>
      </c>
      <c r="E38" s="4446">
        <v>0</v>
      </c>
      <c r="F38" s="4446">
        <v>0</v>
      </c>
      <c r="G38" s="5501">
        <f>F38+E38</f>
        <v>0</v>
      </c>
      <c r="H38" s="4446">
        <v>0</v>
      </c>
      <c r="I38" s="4448">
        <v>0</v>
      </c>
      <c r="J38" s="5501">
        <f>H38+I38</f>
        <v>0</v>
      </c>
      <c r="K38" s="4446">
        <v>0</v>
      </c>
      <c r="L38" s="4448">
        <v>0</v>
      </c>
      <c r="M38" s="4447">
        <f t="shared" si="12"/>
        <v>0</v>
      </c>
      <c r="N38" s="4446">
        <v>0</v>
      </c>
      <c r="O38" s="4448">
        <v>0</v>
      </c>
      <c r="P38" s="4449">
        <f t="shared" si="13"/>
        <v>0</v>
      </c>
      <c r="Q38" s="4464">
        <f>E38+H38+K38+N38+B38</f>
        <v>0</v>
      </c>
      <c r="R38" s="4456">
        <f>F38+I38+L38+O38+C38</f>
        <v>0</v>
      </c>
      <c r="S38" s="4465">
        <f t="shared" si="15"/>
        <v>0</v>
      </c>
    </row>
    <row r="39" spans="1:29" s="4458" customFormat="1" ht="18.600000000000001" hidden="1" customHeight="1" thickBot="1">
      <c r="A39" s="5397" t="s">
        <v>53</v>
      </c>
      <c r="B39" s="4450">
        <v>0</v>
      </c>
      <c r="C39" s="4446">
        <v>0</v>
      </c>
      <c r="D39" s="4447">
        <f t="shared" si="14"/>
        <v>0</v>
      </c>
      <c r="E39" s="4446">
        <f>G39-F39</f>
        <v>0</v>
      </c>
      <c r="F39" s="4446">
        <v>0</v>
      </c>
      <c r="G39" s="5501">
        <v>0</v>
      </c>
      <c r="H39" s="4446">
        <f>J39-I39</f>
        <v>0</v>
      </c>
      <c r="I39" s="4448">
        <v>0</v>
      </c>
      <c r="J39" s="5501">
        <v>0</v>
      </c>
      <c r="K39" s="4446">
        <v>0</v>
      </c>
      <c r="L39" s="4448">
        <v>0</v>
      </c>
      <c r="M39" s="4447">
        <f t="shared" si="12"/>
        <v>0</v>
      </c>
      <c r="N39" s="4446">
        <v>0</v>
      </c>
      <c r="O39" s="4448">
        <v>0</v>
      </c>
      <c r="P39" s="4449">
        <f t="shared" si="13"/>
        <v>0</v>
      </c>
      <c r="Q39" s="4464">
        <f t="shared" si="15"/>
        <v>0</v>
      </c>
      <c r="R39" s="4456">
        <f t="shared" si="15"/>
        <v>0</v>
      </c>
      <c r="S39" s="4465">
        <f t="shared" si="15"/>
        <v>0</v>
      </c>
    </row>
    <row r="40" spans="1:29" s="4458" customFormat="1" ht="18.75" customHeight="1">
      <c r="A40" s="5398" t="s">
        <v>54</v>
      </c>
      <c r="B40" s="4450">
        <v>0</v>
      </c>
      <c r="C40" s="4446">
        <v>0</v>
      </c>
      <c r="D40" s="4447">
        <f t="shared" si="14"/>
        <v>0</v>
      </c>
      <c r="E40" s="4446">
        <v>0</v>
      </c>
      <c r="F40" s="4446">
        <v>0</v>
      </c>
      <c r="G40" s="5501">
        <f>+E40+F40</f>
        <v>0</v>
      </c>
      <c r="H40" s="4446">
        <v>0</v>
      </c>
      <c r="I40" s="4448">
        <v>0</v>
      </c>
      <c r="J40" s="4447">
        <f>H40+I40</f>
        <v>0</v>
      </c>
      <c r="K40" s="4446">
        <v>0</v>
      </c>
      <c r="L40" s="4448">
        <v>0</v>
      </c>
      <c r="M40" s="4447">
        <f t="shared" si="12"/>
        <v>0</v>
      </c>
      <c r="N40" s="4446">
        <v>0</v>
      </c>
      <c r="O40" s="4448">
        <v>0</v>
      </c>
      <c r="P40" s="4449">
        <f t="shared" si="13"/>
        <v>0</v>
      </c>
      <c r="Q40" s="4464">
        <f t="shared" si="15"/>
        <v>0</v>
      </c>
      <c r="R40" s="4456">
        <f t="shared" si="15"/>
        <v>0</v>
      </c>
      <c r="S40" s="4465">
        <f t="shared" si="15"/>
        <v>0</v>
      </c>
    </row>
    <row r="41" spans="1:29" s="4458" customFormat="1" ht="19.899999999999999" customHeight="1">
      <c r="A41" s="5486" t="s">
        <v>55</v>
      </c>
      <c r="B41" s="4450">
        <v>0</v>
      </c>
      <c r="C41" s="4446">
        <v>0</v>
      </c>
      <c r="D41" s="4447">
        <f t="shared" si="14"/>
        <v>0</v>
      </c>
      <c r="E41" s="4446">
        <v>0</v>
      </c>
      <c r="F41" s="4446">
        <v>0</v>
      </c>
      <c r="G41" s="5501">
        <f>+E41+F41</f>
        <v>0</v>
      </c>
      <c r="H41" s="4446">
        <v>0</v>
      </c>
      <c r="I41" s="4448">
        <v>0</v>
      </c>
      <c r="J41" s="4447">
        <f>H41+I41</f>
        <v>0</v>
      </c>
      <c r="K41" s="4446">
        <v>0</v>
      </c>
      <c r="L41" s="4448">
        <v>0</v>
      </c>
      <c r="M41" s="4447">
        <f t="shared" si="12"/>
        <v>0</v>
      </c>
      <c r="N41" s="4446">
        <v>0</v>
      </c>
      <c r="O41" s="4448">
        <v>0</v>
      </c>
      <c r="P41" s="4449">
        <v>0</v>
      </c>
      <c r="Q41" s="4464">
        <f t="shared" si="15"/>
        <v>0</v>
      </c>
      <c r="R41" s="4456">
        <f t="shared" si="15"/>
        <v>0</v>
      </c>
      <c r="S41" s="4465">
        <f t="shared" si="15"/>
        <v>0</v>
      </c>
    </row>
    <row r="42" spans="1:29" s="4458" customFormat="1">
      <c r="A42" s="5399" t="s">
        <v>310</v>
      </c>
      <c r="B42" s="4450">
        <v>0</v>
      </c>
      <c r="C42" s="4446">
        <v>0</v>
      </c>
      <c r="D42" s="4447">
        <f t="shared" si="14"/>
        <v>0</v>
      </c>
      <c r="E42" s="4446">
        <v>0</v>
      </c>
      <c r="F42" s="4446">
        <v>0</v>
      </c>
      <c r="G42" s="5501">
        <f>E42+F42</f>
        <v>0</v>
      </c>
      <c r="H42" s="4446">
        <v>0</v>
      </c>
      <c r="I42" s="4448">
        <v>0</v>
      </c>
      <c r="J42" s="4447">
        <f>H42+I42</f>
        <v>0</v>
      </c>
      <c r="K42" s="4446">
        <v>0</v>
      </c>
      <c r="L42" s="4448">
        <v>0</v>
      </c>
      <c r="M42" s="4447">
        <f t="shared" si="12"/>
        <v>0</v>
      </c>
      <c r="N42" s="4446">
        <v>0</v>
      </c>
      <c r="O42" s="4448">
        <v>0</v>
      </c>
      <c r="P42" s="4449">
        <v>0</v>
      </c>
      <c r="Q42" s="4464">
        <f t="shared" si="15"/>
        <v>0</v>
      </c>
      <c r="R42" s="4456">
        <f t="shared" si="15"/>
        <v>0</v>
      </c>
      <c r="S42" s="4465">
        <f t="shared" si="15"/>
        <v>0</v>
      </c>
      <c r="Y42" s="4466"/>
      <c r="Z42" s="4466"/>
      <c r="AA42" s="4466"/>
      <c r="AB42" s="4466"/>
      <c r="AC42" s="4466"/>
    </row>
    <row r="43" spans="1:29" s="4458" customFormat="1">
      <c r="A43" s="5503" t="s">
        <v>57</v>
      </c>
      <c r="B43" s="4450">
        <v>0</v>
      </c>
      <c r="C43" s="4446">
        <v>0</v>
      </c>
      <c r="D43" s="4447">
        <f t="shared" si="14"/>
        <v>0</v>
      </c>
      <c r="E43" s="4446">
        <v>0</v>
      </c>
      <c r="F43" s="4446">
        <v>0</v>
      </c>
      <c r="G43" s="5501">
        <f>E43+F43</f>
        <v>0</v>
      </c>
      <c r="H43" s="4446">
        <v>0</v>
      </c>
      <c r="I43" s="4448">
        <v>0</v>
      </c>
      <c r="J43" s="4447">
        <f>H43+I43</f>
        <v>0</v>
      </c>
      <c r="K43" s="4446">
        <v>0</v>
      </c>
      <c r="L43" s="4448">
        <v>0</v>
      </c>
      <c r="M43" s="4447">
        <f t="shared" si="12"/>
        <v>0</v>
      </c>
      <c r="N43" s="4446">
        <v>0</v>
      </c>
      <c r="O43" s="4448">
        <v>0</v>
      </c>
      <c r="P43" s="4449">
        <f t="shared" si="13"/>
        <v>0</v>
      </c>
      <c r="Q43" s="4464">
        <f>E43+H43+K43+N43+B43</f>
        <v>0</v>
      </c>
      <c r="R43" s="4456">
        <f t="shared" si="15"/>
        <v>0</v>
      </c>
      <c r="S43" s="4465">
        <f t="shared" si="15"/>
        <v>0</v>
      </c>
      <c r="Y43" s="4466"/>
      <c r="Z43" s="4466"/>
      <c r="AA43" s="4466"/>
      <c r="AB43" s="4466"/>
      <c r="AC43" s="4466"/>
    </row>
    <row r="44" spans="1:29" s="4458" customFormat="1" ht="16.5" thickBot="1">
      <c r="A44" s="5416" t="s">
        <v>60</v>
      </c>
      <c r="B44" s="5523">
        <f t="shared" ref="B44:L44" si="16">SUM(B34:B43)</f>
        <v>0</v>
      </c>
      <c r="C44" s="5524">
        <f t="shared" si="16"/>
        <v>0</v>
      </c>
      <c r="D44" s="5525">
        <f t="shared" si="16"/>
        <v>0</v>
      </c>
      <c r="E44" s="5524">
        <f t="shared" si="16"/>
        <v>0</v>
      </c>
      <c r="F44" s="5524">
        <f t="shared" si="16"/>
        <v>0</v>
      </c>
      <c r="G44" s="5526">
        <f t="shared" si="16"/>
        <v>0</v>
      </c>
      <c r="H44" s="5527">
        <f t="shared" si="16"/>
        <v>0</v>
      </c>
      <c r="I44" s="5528">
        <f t="shared" si="16"/>
        <v>0</v>
      </c>
      <c r="J44" s="5526">
        <f t="shared" si="16"/>
        <v>0</v>
      </c>
      <c r="K44" s="5527">
        <f t="shared" si="16"/>
        <v>0</v>
      </c>
      <c r="L44" s="5528">
        <f t="shared" si="16"/>
        <v>0</v>
      </c>
      <c r="M44" s="5529">
        <f>SUM(M34:M43)</f>
        <v>0</v>
      </c>
      <c r="N44" s="5524">
        <f>SUM(N34:N43)</f>
        <v>1</v>
      </c>
      <c r="O44" s="5528">
        <f>SUM(O34:O43)</f>
        <v>0</v>
      </c>
      <c r="P44" s="5530">
        <f>SUM(P34:P43)</f>
        <v>1</v>
      </c>
      <c r="Q44" s="4467">
        <f>E44+H44+K44+N44+B44</f>
        <v>1</v>
      </c>
      <c r="R44" s="4463">
        <f t="shared" si="15"/>
        <v>0</v>
      </c>
      <c r="S44" s="5531">
        <f t="shared" si="15"/>
        <v>1</v>
      </c>
    </row>
    <row r="45" spans="1:29" s="4458" customFormat="1" ht="16.5" thickBot="1">
      <c r="A45" s="4475" t="s">
        <v>65</v>
      </c>
      <c r="B45" s="5565">
        <f>B32</f>
        <v>86</v>
      </c>
      <c r="C45" s="5565">
        <f>C32</f>
        <v>9</v>
      </c>
      <c r="D45" s="5565">
        <f>D32</f>
        <v>95</v>
      </c>
      <c r="E45" s="5565">
        <f>E32</f>
        <v>102</v>
      </c>
      <c r="F45" s="5565">
        <f t="shared" ref="F45:P45" si="17">F32</f>
        <v>9</v>
      </c>
      <c r="G45" s="5566">
        <f t="shared" si="17"/>
        <v>111</v>
      </c>
      <c r="H45" s="5565">
        <f t="shared" si="17"/>
        <v>118</v>
      </c>
      <c r="I45" s="4437">
        <f t="shared" si="17"/>
        <v>17</v>
      </c>
      <c r="J45" s="5566">
        <f t="shared" si="17"/>
        <v>135</v>
      </c>
      <c r="K45" s="5565">
        <f t="shared" si="17"/>
        <v>143</v>
      </c>
      <c r="L45" s="4437">
        <f t="shared" si="17"/>
        <v>7</v>
      </c>
      <c r="M45" s="5566">
        <f t="shared" si="17"/>
        <v>150</v>
      </c>
      <c r="N45" s="5565">
        <f t="shared" si="17"/>
        <v>109</v>
      </c>
      <c r="O45" s="4437">
        <f t="shared" si="17"/>
        <v>18</v>
      </c>
      <c r="P45" s="4474">
        <f t="shared" si="17"/>
        <v>127</v>
      </c>
      <c r="Q45" s="5499">
        <f t="shared" ref="Q45:S46" si="18">E45+H45+K45+N45+B45</f>
        <v>558</v>
      </c>
      <c r="R45" s="4459">
        <f t="shared" si="18"/>
        <v>60</v>
      </c>
      <c r="S45" s="4943">
        <f t="shared" si="18"/>
        <v>618</v>
      </c>
    </row>
    <row r="46" spans="1:29" s="4458" customFormat="1" ht="16.5" thickBot="1">
      <c r="A46" s="5533" t="s">
        <v>58</v>
      </c>
      <c r="B46" s="4454">
        <f>B44</f>
        <v>0</v>
      </c>
      <c r="C46" s="4454">
        <f>C44</f>
        <v>0</v>
      </c>
      <c r="D46" s="4454">
        <f>D44</f>
        <v>0</v>
      </c>
      <c r="E46" s="4454">
        <f>E44</f>
        <v>0</v>
      </c>
      <c r="F46" s="4454">
        <f t="shared" ref="F46:P46" si="19">F44</f>
        <v>0</v>
      </c>
      <c r="G46" s="5534">
        <f t="shared" si="19"/>
        <v>0</v>
      </c>
      <c r="H46" s="4454">
        <f t="shared" si="19"/>
        <v>0</v>
      </c>
      <c r="I46" s="5535">
        <f t="shared" si="19"/>
        <v>0</v>
      </c>
      <c r="J46" s="5534">
        <f t="shared" si="19"/>
        <v>0</v>
      </c>
      <c r="K46" s="4454">
        <f t="shared" si="19"/>
        <v>0</v>
      </c>
      <c r="L46" s="5535">
        <f t="shared" si="19"/>
        <v>0</v>
      </c>
      <c r="M46" s="5534">
        <f t="shared" si="19"/>
        <v>0</v>
      </c>
      <c r="N46" s="4454">
        <f t="shared" si="19"/>
        <v>1</v>
      </c>
      <c r="O46" s="5535">
        <f t="shared" si="19"/>
        <v>0</v>
      </c>
      <c r="P46" s="5536">
        <f t="shared" si="19"/>
        <v>1</v>
      </c>
      <c r="Q46" s="4468">
        <f t="shared" si="18"/>
        <v>1</v>
      </c>
      <c r="R46" s="5573">
        <f t="shared" si="18"/>
        <v>0</v>
      </c>
      <c r="S46" s="5521">
        <f t="shared" si="18"/>
        <v>1</v>
      </c>
    </row>
    <row r="47" spans="1:29" s="4458" customFormat="1" ht="16.5" thickBot="1">
      <c r="A47" s="5470" t="s">
        <v>61</v>
      </c>
      <c r="B47" s="5567">
        <f>SUM(B45:B46)</f>
        <v>86</v>
      </c>
      <c r="C47" s="5567">
        <f>SUM(C45:C46)</f>
        <v>9</v>
      </c>
      <c r="D47" s="5567">
        <f>SUM(D45:D46)</f>
        <v>95</v>
      </c>
      <c r="E47" s="5567">
        <f t="shared" ref="E47:O47" si="20">SUM(E45:E46)</f>
        <v>102</v>
      </c>
      <c r="F47" s="5567">
        <f t="shared" si="20"/>
        <v>9</v>
      </c>
      <c r="G47" s="5568">
        <f t="shared" si="20"/>
        <v>111</v>
      </c>
      <c r="H47" s="5567">
        <f t="shared" si="20"/>
        <v>118</v>
      </c>
      <c r="I47" s="5569">
        <f t="shared" si="20"/>
        <v>17</v>
      </c>
      <c r="J47" s="5568">
        <f t="shared" si="20"/>
        <v>135</v>
      </c>
      <c r="K47" s="5567">
        <f t="shared" si="20"/>
        <v>143</v>
      </c>
      <c r="L47" s="5569">
        <f t="shared" si="20"/>
        <v>7</v>
      </c>
      <c r="M47" s="5568">
        <f t="shared" si="20"/>
        <v>150</v>
      </c>
      <c r="N47" s="5567">
        <f t="shared" si="20"/>
        <v>110</v>
      </c>
      <c r="O47" s="5569">
        <f t="shared" si="20"/>
        <v>18</v>
      </c>
      <c r="P47" s="5570">
        <f>SUM(P45:P46)</f>
        <v>128</v>
      </c>
      <c r="Q47" s="5571">
        <f>E47+H47+K47+N47+B47</f>
        <v>559</v>
      </c>
      <c r="R47" s="5574">
        <f>F47+I47+L47+O47+C47</f>
        <v>60</v>
      </c>
      <c r="S47" s="5572">
        <f>SUM(S45:S46)</f>
        <v>619</v>
      </c>
    </row>
    <row r="48" spans="1:29">
      <c r="S48" s="4469"/>
      <c r="T48" s="4470"/>
    </row>
    <row r="49" spans="1:20">
      <c r="A49" s="308"/>
      <c r="B49" s="308"/>
      <c r="C49" s="308"/>
      <c r="D49" s="308"/>
      <c r="E49" s="308"/>
      <c r="F49" s="308"/>
      <c r="G49" s="308"/>
      <c r="H49" s="308"/>
      <c r="I49" s="310"/>
      <c r="J49" s="310"/>
      <c r="K49" s="310"/>
      <c r="L49" s="310"/>
      <c r="N49" s="4471"/>
      <c r="O49" s="4471"/>
      <c r="P49" s="4471"/>
      <c r="Q49" s="4471"/>
      <c r="R49" s="4471"/>
      <c r="S49" s="4471"/>
      <c r="T49" s="4472"/>
    </row>
    <row r="50" spans="1:20">
      <c r="A50" s="308"/>
      <c r="B50" s="308"/>
      <c r="C50" s="308"/>
      <c r="D50" s="308"/>
      <c r="E50" s="308"/>
      <c r="F50" s="308"/>
      <c r="G50" s="308"/>
      <c r="H50" s="308"/>
      <c r="I50" s="310"/>
      <c r="J50" s="310"/>
      <c r="K50" s="310"/>
      <c r="L50" s="310"/>
    </row>
    <row r="51" spans="1:20">
      <c r="A51" s="4472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00B050"/>
  </sheetPr>
  <dimension ref="A1:DT19"/>
  <sheetViews>
    <sheetView workbookViewId="0">
      <selection activeCell="F22" sqref="F22"/>
    </sheetView>
  </sheetViews>
  <sheetFormatPr defaultRowHeight="12.75"/>
  <cols>
    <col min="1" max="1" width="39.140625" style="4386" customWidth="1"/>
    <col min="2" max="2" width="6.7109375" style="4386" customWidth="1"/>
    <col min="3" max="3" width="7.7109375" style="4386" customWidth="1"/>
    <col min="4" max="4" width="4.5703125" style="4386" customWidth="1"/>
    <col min="5" max="5" width="6.7109375" style="4386" customWidth="1"/>
    <col min="6" max="6" width="7.42578125" style="4386" customWidth="1"/>
    <col min="7" max="7" width="5.140625" style="4386" customWidth="1"/>
    <col min="8" max="8" width="6.5703125" style="4386" customWidth="1"/>
    <col min="9" max="9" width="7.7109375" style="4386" customWidth="1"/>
    <col min="10" max="10" width="5.28515625" style="4386" customWidth="1"/>
    <col min="11" max="11" width="6.28515625" style="4386" customWidth="1"/>
    <col min="12" max="12" width="7.28515625" style="4386" customWidth="1"/>
    <col min="13" max="13" width="5.42578125" style="4386" customWidth="1"/>
    <col min="14" max="14" width="6.7109375" style="4386" customWidth="1"/>
    <col min="15" max="15" width="8.28515625" style="4386" customWidth="1"/>
    <col min="16" max="16" width="5.42578125" style="4386" customWidth="1"/>
    <col min="17" max="17" width="6.5703125" style="4386" customWidth="1"/>
    <col min="18" max="18" width="7.42578125" style="4386" customWidth="1"/>
    <col min="19" max="19" width="5.140625" style="4386" customWidth="1"/>
    <col min="20" max="124" width="9.140625" style="386"/>
    <col min="125" max="256" width="9.140625" style="4386"/>
    <col min="257" max="257" width="39.140625" style="4386" customWidth="1"/>
    <col min="258" max="258" width="6.7109375" style="4386" customWidth="1"/>
    <col min="259" max="259" width="7.7109375" style="4386" customWidth="1"/>
    <col min="260" max="260" width="4.5703125" style="4386" customWidth="1"/>
    <col min="261" max="261" width="6.7109375" style="4386" customWidth="1"/>
    <col min="262" max="262" width="7.42578125" style="4386" customWidth="1"/>
    <col min="263" max="263" width="5.140625" style="4386" customWidth="1"/>
    <col min="264" max="264" width="6.5703125" style="4386" customWidth="1"/>
    <col min="265" max="265" width="7.7109375" style="4386" customWidth="1"/>
    <col min="266" max="266" width="5.28515625" style="4386" customWidth="1"/>
    <col min="267" max="267" width="6.28515625" style="4386" customWidth="1"/>
    <col min="268" max="268" width="7.28515625" style="4386" customWidth="1"/>
    <col min="269" max="269" width="5.42578125" style="4386" customWidth="1"/>
    <col min="270" max="270" width="6.7109375" style="4386" customWidth="1"/>
    <col min="271" max="271" width="8.28515625" style="4386" customWidth="1"/>
    <col min="272" max="272" width="5.42578125" style="4386" customWidth="1"/>
    <col min="273" max="273" width="6.5703125" style="4386" customWidth="1"/>
    <col min="274" max="274" width="7.42578125" style="4386" customWidth="1"/>
    <col min="275" max="275" width="5.140625" style="4386" customWidth="1"/>
    <col min="276" max="512" width="9.140625" style="4386"/>
    <col min="513" max="513" width="39.140625" style="4386" customWidth="1"/>
    <col min="514" max="514" width="6.7109375" style="4386" customWidth="1"/>
    <col min="515" max="515" width="7.7109375" style="4386" customWidth="1"/>
    <col min="516" max="516" width="4.5703125" style="4386" customWidth="1"/>
    <col min="517" max="517" width="6.7109375" style="4386" customWidth="1"/>
    <col min="518" max="518" width="7.42578125" style="4386" customWidth="1"/>
    <col min="519" max="519" width="5.140625" style="4386" customWidth="1"/>
    <col min="520" max="520" width="6.5703125" style="4386" customWidth="1"/>
    <col min="521" max="521" width="7.7109375" style="4386" customWidth="1"/>
    <col min="522" max="522" width="5.28515625" style="4386" customWidth="1"/>
    <col min="523" max="523" width="6.28515625" style="4386" customWidth="1"/>
    <col min="524" max="524" width="7.28515625" style="4386" customWidth="1"/>
    <col min="525" max="525" width="5.42578125" style="4386" customWidth="1"/>
    <col min="526" max="526" width="6.7109375" style="4386" customWidth="1"/>
    <col min="527" max="527" width="8.28515625" style="4386" customWidth="1"/>
    <col min="528" max="528" width="5.42578125" style="4386" customWidth="1"/>
    <col min="529" max="529" width="6.5703125" style="4386" customWidth="1"/>
    <col min="530" max="530" width="7.42578125" style="4386" customWidth="1"/>
    <col min="531" max="531" width="5.140625" style="4386" customWidth="1"/>
    <col min="532" max="768" width="9.140625" style="4386"/>
    <col min="769" max="769" width="39.140625" style="4386" customWidth="1"/>
    <col min="770" max="770" width="6.7109375" style="4386" customWidth="1"/>
    <col min="771" max="771" width="7.7109375" style="4386" customWidth="1"/>
    <col min="772" max="772" width="4.5703125" style="4386" customWidth="1"/>
    <col min="773" max="773" width="6.7109375" style="4386" customWidth="1"/>
    <col min="774" max="774" width="7.42578125" style="4386" customWidth="1"/>
    <col min="775" max="775" width="5.140625" style="4386" customWidth="1"/>
    <col min="776" max="776" width="6.5703125" style="4386" customWidth="1"/>
    <col min="777" max="777" width="7.7109375" style="4386" customWidth="1"/>
    <col min="778" max="778" width="5.28515625" style="4386" customWidth="1"/>
    <col min="779" max="779" width="6.28515625" style="4386" customWidth="1"/>
    <col min="780" max="780" width="7.28515625" style="4386" customWidth="1"/>
    <col min="781" max="781" width="5.42578125" style="4386" customWidth="1"/>
    <col min="782" max="782" width="6.7109375" style="4386" customWidth="1"/>
    <col min="783" max="783" width="8.28515625" style="4386" customWidth="1"/>
    <col min="784" max="784" width="5.42578125" style="4386" customWidth="1"/>
    <col min="785" max="785" width="6.5703125" style="4386" customWidth="1"/>
    <col min="786" max="786" width="7.42578125" style="4386" customWidth="1"/>
    <col min="787" max="787" width="5.140625" style="4386" customWidth="1"/>
    <col min="788" max="1024" width="9.140625" style="4386"/>
    <col min="1025" max="1025" width="39.140625" style="4386" customWidth="1"/>
    <col min="1026" max="1026" width="6.7109375" style="4386" customWidth="1"/>
    <col min="1027" max="1027" width="7.7109375" style="4386" customWidth="1"/>
    <col min="1028" max="1028" width="4.5703125" style="4386" customWidth="1"/>
    <col min="1029" max="1029" width="6.7109375" style="4386" customWidth="1"/>
    <col min="1030" max="1030" width="7.42578125" style="4386" customWidth="1"/>
    <col min="1031" max="1031" width="5.140625" style="4386" customWidth="1"/>
    <col min="1032" max="1032" width="6.5703125" style="4386" customWidth="1"/>
    <col min="1033" max="1033" width="7.7109375" style="4386" customWidth="1"/>
    <col min="1034" max="1034" width="5.28515625" style="4386" customWidth="1"/>
    <col min="1035" max="1035" width="6.28515625" style="4386" customWidth="1"/>
    <col min="1036" max="1036" width="7.28515625" style="4386" customWidth="1"/>
    <col min="1037" max="1037" width="5.42578125" style="4386" customWidth="1"/>
    <col min="1038" max="1038" width="6.7109375" style="4386" customWidth="1"/>
    <col min="1039" max="1039" width="8.28515625" style="4386" customWidth="1"/>
    <col min="1040" max="1040" width="5.42578125" style="4386" customWidth="1"/>
    <col min="1041" max="1041" width="6.5703125" style="4386" customWidth="1"/>
    <col min="1042" max="1042" width="7.42578125" style="4386" customWidth="1"/>
    <col min="1043" max="1043" width="5.140625" style="4386" customWidth="1"/>
    <col min="1044" max="1280" width="9.140625" style="4386"/>
    <col min="1281" max="1281" width="39.140625" style="4386" customWidth="1"/>
    <col min="1282" max="1282" width="6.7109375" style="4386" customWidth="1"/>
    <col min="1283" max="1283" width="7.7109375" style="4386" customWidth="1"/>
    <col min="1284" max="1284" width="4.5703125" style="4386" customWidth="1"/>
    <col min="1285" max="1285" width="6.7109375" style="4386" customWidth="1"/>
    <col min="1286" max="1286" width="7.42578125" style="4386" customWidth="1"/>
    <col min="1287" max="1287" width="5.140625" style="4386" customWidth="1"/>
    <col min="1288" max="1288" width="6.5703125" style="4386" customWidth="1"/>
    <col min="1289" max="1289" width="7.7109375" style="4386" customWidth="1"/>
    <col min="1290" max="1290" width="5.28515625" style="4386" customWidth="1"/>
    <col min="1291" max="1291" width="6.28515625" style="4386" customWidth="1"/>
    <col min="1292" max="1292" width="7.28515625" style="4386" customWidth="1"/>
    <col min="1293" max="1293" width="5.42578125" style="4386" customWidth="1"/>
    <col min="1294" max="1294" width="6.7109375" style="4386" customWidth="1"/>
    <col min="1295" max="1295" width="8.28515625" style="4386" customWidth="1"/>
    <col min="1296" max="1296" width="5.42578125" style="4386" customWidth="1"/>
    <col min="1297" max="1297" width="6.5703125" style="4386" customWidth="1"/>
    <col min="1298" max="1298" width="7.42578125" style="4386" customWidth="1"/>
    <col min="1299" max="1299" width="5.140625" style="4386" customWidth="1"/>
    <col min="1300" max="1536" width="9.140625" style="4386"/>
    <col min="1537" max="1537" width="39.140625" style="4386" customWidth="1"/>
    <col min="1538" max="1538" width="6.7109375" style="4386" customWidth="1"/>
    <col min="1539" max="1539" width="7.7109375" style="4386" customWidth="1"/>
    <col min="1540" max="1540" width="4.5703125" style="4386" customWidth="1"/>
    <col min="1541" max="1541" width="6.7109375" style="4386" customWidth="1"/>
    <col min="1542" max="1542" width="7.42578125" style="4386" customWidth="1"/>
    <col min="1543" max="1543" width="5.140625" style="4386" customWidth="1"/>
    <col min="1544" max="1544" width="6.5703125" style="4386" customWidth="1"/>
    <col min="1545" max="1545" width="7.7109375" style="4386" customWidth="1"/>
    <col min="1546" max="1546" width="5.28515625" style="4386" customWidth="1"/>
    <col min="1547" max="1547" width="6.28515625" style="4386" customWidth="1"/>
    <col min="1548" max="1548" width="7.28515625" style="4386" customWidth="1"/>
    <col min="1549" max="1549" width="5.42578125" style="4386" customWidth="1"/>
    <col min="1550" max="1550" width="6.7109375" style="4386" customWidth="1"/>
    <col min="1551" max="1551" width="8.28515625" style="4386" customWidth="1"/>
    <col min="1552" max="1552" width="5.42578125" style="4386" customWidth="1"/>
    <col min="1553" max="1553" width="6.5703125" style="4386" customWidth="1"/>
    <col min="1554" max="1554" width="7.42578125" style="4386" customWidth="1"/>
    <col min="1555" max="1555" width="5.140625" style="4386" customWidth="1"/>
    <col min="1556" max="1792" width="9.140625" style="4386"/>
    <col min="1793" max="1793" width="39.140625" style="4386" customWidth="1"/>
    <col min="1794" max="1794" width="6.7109375" style="4386" customWidth="1"/>
    <col min="1795" max="1795" width="7.7109375" style="4386" customWidth="1"/>
    <col min="1796" max="1796" width="4.5703125" style="4386" customWidth="1"/>
    <col min="1797" max="1797" width="6.7109375" style="4386" customWidth="1"/>
    <col min="1798" max="1798" width="7.42578125" style="4386" customWidth="1"/>
    <col min="1799" max="1799" width="5.140625" style="4386" customWidth="1"/>
    <col min="1800" max="1800" width="6.5703125" style="4386" customWidth="1"/>
    <col min="1801" max="1801" width="7.7109375" style="4386" customWidth="1"/>
    <col min="1802" max="1802" width="5.28515625" style="4386" customWidth="1"/>
    <col min="1803" max="1803" width="6.28515625" style="4386" customWidth="1"/>
    <col min="1804" max="1804" width="7.28515625" style="4386" customWidth="1"/>
    <col min="1805" max="1805" width="5.42578125" style="4386" customWidth="1"/>
    <col min="1806" max="1806" width="6.7109375" style="4386" customWidth="1"/>
    <col min="1807" max="1807" width="8.28515625" style="4386" customWidth="1"/>
    <col min="1808" max="1808" width="5.42578125" style="4386" customWidth="1"/>
    <col min="1809" max="1809" width="6.5703125" style="4386" customWidth="1"/>
    <col min="1810" max="1810" width="7.42578125" style="4386" customWidth="1"/>
    <col min="1811" max="1811" width="5.140625" style="4386" customWidth="1"/>
    <col min="1812" max="2048" width="9.140625" style="4386"/>
    <col min="2049" max="2049" width="39.140625" style="4386" customWidth="1"/>
    <col min="2050" max="2050" width="6.7109375" style="4386" customWidth="1"/>
    <col min="2051" max="2051" width="7.7109375" style="4386" customWidth="1"/>
    <col min="2052" max="2052" width="4.5703125" style="4386" customWidth="1"/>
    <col min="2053" max="2053" width="6.7109375" style="4386" customWidth="1"/>
    <col min="2054" max="2054" width="7.42578125" style="4386" customWidth="1"/>
    <col min="2055" max="2055" width="5.140625" style="4386" customWidth="1"/>
    <col min="2056" max="2056" width="6.5703125" style="4386" customWidth="1"/>
    <col min="2057" max="2057" width="7.7109375" style="4386" customWidth="1"/>
    <col min="2058" max="2058" width="5.28515625" style="4386" customWidth="1"/>
    <col min="2059" max="2059" width="6.28515625" style="4386" customWidth="1"/>
    <col min="2060" max="2060" width="7.28515625" style="4386" customWidth="1"/>
    <col min="2061" max="2061" width="5.42578125" style="4386" customWidth="1"/>
    <col min="2062" max="2062" width="6.7109375" style="4386" customWidth="1"/>
    <col min="2063" max="2063" width="8.28515625" style="4386" customWidth="1"/>
    <col min="2064" max="2064" width="5.42578125" style="4386" customWidth="1"/>
    <col min="2065" max="2065" width="6.5703125" style="4386" customWidth="1"/>
    <col min="2066" max="2066" width="7.42578125" style="4386" customWidth="1"/>
    <col min="2067" max="2067" width="5.140625" style="4386" customWidth="1"/>
    <col min="2068" max="2304" width="9.140625" style="4386"/>
    <col min="2305" max="2305" width="39.140625" style="4386" customWidth="1"/>
    <col min="2306" max="2306" width="6.7109375" style="4386" customWidth="1"/>
    <col min="2307" max="2307" width="7.7109375" style="4386" customWidth="1"/>
    <col min="2308" max="2308" width="4.5703125" style="4386" customWidth="1"/>
    <col min="2309" max="2309" width="6.7109375" style="4386" customWidth="1"/>
    <col min="2310" max="2310" width="7.42578125" style="4386" customWidth="1"/>
    <col min="2311" max="2311" width="5.140625" style="4386" customWidth="1"/>
    <col min="2312" max="2312" width="6.5703125" style="4386" customWidth="1"/>
    <col min="2313" max="2313" width="7.7109375" style="4386" customWidth="1"/>
    <col min="2314" max="2314" width="5.28515625" style="4386" customWidth="1"/>
    <col min="2315" max="2315" width="6.28515625" style="4386" customWidth="1"/>
    <col min="2316" max="2316" width="7.28515625" style="4386" customWidth="1"/>
    <col min="2317" max="2317" width="5.42578125" style="4386" customWidth="1"/>
    <col min="2318" max="2318" width="6.7109375" style="4386" customWidth="1"/>
    <col min="2319" max="2319" width="8.28515625" style="4386" customWidth="1"/>
    <col min="2320" max="2320" width="5.42578125" style="4386" customWidth="1"/>
    <col min="2321" max="2321" width="6.5703125" style="4386" customWidth="1"/>
    <col min="2322" max="2322" width="7.42578125" style="4386" customWidth="1"/>
    <col min="2323" max="2323" width="5.140625" style="4386" customWidth="1"/>
    <col min="2324" max="2560" width="9.140625" style="4386"/>
    <col min="2561" max="2561" width="39.140625" style="4386" customWidth="1"/>
    <col min="2562" max="2562" width="6.7109375" style="4386" customWidth="1"/>
    <col min="2563" max="2563" width="7.7109375" style="4386" customWidth="1"/>
    <col min="2564" max="2564" width="4.5703125" style="4386" customWidth="1"/>
    <col min="2565" max="2565" width="6.7109375" style="4386" customWidth="1"/>
    <col min="2566" max="2566" width="7.42578125" style="4386" customWidth="1"/>
    <col min="2567" max="2567" width="5.140625" style="4386" customWidth="1"/>
    <col min="2568" max="2568" width="6.5703125" style="4386" customWidth="1"/>
    <col min="2569" max="2569" width="7.7109375" style="4386" customWidth="1"/>
    <col min="2570" max="2570" width="5.28515625" style="4386" customWidth="1"/>
    <col min="2571" max="2571" width="6.28515625" style="4386" customWidth="1"/>
    <col min="2572" max="2572" width="7.28515625" style="4386" customWidth="1"/>
    <col min="2573" max="2573" width="5.42578125" style="4386" customWidth="1"/>
    <col min="2574" max="2574" width="6.7109375" style="4386" customWidth="1"/>
    <col min="2575" max="2575" width="8.28515625" style="4386" customWidth="1"/>
    <col min="2576" max="2576" width="5.42578125" style="4386" customWidth="1"/>
    <col min="2577" max="2577" width="6.5703125" style="4386" customWidth="1"/>
    <col min="2578" max="2578" width="7.42578125" style="4386" customWidth="1"/>
    <col min="2579" max="2579" width="5.140625" style="4386" customWidth="1"/>
    <col min="2580" max="2816" width="9.140625" style="4386"/>
    <col min="2817" max="2817" width="39.140625" style="4386" customWidth="1"/>
    <col min="2818" max="2818" width="6.7109375" style="4386" customWidth="1"/>
    <col min="2819" max="2819" width="7.7109375" style="4386" customWidth="1"/>
    <col min="2820" max="2820" width="4.5703125" style="4386" customWidth="1"/>
    <col min="2821" max="2821" width="6.7109375" style="4386" customWidth="1"/>
    <col min="2822" max="2822" width="7.42578125" style="4386" customWidth="1"/>
    <col min="2823" max="2823" width="5.140625" style="4386" customWidth="1"/>
    <col min="2824" max="2824" width="6.5703125" style="4386" customWidth="1"/>
    <col min="2825" max="2825" width="7.7109375" style="4386" customWidth="1"/>
    <col min="2826" max="2826" width="5.28515625" style="4386" customWidth="1"/>
    <col min="2827" max="2827" width="6.28515625" style="4386" customWidth="1"/>
    <col min="2828" max="2828" width="7.28515625" style="4386" customWidth="1"/>
    <col min="2829" max="2829" width="5.42578125" style="4386" customWidth="1"/>
    <col min="2830" max="2830" width="6.7109375" style="4386" customWidth="1"/>
    <col min="2831" max="2831" width="8.28515625" style="4386" customWidth="1"/>
    <col min="2832" max="2832" width="5.42578125" style="4386" customWidth="1"/>
    <col min="2833" max="2833" width="6.5703125" style="4386" customWidth="1"/>
    <col min="2834" max="2834" width="7.42578125" style="4386" customWidth="1"/>
    <col min="2835" max="2835" width="5.140625" style="4386" customWidth="1"/>
    <col min="2836" max="3072" width="9.140625" style="4386"/>
    <col min="3073" max="3073" width="39.140625" style="4386" customWidth="1"/>
    <col min="3074" max="3074" width="6.7109375" style="4386" customWidth="1"/>
    <col min="3075" max="3075" width="7.7109375" style="4386" customWidth="1"/>
    <col min="3076" max="3076" width="4.5703125" style="4386" customWidth="1"/>
    <col min="3077" max="3077" width="6.7109375" style="4386" customWidth="1"/>
    <col min="3078" max="3078" width="7.42578125" style="4386" customWidth="1"/>
    <col min="3079" max="3079" width="5.140625" style="4386" customWidth="1"/>
    <col min="3080" max="3080" width="6.5703125" style="4386" customWidth="1"/>
    <col min="3081" max="3081" width="7.7109375" style="4386" customWidth="1"/>
    <col min="3082" max="3082" width="5.28515625" style="4386" customWidth="1"/>
    <col min="3083" max="3083" width="6.28515625" style="4386" customWidth="1"/>
    <col min="3084" max="3084" width="7.28515625" style="4386" customWidth="1"/>
    <col min="3085" max="3085" width="5.42578125" style="4386" customWidth="1"/>
    <col min="3086" max="3086" width="6.7109375" style="4386" customWidth="1"/>
    <col min="3087" max="3087" width="8.28515625" style="4386" customWidth="1"/>
    <col min="3088" max="3088" width="5.42578125" style="4386" customWidth="1"/>
    <col min="3089" max="3089" width="6.5703125" style="4386" customWidth="1"/>
    <col min="3090" max="3090" width="7.42578125" style="4386" customWidth="1"/>
    <col min="3091" max="3091" width="5.140625" style="4386" customWidth="1"/>
    <col min="3092" max="3328" width="9.140625" style="4386"/>
    <col min="3329" max="3329" width="39.140625" style="4386" customWidth="1"/>
    <col min="3330" max="3330" width="6.7109375" style="4386" customWidth="1"/>
    <col min="3331" max="3331" width="7.7109375" style="4386" customWidth="1"/>
    <col min="3332" max="3332" width="4.5703125" style="4386" customWidth="1"/>
    <col min="3333" max="3333" width="6.7109375" style="4386" customWidth="1"/>
    <col min="3334" max="3334" width="7.42578125" style="4386" customWidth="1"/>
    <col min="3335" max="3335" width="5.140625" style="4386" customWidth="1"/>
    <col min="3336" max="3336" width="6.5703125" style="4386" customWidth="1"/>
    <col min="3337" max="3337" width="7.7109375" style="4386" customWidth="1"/>
    <col min="3338" max="3338" width="5.28515625" style="4386" customWidth="1"/>
    <col min="3339" max="3339" width="6.28515625" style="4386" customWidth="1"/>
    <col min="3340" max="3340" width="7.28515625" style="4386" customWidth="1"/>
    <col min="3341" max="3341" width="5.42578125" style="4386" customWidth="1"/>
    <col min="3342" max="3342" width="6.7109375" style="4386" customWidth="1"/>
    <col min="3343" max="3343" width="8.28515625" style="4386" customWidth="1"/>
    <col min="3344" max="3344" width="5.42578125" style="4386" customWidth="1"/>
    <col min="3345" max="3345" width="6.5703125" style="4386" customWidth="1"/>
    <col min="3346" max="3346" width="7.42578125" style="4386" customWidth="1"/>
    <col min="3347" max="3347" width="5.140625" style="4386" customWidth="1"/>
    <col min="3348" max="3584" width="9.140625" style="4386"/>
    <col min="3585" max="3585" width="39.140625" style="4386" customWidth="1"/>
    <col min="3586" max="3586" width="6.7109375" style="4386" customWidth="1"/>
    <col min="3587" max="3587" width="7.7109375" style="4386" customWidth="1"/>
    <col min="3588" max="3588" width="4.5703125" style="4386" customWidth="1"/>
    <col min="3589" max="3589" width="6.7109375" style="4386" customWidth="1"/>
    <col min="3590" max="3590" width="7.42578125" style="4386" customWidth="1"/>
    <col min="3591" max="3591" width="5.140625" style="4386" customWidth="1"/>
    <col min="3592" max="3592" width="6.5703125" style="4386" customWidth="1"/>
    <col min="3593" max="3593" width="7.7109375" style="4386" customWidth="1"/>
    <col min="3594" max="3594" width="5.28515625" style="4386" customWidth="1"/>
    <col min="3595" max="3595" width="6.28515625" style="4386" customWidth="1"/>
    <col min="3596" max="3596" width="7.28515625" style="4386" customWidth="1"/>
    <col min="3597" max="3597" width="5.42578125" style="4386" customWidth="1"/>
    <col min="3598" max="3598" width="6.7109375" style="4386" customWidth="1"/>
    <col min="3599" max="3599" width="8.28515625" style="4386" customWidth="1"/>
    <col min="3600" max="3600" width="5.42578125" style="4386" customWidth="1"/>
    <col min="3601" max="3601" width="6.5703125" style="4386" customWidth="1"/>
    <col min="3602" max="3602" width="7.42578125" style="4386" customWidth="1"/>
    <col min="3603" max="3603" width="5.140625" style="4386" customWidth="1"/>
    <col min="3604" max="3840" width="9.140625" style="4386"/>
    <col min="3841" max="3841" width="39.140625" style="4386" customWidth="1"/>
    <col min="3842" max="3842" width="6.7109375" style="4386" customWidth="1"/>
    <col min="3843" max="3843" width="7.7109375" style="4386" customWidth="1"/>
    <col min="3844" max="3844" width="4.5703125" style="4386" customWidth="1"/>
    <col min="3845" max="3845" width="6.7109375" style="4386" customWidth="1"/>
    <col min="3846" max="3846" width="7.42578125" style="4386" customWidth="1"/>
    <col min="3847" max="3847" width="5.140625" style="4386" customWidth="1"/>
    <col min="3848" max="3848" width="6.5703125" style="4386" customWidth="1"/>
    <col min="3849" max="3849" width="7.7109375" style="4386" customWidth="1"/>
    <col min="3850" max="3850" width="5.28515625" style="4386" customWidth="1"/>
    <col min="3851" max="3851" width="6.28515625" style="4386" customWidth="1"/>
    <col min="3852" max="3852" width="7.28515625" style="4386" customWidth="1"/>
    <col min="3853" max="3853" width="5.42578125" style="4386" customWidth="1"/>
    <col min="3854" max="3854" width="6.7109375" style="4386" customWidth="1"/>
    <col min="3855" max="3855" width="8.28515625" style="4386" customWidth="1"/>
    <col min="3856" max="3856" width="5.42578125" style="4386" customWidth="1"/>
    <col min="3857" max="3857" width="6.5703125" style="4386" customWidth="1"/>
    <col min="3858" max="3858" width="7.42578125" style="4386" customWidth="1"/>
    <col min="3859" max="3859" width="5.140625" style="4386" customWidth="1"/>
    <col min="3860" max="4096" width="9.140625" style="4386"/>
    <col min="4097" max="4097" width="39.140625" style="4386" customWidth="1"/>
    <col min="4098" max="4098" width="6.7109375" style="4386" customWidth="1"/>
    <col min="4099" max="4099" width="7.7109375" style="4386" customWidth="1"/>
    <col min="4100" max="4100" width="4.5703125" style="4386" customWidth="1"/>
    <col min="4101" max="4101" width="6.7109375" style="4386" customWidth="1"/>
    <col min="4102" max="4102" width="7.42578125" style="4386" customWidth="1"/>
    <col min="4103" max="4103" width="5.140625" style="4386" customWidth="1"/>
    <col min="4104" max="4104" width="6.5703125" style="4386" customWidth="1"/>
    <col min="4105" max="4105" width="7.7109375" style="4386" customWidth="1"/>
    <col min="4106" max="4106" width="5.28515625" style="4386" customWidth="1"/>
    <col min="4107" max="4107" width="6.28515625" style="4386" customWidth="1"/>
    <col min="4108" max="4108" width="7.28515625" style="4386" customWidth="1"/>
    <col min="4109" max="4109" width="5.42578125" style="4386" customWidth="1"/>
    <col min="4110" max="4110" width="6.7109375" style="4386" customWidth="1"/>
    <col min="4111" max="4111" width="8.28515625" style="4386" customWidth="1"/>
    <col min="4112" max="4112" width="5.42578125" style="4386" customWidth="1"/>
    <col min="4113" max="4113" width="6.5703125" style="4386" customWidth="1"/>
    <col min="4114" max="4114" width="7.42578125" style="4386" customWidth="1"/>
    <col min="4115" max="4115" width="5.140625" style="4386" customWidth="1"/>
    <col min="4116" max="4352" width="9.140625" style="4386"/>
    <col min="4353" max="4353" width="39.140625" style="4386" customWidth="1"/>
    <col min="4354" max="4354" width="6.7109375" style="4386" customWidth="1"/>
    <col min="4355" max="4355" width="7.7109375" style="4386" customWidth="1"/>
    <col min="4356" max="4356" width="4.5703125" style="4386" customWidth="1"/>
    <col min="4357" max="4357" width="6.7109375" style="4386" customWidth="1"/>
    <col min="4358" max="4358" width="7.42578125" style="4386" customWidth="1"/>
    <col min="4359" max="4359" width="5.140625" style="4386" customWidth="1"/>
    <col min="4360" max="4360" width="6.5703125" style="4386" customWidth="1"/>
    <col min="4361" max="4361" width="7.7109375" style="4386" customWidth="1"/>
    <col min="4362" max="4362" width="5.28515625" style="4386" customWidth="1"/>
    <col min="4363" max="4363" width="6.28515625" style="4386" customWidth="1"/>
    <col min="4364" max="4364" width="7.28515625" style="4386" customWidth="1"/>
    <col min="4365" max="4365" width="5.42578125" style="4386" customWidth="1"/>
    <col min="4366" max="4366" width="6.7109375" style="4386" customWidth="1"/>
    <col min="4367" max="4367" width="8.28515625" style="4386" customWidth="1"/>
    <col min="4368" max="4368" width="5.42578125" style="4386" customWidth="1"/>
    <col min="4369" max="4369" width="6.5703125" style="4386" customWidth="1"/>
    <col min="4370" max="4370" width="7.42578125" style="4386" customWidth="1"/>
    <col min="4371" max="4371" width="5.140625" style="4386" customWidth="1"/>
    <col min="4372" max="4608" width="9.140625" style="4386"/>
    <col min="4609" max="4609" width="39.140625" style="4386" customWidth="1"/>
    <col min="4610" max="4610" width="6.7109375" style="4386" customWidth="1"/>
    <col min="4611" max="4611" width="7.7109375" style="4386" customWidth="1"/>
    <col min="4612" max="4612" width="4.5703125" style="4386" customWidth="1"/>
    <col min="4613" max="4613" width="6.7109375" style="4386" customWidth="1"/>
    <col min="4614" max="4614" width="7.42578125" style="4386" customWidth="1"/>
    <col min="4615" max="4615" width="5.140625" style="4386" customWidth="1"/>
    <col min="4616" max="4616" width="6.5703125" style="4386" customWidth="1"/>
    <col min="4617" max="4617" width="7.7109375" style="4386" customWidth="1"/>
    <col min="4618" max="4618" width="5.28515625" style="4386" customWidth="1"/>
    <col min="4619" max="4619" width="6.28515625" style="4386" customWidth="1"/>
    <col min="4620" max="4620" width="7.28515625" style="4386" customWidth="1"/>
    <col min="4621" max="4621" width="5.42578125" style="4386" customWidth="1"/>
    <col min="4622" max="4622" width="6.7109375" style="4386" customWidth="1"/>
    <col min="4623" max="4623" width="8.28515625" style="4386" customWidth="1"/>
    <col min="4624" max="4624" width="5.42578125" style="4386" customWidth="1"/>
    <col min="4625" max="4625" width="6.5703125" style="4386" customWidth="1"/>
    <col min="4626" max="4626" width="7.42578125" style="4386" customWidth="1"/>
    <col min="4627" max="4627" width="5.140625" style="4386" customWidth="1"/>
    <col min="4628" max="4864" width="9.140625" style="4386"/>
    <col min="4865" max="4865" width="39.140625" style="4386" customWidth="1"/>
    <col min="4866" max="4866" width="6.7109375" style="4386" customWidth="1"/>
    <col min="4867" max="4867" width="7.7109375" style="4386" customWidth="1"/>
    <col min="4868" max="4868" width="4.5703125" style="4386" customWidth="1"/>
    <col min="4869" max="4869" width="6.7109375" style="4386" customWidth="1"/>
    <col min="4870" max="4870" width="7.42578125" style="4386" customWidth="1"/>
    <col min="4871" max="4871" width="5.140625" style="4386" customWidth="1"/>
    <col min="4872" max="4872" width="6.5703125" style="4386" customWidth="1"/>
    <col min="4873" max="4873" width="7.7109375" style="4386" customWidth="1"/>
    <col min="4874" max="4874" width="5.28515625" style="4386" customWidth="1"/>
    <col min="4875" max="4875" width="6.28515625" style="4386" customWidth="1"/>
    <col min="4876" max="4876" width="7.28515625" style="4386" customWidth="1"/>
    <col min="4877" max="4877" width="5.42578125" style="4386" customWidth="1"/>
    <col min="4878" max="4878" width="6.7109375" style="4386" customWidth="1"/>
    <col min="4879" max="4879" width="8.28515625" style="4386" customWidth="1"/>
    <col min="4880" max="4880" width="5.42578125" style="4386" customWidth="1"/>
    <col min="4881" max="4881" width="6.5703125" style="4386" customWidth="1"/>
    <col min="4882" max="4882" width="7.42578125" style="4386" customWidth="1"/>
    <col min="4883" max="4883" width="5.140625" style="4386" customWidth="1"/>
    <col min="4884" max="5120" width="9.140625" style="4386"/>
    <col min="5121" max="5121" width="39.140625" style="4386" customWidth="1"/>
    <col min="5122" max="5122" width="6.7109375" style="4386" customWidth="1"/>
    <col min="5123" max="5123" width="7.7109375" style="4386" customWidth="1"/>
    <col min="5124" max="5124" width="4.5703125" style="4386" customWidth="1"/>
    <col min="5125" max="5125" width="6.7109375" style="4386" customWidth="1"/>
    <col min="5126" max="5126" width="7.42578125" style="4386" customWidth="1"/>
    <col min="5127" max="5127" width="5.140625" style="4386" customWidth="1"/>
    <col min="5128" max="5128" width="6.5703125" style="4386" customWidth="1"/>
    <col min="5129" max="5129" width="7.7109375" style="4386" customWidth="1"/>
    <col min="5130" max="5130" width="5.28515625" style="4386" customWidth="1"/>
    <col min="5131" max="5131" width="6.28515625" style="4386" customWidth="1"/>
    <col min="5132" max="5132" width="7.28515625" style="4386" customWidth="1"/>
    <col min="5133" max="5133" width="5.42578125" style="4386" customWidth="1"/>
    <col min="5134" max="5134" width="6.7109375" style="4386" customWidth="1"/>
    <col min="5135" max="5135" width="8.28515625" style="4386" customWidth="1"/>
    <col min="5136" max="5136" width="5.42578125" style="4386" customWidth="1"/>
    <col min="5137" max="5137" width="6.5703125" style="4386" customWidth="1"/>
    <col min="5138" max="5138" width="7.42578125" style="4386" customWidth="1"/>
    <col min="5139" max="5139" width="5.140625" style="4386" customWidth="1"/>
    <col min="5140" max="5376" width="9.140625" style="4386"/>
    <col min="5377" max="5377" width="39.140625" style="4386" customWidth="1"/>
    <col min="5378" max="5378" width="6.7109375" style="4386" customWidth="1"/>
    <col min="5379" max="5379" width="7.7109375" style="4386" customWidth="1"/>
    <col min="5380" max="5380" width="4.5703125" style="4386" customWidth="1"/>
    <col min="5381" max="5381" width="6.7109375" style="4386" customWidth="1"/>
    <col min="5382" max="5382" width="7.42578125" style="4386" customWidth="1"/>
    <col min="5383" max="5383" width="5.140625" style="4386" customWidth="1"/>
    <col min="5384" max="5384" width="6.5703125" style="4386" customWidth="1"/>
    <col min="5385" max="5385" width="7.7109375" style="4386" customWidth="1"/>
    <col min="5386" max="5386" width="5.28515625" style="4386" customWidth="1"/>
    <col min="5387" max="5387" width="6.28515625" style="4386" customWidth="1"/>
    <col min="5388" max="5388" width="7.28515625" style="4386" customWidth="1"/>
    <col min="5389" max="5389" width="5.42578125" style="4386" customWidth="1"/>
    <col min="5390" max="5390" width="6.7109375" style="4386" customWidth="1"/>
    <col min="5391" max="5391" width="8.28515625" style="4386" customWidth="1"/>
    <col min="5392" max="5392" width="5.42578125" style="4386" customWidth="1"/>
    <col min="5393" max="5393" width="6.5703125" style="4386" customWidth="1"/>
    <col min="5394" max="5394" width="7.42578125" style="4386" customWidth="1"/>
    <col min="5395" max="5395" width="5.140625" style="4386" customWidth="1"/>
    <col min="5396" max="5632" width="9.140625" style="4386"/>
    <col min="5633" max="5633" width="39.140625" style="4386" customWidth="1"/>
    <col min="5634" max="5634" width="6.7109375" style="4386" customWidth="1"/>
    <col min="5635" max="5635" width="7.7109375" style="4386" customWidth="1"/>
    <col min="5636" max="5636" width="4.5703125" style="4386" customWidth="1"/>
    <col min="5637" max="5637" width="6.7109375" style="4386" customWidth="1"/>
    <col min="5638" max="5638" width="7.42578125" style="4386" customWidth="1"/>
    <col min="5639" max="5639" width="5.140625" style="4386" customWidth="1"/>
    <col min="5640" max="5640" width="6.5703125" style="4386" customWidth="1"/>
    <col min="5641" max="5641" width="7.7109375" style="4386" customWidth="1"/>
    <col min="5642" max="5642" width="5.28515625" style="4386" customWidth="1"/>
    <col min="5643" max="5643" width="6.28515625" style="4386" customWidth="1"/>
    <col min="5644" max="5644" width="7.28515625" style="4386" customWidth="1"/>
    <col min="5645" max="5645" width="5.42578125" style="4386" customWidth="1"/>
    <col min="5646" max="5646" width="6.7109375" style="4386" customWidth="1"/>
    <col min="5647" max="5647" width="8.28515625" style="4386" customWidth="1"/>
    <col min="5648" max="5648" width="5.42578125" style="4386" customWidth="1"/>
    <col min="5649" max="5649" width="6.5703125" style="4386" customWidth="1"/>
    <col min="5650" max="5650" width="7.42578125" style="4386" customWidth="1"/>
    <col min="5651" max="5651" width="5.140625" style="4386" customWidth="1"/>
    <col min="5652" max="5888" width="9.140625" style="4386"/>
    <col min="5889" max="5889" width="39.140625" style="4386" customWidth="1"/>
    <col min="5890" max="5890" width="6.7109375" style="4386" customWidth="1"/>
    <col min="5891" max="5891" width="7.7109375" style="4386" customWidth="1"/>
    <col min="5892" max="5892" width="4.5703125" style="4386" customWidth="1"/>
    <col min="5893" max="5893" width="6.7109375" style="4386" customWidth="1"/>
    <col min="5894" max="5894" width="7.42578125" style="4386" customWidth="1"/>
    <col min="5895" max="5895" width="5.140625" style="4386" customWidth="1"/>
    <col min="5896" max="5896" width="6.5703125" style="4386" customWidth="1"/>
    <col min="5897" max="5897" width="7.7109375" style="4386" customWidth="1"/>
    <col min="5898" max="5898" width="5.28515625" style="4386" customWidth="1"/>
    <col min="5899" max="5899" width="6.28515625" style="4386" customWidth="1"/>
    <col min="5900" max="5900" width="7.28515625" style="4386" customWidth="1"/>
    <col min="5901" max="5901" width="5.42578125" style="4386" customWidth="1"/>
    <col min="5902" max="5902" width="6.7109375" style="4386" customWidth="1"/>
    <col min="5903" max="5903" width="8.28515625" style="4386" customWidth="1"/>
    <col min="5904" max="5904" width="5.42578125" style="4386" customWidth="1"/>
    <col min="5905" max="5905" width="6.5703125" style="4386" customWidth="1"/>
    <col min="5906" max="5906" width="7.42578125" style="4386" customWidth="1"/>
    <col min="5907" max="5907" width="5.140625" style="4386" customWidth="1"/>
    <col min="5908" max="6144" width="9.140625" style="4386"/>
    <col min="6145" max="6145" width="39.140625" style="4386" customWidth="1"/>
    <col min="6146" max="6146" width="6.7109375" style="4386" customWidth="1"/>
    <col min="6147" max="6147" width="7.7109375" style="4386" customWidth="1"/>
    <col min="6148" max="6148" width="4.5703125" style="4386" customWidth="1"/>
    <col min="6149" max="6149" width="6.7109375" style="4386" customWidth="1"/>
    <col min="6150" max="6150" width="7.42578125" style="4386" customWidth="1"/>
    <col min="6151" max="6151" width="5.140625" style="4386" customWidth="1"/>
    <col min="6152" max="6152" width="6.5703125" style="4386" customWidth="1"/>
    <col min="6153" max="6153" width="7.7109375" style="4386" customWidth="1"/>
    <col min="6154" max="6154" width="5.28515625" style="4386" customWidth="1"/>
    <col min="6155" max="6155" width="6.28515625" style="4386" customWidth="1"/>
    <col min="6156" max="6156" width="7.28515625" style="4386" customWidth="1"/>
    <col min="6157" max="6157" width="5.42578125" style="4386" customWidth="1"/>
    <col min="6158" max="6158" width="6.7109375" style="4386" customWidth="1"/>
    <col min="6159" max="6159" width="8.28515625" style="4386" customWidth="1"/>
    <col min="6160" max="6160" width="5.42578125" style="4386" customWidth="1"/>
    <col min="6161" max="6161" width="6.5703125" style="4386" customWidth="1"/>
    <col min="6162" max="6162" width="7.42578125" style="4386" customWidth="1"/>
    <col min="6163" max="6163" width="5.140625" style="4386" customWidth="1"/>
    <col min="6164" max="6400" width="9.140625" style="4386"/>
    <col min="6401" max="6401" width="39.140625" style="4386" customWidth="1"/>
    <col min="6402" max="6402" width="6.7109375" style="4386" customWidth="1"/>
    <col min="6403" max="6403" width="7.7109375" style="4386" customWidth="1"/>
    <col min="6404" max="6404" width="4.5703125" style="4386" customWidth="1"/>
    <col min="6405" max="6405" width="6.7109375" style="4386" customWidth="1"/>
    <col min="6406" max="6406" width="7.42578125" style="4386" customWidth="1"/>
    <col min="6407" max="6407" width="5.140625" style="4386" customWidth="1"/>
    <col min="6408" max="6408" width="6.5703125" style="4386" customWidth="1"/>
    <col min="6409" max="6409" width="7.7109375" style="4386" customWidth="1"/>
    <col min="6410" max="6410" width="5.28515625" style="4386" customWidth="1"/>
    <col min="6411" max="6411" width="6.28515625" style="4386" customWidth="1"/>
    <col min="6412" max="6412" width="7.28515625" style="4386" customWidth="1"/>
    <col min="6413" max="6413" width="5.42578125" style="4386" customWidth="1"/>
    <col min="6414" max="6414" width="6.7109375" style="4386" customWidth="1"/>
    <col min="6415" max="6415" width="8.28515625" style="4386" customWidth="1"/>
    <col min="6416" max="6416" width="5.42578125" style="4386" customWidth="1"/>
    <col min="6417" max="6417" width="6.5703125" style="4386" customWidth="1"/>
    <col min="6418" max="6418" width="7.42578125" style="4386" customWidth="1"/>
    <col min="6419" max="6419" width="5.140625" style="4386" customWidth="1"/>
    <col min="6420" max="6656" width="9.140625" style="4386"/>
    <col min="6657" max="6657" width="39.140625" style="4386" customWidth="1"/>
    <col min="6658" max="6658" width="6.7109375" style="4386" customWidth="1"/>
    <col min="6659" max="6659" width="7.7109375" style="4386" customWidth="1"/>
    <col min="6660" max="6660" width="4.5703125" style="4386" customWidth="1"/>
    <col min="6661" max="6661" width="6.7109375" style="4386" customWidth="1"/>
    <col min="6662" max="6662" width="7.42578125" style="4386" customWidth="1"/>
    <col min="6663" max="6663" width="5.140625" style="4386" customWidth="1"/>
    <col min="6664" max="6664" width="6.5703125" style="4386" customWidth="1"/>
    <col min="6665" max="6665" width="7.7109375" style="4386" customWidth="1"/>
    <col min="6666" max="6666" width="5.28515625" style="4386" customWidth="1"/>
    <col min="6667" max="6667" width="6.28515625" style="4386" customWidth="1"/>
    <col min="6668" max="6668" width="7.28515625" style="4386" customWidth="1"/>
    <col min="6669" max="6669" width="5.42578125" style="4386" customWidth="1"/>
    <col min="6670" max="6670" width="6.7109375" style="4386" customWidth="1"/>
    <col min="6671" max="6671" width="8.28515625" style="4386" customWidth="1"/>
    <col min="6672" max="6672" width="5.42578125" style="4386" customWidth="1"/>
    <col min="6673" max="6673" width="6.5703125" style="4386" customWidth="1"/>
    <col min="6674" max="6674" width="7.42578125" style="4386" customWidth="1"/>
    <col min="6675" max="6675" width="5.140625" style="4386" customWidth="1"/>
    <col min="6676" max="6912" width="9.140625" style="4386"/>
    <col min="6913" max="6913" width="39.140625" style="4386" customWidth="1"/>
    <col min="6914" max="6914" width="6.7109375" style="4386" customWidth="1"/>
    <col min="6915" max="6915" width="7.7109375" style="4386" customWidth="1"/>
    <col min="6916" max="6916" width="4.5703125" style="4386" customWidth="1"/>
    <col min="6917" max="6917" width="6.7109375" style="4386" customWidth="1"/>
    <col min="6918" max="6918" width="7.42578125" style="4386" customWidth="1"/>
    <col min="6919" max="6919" width="5.140625" style="4386" customWidth="1"/>
    <col min="6920" max="6920" width="6.5703125" style="4386" customWidth="1"/>
    <col min="6921" max="6921" width="7.7109375" style="4386" customWidth="1"/>
    <col min="6922" max="6922" width="5.28515625" style="4386" customWidth="1"/>
    <col min="6923" max="6923" width="6.28515625" style="4386" customWidth="1"/>
    <col min="6924" max="6924" width="7.28515625" style="4386" customWidth="1"/>
    <col min="6925" max="6925" width="5.42578125" style="4386" customWidth="1"/>
    <col min="6926" max="6926" width="6.7109375" style="4386" customWidth="1"/>
    <col min="6927" max="6927" width="8.28515625" style="4386" customWidth="1"/>
    <col min="6928" max="6928" width="5.42578125" style="4386" customWidth="1"/>
    <col min="6929" max="6929" width="6.5703125" style="4386" customWidth="1"/>
    <col min="6930" max="6930" width="7.42578125" style="4386" customWidth="1"/>
    <col min="6931" max="6931" width="5.140625" style="4386" customWidth="1"/>
    <col min="6932" max="7168" width="9.140625" style="4386"/>
    <col min="7169" max="7169" width="39.140625" style="4386" customWidth="1"/>
    <col min="7170" max="7170" width="6.7109375" style="4386" customWidth="1"/>
    <col min="7171" max="7171" width="7.7109375" style="4386" customWidth="1"/>
    <col min="7172" max="7172" width="4.5703125" style="4386" customWidth="1"/>
    <col min="7173" max="7173" width="6.7109375" style="4386" customWidth="1"/>
    <col min="7174" max="7174" width="7.42578125" style="4386" customWidth="1"/>
    <col min="7175" max="7175" width="5.140625" style="4386" customWidth="1"/>
    <col min="7176" max="7176" width="6.5703125" style="4386" customWidth="1"/>
    <col min="7177" max="7177" width="7.7109375" style="4386" customWidth="1"/>
    <col min="7178" max="7178" width="5.28515625" style="4386" customWidth="1"/>
    <col min="7179" max="7179" width="6.28515625" style="4386" customWidth="1"/>
    <col min="7180" max="7180" width="7.28515625" style="4386" customWidth="1"/>
    <col min="7181" max="7181" width="5.42578125" style="4386" customWidth="1"/>
    <col min="7182" max="7182" width="6.7109375" style="4386" customWidth="1"/>
    <col min="7183" max="7183" width="8.28515625" style="4386" customWidth="1"/>
    <col min="7184" max="7184" width="5.42578125" style="4386" customWidth="1"/>
    <col min="7185" max="7185" width="6.5703125" style="4386" customWidth="1"/>
    <col min="7186" max="7186" width="7.42578125" style="4386" customWidth="1"/>
    <col min="7187" max="7187" width="5.140625" style="4386" customWidth="1"/>
    <col min="7188" max="7424" width="9.140625" style="4386"/>
    <col min="7425" max="7425" width="39.140625" style="4386" customWidth="1"/>
    <col min="7426" max="7426" width="6.7109375" style="4386" customWidth="1"/>
    <col min="7427" max="7427" width="7.7109375" style="4386" customWidth="1"/>
    <col min="7428" max="7428" width="4.5703125" style="4386" customWidth="1"/>
    <col min="7429" max="7429" width="6.7109375" style="4386" customWidth="1"/>
    <col min="7430" max="7430" width="7.42578125" style="4386" customWidth="1"/>
    <col min="7431" max="7431" width="5.140625" style="4386" customWidth="1"/>
    <col min="7432" max="7432" width="6.5703125" style="4386" customWidth="1"/>
    <col min="7433" max="7433" width="7.7109375" style="4386" customWidth="1"/>
    <col min="7434" max="7434" width="5.28515625" style="4386" customWidth="1"/>
    <col min="7435" max="7435" width="6.28515625" style="4386" customWidth="1"/>
    <col min="7436" max="7436" width="7.28515625" style="4386" customWidth="1"/>
    <col min="7437" max="7437" width="5.42578125" style="4386" customWidth="1"/>
    <col min="7438" max="7438" width="6.7109375" style="4386" customWidth="1"/>
    <col min="7439" max="7439" width="8.28515625" style="4386" customWidth="1"/>
    <col min="7440" max="7440" width="5.42578125" style="4386" customWidth="1"/>
    <col min="7441" max="7441" width="6.5703125" style="4386" customWidth="1"/>
    <col min="7442" max="7442" width="7.42578125" style="4386" customWidth="1"/>
    <col min="7443" max="7443" width="5.140625" style="4386" customWidth="1"/>
    <col min="7444" max="7680" width="9.140625" style="4386"/>
    <col min="7681" max="7681" width="39.140625" style="4386" customWidth="1"/>
    <col min="7682" max="7682" width="6.7109375" style="4386" customWidth="1"/>
    <col min="7683" max="7683" width="7.7109375" style="4386" customWidth="1"/>
    <col min="7684" max="7684" width="4.5703125" style="4386" customWidth="1"/>
    <col min="7685" max="7685" width="6.7109375" style="4386" customWidth="1"/>
    <col min="7686" max="7686" width="7.42578125" style="4386" customWidth="1"/>
    <col min="7687" max="7687" width="5.140625" style="4386" customWidth="1"/>
    <col min="7688" max="7688" width="6.5703125" style="4386" customWidth="1"/>
    <col min="7689" max="7689" width="7.7109375" style="4386" customWidth="1"/>
    <col min="7690" max="7690" width="5.28515625" style="4386" customWidth="1"/>
    <col min="7691" max="7691" width="6.28515625" style="4386" customWidth="1"/>
    <col min="7692" max="7692" width="7.28515625" style="4386" customWidth="1"/>
    <col min="7693" max="7693" width="5.42578125" style="4386" customWidth="1"/>
    <col min="7694" max="7694" width="6.7109375" style="4386" customWidth="1"/>
    <col min="7695" max="7695" width="8.28515625" style="4386" customWidth="1"/>
    <col min="7696" max="7696" width="5.42578125" style="4386" customWidth="1"/>
    <col min="7697" max="7697" width="6.5703125" style="4386" customWidth="1"/>
    <col min="7698" max="7698" width="7.42578125" style="4386" customWidth="1"/>
    <col min="7699" max="7699" width="5.140625" style="4386" customWidth="1"/>
    <col min="7700" max="7936" width="9.140625" style="4386"/>
    <col min="7937" max="7937" width="39.140625" style="4386" customWidth="1"/>
    <col min="7938" max="7938" width="6.7109375" style="4386" customWidth="1"/>
    <col min="7939" max="7939" width="7.7109375" style="4386" customWidth="1"/>
    <col min="7940" max="7940" width="4.5703125" style="4386" customWidth="1"/>
    <col min="7941" max="7941" width="6.7109375" style="4386" customWidth="1"/>
    <col min="7942" max="7942" width="7.42578125" style="4386" customWidth="1"/>
    <col min="7943" max="7943" width="5.140625" style="4386" customWidth="1"/>
    <col min="7944" max="7944" width="6.5703125" style="4386" customWidth="1"/>
    <col min="7945" max="7945" width="7.7109375" style="4386" customWidth="1"/>
    <col min="7946" max="7946" width="5.28515625" style="4386" customWidth="1"/>
    <col min="7947" max="7947" width="6.28515625" style="4386" customWidth="1"/>
    <col min="7948" max="7948" width="7.28515625" style="4386" customWidth="1"/>
    <col min="7949" max="7949" width="5.42578125" style="4386" customWidth="1"/>
    <col min="7950" max="7950" width="6.7109375" style="4386" customWidth="1"/>
    <col min="7951" max="7951" width="8.28515625" style="4386" customWidth="1"/>
    <col min="7952" max="7952" width="5.42578125" style="4386" customWidth="1"/>
    <col min="7953" max="7953" width="6.5703125" style="4386" customWidth="1"/>
    <col min="7954" max="7954" width="7.42578125" style="4386" customWidth="1"/>
    <col min="7955" max="7955" width="5.140625" style="4386" customWidth="1"/>
    <col min="7956" max="8192" width="9.140625" style="4386"/>
    <col min="8193" max="8193" width="39.140625" style="4386" customWidth="1"/>
    <col min="8194" max="8194" width="6.7109375" style="4386" customWidth="1"/>
    <col min="8195" max="8195" width="7.7109375" style="4386" customWidth="1"/>
    <col min="8196" max="8196" width="4.5703125" style="4386" customWidth="1"/>
    <col min="8197" max="8197" width="6.7109375" style="4386" customWidth="1"/>
    <col min="8198" max="8198" width="7.42578125" style="4386" customWidth="1"/>
    <col min="8199" max="8199" width="5.140625" style="4386" customWidth="1"/>
    <col min="8200" max="8200" width="6.5703125" style="4386" customWidth="1"/>
    <col min="8201" max="8201" width="7.7109375" style="4386" customWidth="1"/>
    <col min="8202" max="8202" width="5.28515625" style="4386" customWidth="1"/>
    <col min="8203" max="8203" width="6.28515625" style="4386" customWidth="1"/>
    <col min="8204" max="8204" width="7.28515625" style="4386" customWidth="1"/>
    <col min="8205" max="8205" width="5.42578125" style="4386" customWidth="1"/>
    <col min="8206" max="8206" width="6.7109375" style="4386" customWidth="1"/>
    <col min="8207" max="8207" width="8.28515625" style="4386" customWidth="1"/>
    <col min="8208" max="8208" width="5.42578125" style="4386" customWidth="1"/>
    <col min="8209" max="8209" width="6.5703125" style="4386" customWidth="1"/>
    <col min="8210" max="8210" width="7.42578125" style="4386" customWidth="1"/>
    <col min="8211" max="8211" width="5.140625" style="4386" customWidth="1"/>
    <col min="8212" max="8448" width="9.140625" style="4386"/>
    <col min="8449" max="8449" width="39.140625" style="4386" customWidth="1"/>
    <col min="8450" max="8450" width="6.7109375" style="4386" customWidth="1"/>
    <col min="8451" max="8451" width="7.7109375" style="4386" customWidth="1"/>
    <col min="8452" max="8452" width="4.5703125" style="4386" customWidth="1"/>
    <col min="8453" max="8453" width="6.7109375" style="4386" customWidth="1"/>
    <col min="8454" max="8454" width="7.42578125" style="4386" customWidth="1"/>
    <col min="8455" max="8455" width="5.140625" style="4386" customWidth="1"/>
    <col min="8456" max="8456" width="6.5703125" style="4386" customWidth="1"/>
    <col min="8457" max="8457" width="7.7109375" style="4386" customWidth="1"/>
    <col min="8458" max="8458" width="5.28515625" style="4386" customWidth="1"/>
    <col min="8459" max="8459" width="6.28515625" style="4386" customWidth="1"/>
    <col min="8460" max="8460" width="7.28515625" style="4386" customWidth="1"/>
    <col min="8461" max="8461" width="5.42578125" style="4386" customWidth="1"/>
    <col min="8462" max="8462" width="6.7109375" style="4386" customWidth="1"/>
    <col min="8463" max="8463" width="8.28515625" style="4386" customWidth="1"/>
    <col min="8464" max="8464" width="5.42578125" style="4386" customWidth="1"/>
    <col min="8465" max="8465" width="6.5703125" style="4386" customWidth="1"/>
    <col min="8466" max="8466" width="7.42578125" style="4386" customWidth="1"/>
    <col min="8467" max="8467" width="5.140625" style="4386" customWidth="1"/>
    <col min="8468" max="8704" width="9.140625" style="4386"/>
    <col min="8705" max="8705" width="39.140625" style="4386" customWidth="1"/>
    <col min="8706" max="8706" width="6.7109375" style="4386" customWidth="1"/>
    <col min="8707" max="8707" width="7.7109375" style="4386" customWidth="1"/>
    <col min="8708" max="8708" width="4.5703125" style="4386" customWidth="1"/>
    <col min="8709" max="8709" width="6.7109375" style="4386" customWidth="1"/>
    <col min="8710" max="8710" width="7.42578125" style="4386" customWidth="1"/>
    <col min="8711" max="8711" width="5.140625" style="4386" customWidth="1"/>
    <col min="8712" max="8712" width="6.5703125" style="4386" customWidth="1"/>
    <col min="8713" max="8713" width="7.7109375" style="4386" customWidth="1"/>
    <col min="8714" max="8714" width="5.28515625" style="4386" customWidth="1"/>
    <col min="8715" max="8715" width="6.28515625" style="4386" customWidth="1"/>
    <col min="8716" max="8716" width="7.28515625" style="4386" customWidth="1"/>
    <col min="8717" max="8717" width="5.42578125" style="4386" customWidth="1"/>
    <col min="8718" max="8718" width="6.7109375" style="4386" customWidth="1"/>
    <col min="8719" max="8719" width="8.28515625" style="4386" customWidth="1"/>
    <col min="8720" max="8720" width="5.42578125" style="4386" customWidth="1"/>
    <col min="8721" max="8721" width="6.5703125" style="4386" customWidth="1"/>
    <col min="8722" max="8722" width="7.42578125" style="4386" customWidth="1"/>
    <col min="8723" max="8723" width="5.140625" style="4386" customWidth="1"/>
    <col min="8724" max="8960" width="9.140625" style="4386"/>
    <col min="8961" max="8961" width="39.140625" style="4386" customWidth="1"/>
    <col min="8962" max="8962" width="6.7109375" style="4386" customWidth="1"/>
    <col min="8963" max="8963" width="7.7109375" style="4386" customWidth="1"/>
    <col min="8964" max="8964" width="4.5703125" style="4386" customWidth="1"/>
    <col min="8965" max="8965" width="6.7109375" style="4386" customWidth="1"/>
    <col min="8966" max="8966" width="7.42578125" style="4386" customWidth="1"/>
    <col min="8967" max="8967" width="5.140625" style="4386" customWidth="1"/>
    <col min="8968" max="8968" width="6.5703125" style="4386" customWidth="1"/>
    <col min="8969" max="8969" width="7.7109375" style="4386" customWidth="1"/>
    <col min="8970" max="8970" width="5.28515625" style="4386" customWidth="1"/>
    <col min="8971" max="8971" width="6.28515625" style="4386" customWidth="1"/>
    <col min="8972" max="8972" width="7.28515625" style="4386" customWidth="1"/>
    <col min="8973" max="8973" width="5.42578125" style="4386" customWidth="1"/>
    <col min="8974" max="8974" width="6.7109375" style="4386" customWidth="1"/>
    <col min="8975" max="8975" width="8.28515625" style="4386" customWidth="1"/>
    <col min="8976" max="8976" width="5.42578125" style="4386" customWidth="1"/>
    <col min="8977" max="8977" width="6.5703125" style="4386" customWidth="1"/>
    <col min="8978" max="8978" width="7.42578125" style="4386" customWidth="1"/>
    <col min="8979" max="8979" width="5.140625" style="4386" customWidth="1"/>
    <col min="8980" max="9216" width="9.140625" style="4386"/>
    <col min="9217" max="9217" width="39.140625" style="4386" customWidth="1"/>
    <col min="9218" max="9218" width="6.7109375" style="4386" customWidth="1"/>
    <col min="9219" max="9219" width="7.7109375" style="4386" customWidth="1"/>
    <col min="9220" max="9220" width="4.5703125" style="4386" customWidth="1"/>
    <col min="9221" max="9221" width="6.7109375" style="4386" customWidth="1"/>
    <col min="9222" max="9222" width="7.42578125" style="4386" customWidth="1"/>
    <col min="9223" max="9223" width="5.140625" style="4386" customWidth="1"/>
    <col min="9224" max="9224" width="6.5703125" style="4386" customWidth="1"/>
    <col min="9225" max="9225" width="7.7109375" style="4386" customWidth="1"/>
    <col min="9226" max="9226" width="5.28515625" style="4386" customWidth="1"/>
    <col min="9227" max="9227" width="6.28515625" style="4386" customWidth="1"/>
    <col min="9228" max="9228" width="7.28515625" style="4386" customWidth="1"/>
    <col min="9229" max="9229" width="5.42578125" style="4386" customWidth="1"/>
    <col min="9230" max="9230" width="6.7109375" style="4386" customWidth="1"/>
    <col min="9231" max="9231" width="8.28515625" style="4386" customWidth="1"/>
    <col min="9232" max="9232" width="5.42578125" style="4386" customWidth="1"/>
    <col min="9233" max="9233" width="6.5703125" style="4386" customWidth="1"/>
    <col min="9234" max="9234" width="7.42578125" style="4386" customWidth="1"/>
    <col min="9235" max="9235" width="5.140625" style="4386" customWidth="1"/>
    <col min="9236" max="9472" width="9.140625" style="4386"/>
    <col min="9473" max="9473" width="39.140625" style="4386" customWidth="1"/>
    <col min="9474" max="9474" width="6.7109375" style="4386" customWidth="1"/>
    <col min="9475" max="9475" width="7.7109375" style="4386" customWidth="1"/>
    <col min="9476" max="9476" width="4.5703125" style="4386" customWidth="1"/>
    <col min="9477" max="9477" width="6.7109375" style="4386" customWidth="1"/>
    <col min="9478" max="9478" width="7.42578125" style="4386" customWidth="1"/>
    <col min="9479" max="9479" width="5.140625" style="4386" customWidth="1"/>
    <col min="9480" max="9480" width="6.5703125" style="4386" customWidth="1"/>
    <col min="9481" max="9481" width="7.7109375" style="4386" customWidth="1"/>
    <col min="9482" max="9482" width="5.28515625" style="4386" customWidth="1"/>
    <col min="9483" max="9483" width="6.28515625" style="4386" customWidth="1"/>
    <col min="9484" max="9484" width="7.28515625" style="4386" customWidth="1"/>
    <col min="9485" max="9485" width="5.42578125" style="4386" customWidth="1"/>
    <col min="9486" max="9486" width="6.7109375" style="4386" customWidth="1"/>
    <col min="9487" max="9487" width="8.28515625" style="4386" customWidth="1"/>
    <col min="9488" max="9488" width="5.42578125" style="4386" customWidth="1"/>
    <col min="9489" max="9489" width="6.5703125" style="4386" customWidth="1"/>
    <col min="9490" max="9490" width="7.42578125" style="4386" customWidth="1"/>
    <col min="9491" max="9491" width="5.140625" style="4386" customWidth="1"/>
    <col min="9492" max="9728" width="9.140625" style="4386"/>
    <col min="9729" max="9729" width="39.140625" style="4386" customWidth="1"/>
    <col min="9730" max="9730" width="6.7109375" style="4386" customWidth="1"/>
    <col min="9731" max="9731" width="7.7109375" style="4386" customWidth="1"/>
    <col min="9732" max="9732" width="4.5703125" style="4386" customWidth="1"/>
    <col min="9733" max="9733" width="6.7109375" style="4386" customWidth="1"/>
    <col min="9734" max="9734" width="7.42578125" style="4386" customWidth="1"/>
    <col min="9735" max="9735" width="5.140625" style="4386" customWidth="1"/>
    <col min="9736" max="9736" width="6.5703125" style="4386" customWidth="1"/>
    <col min="9737" max="9737" width="7.7109375" style="4386" customWidth="1"/>
    <col min="9738" max="9738" width="5.28515625" style="4386" customWidth="1"/>
    <col min="9739" max="9739" width="6.28515625" style="4386" customWidth="1"/>
    <col min="9740" max="9740" width="7.28515625" style="4386" customWidth="1"/>
    <col min="9741" max="9741" width="5.42578125" style="4386" customWidth="1"/>
    <col min="9742" max="9742" width="6.7109375" style="4386" customWidth="1"/>
    <col min="9743" max="9743" width="8.28515625" style="4386" customWidth="1"/>
    <col min="9744" max="9744" width="5.42578125" style="4386" customWidth="1"/>
    <col min="9745" max="9745" width="6.5703125" style="4386" customWidth="1"/>
    <col min="9746" max="9746" width="7.42578125" style="4386" customWidth="1"/>
    <col min="9747" max="9747" width="5.140625" style="4386" customWidth="1"/>
    <col min="9748" max="9984" width="9.140625" style="4386"/>
    <col min="9985" max="9985" width="39.140625" style="4386" customWidth="1"/>
    <col min="9986" max="9986" width="6.7109375" style="4386" customWidth="1"/>
    <col min="9987" max="9987" width="7.7109375" style="4386" customWidth="1"/>
    <col min="9988" max="9988" width="4.5703125" style="4386" customWidth="1"/>
    <col min="9989" max="9989" width="6.7109375" style="4386" customWidth="1"/>
    <col min="9990" max="9990" width="7.42578125" style="4386" customWidth="1"/>
    <col min="9991" max="9991" width="5.140625" style="4386" customWidth="1"/>
    <col min="9992" max="9992" width="6.5703125" style="4386" customWidth="1"/>
    <col min="9993" max="9993" width="7.7109375" style="4386" customWidth="1"/>
    <col min="9994" max="9994" width="5.28515625" style="4386" customWidth="1"/>
    <col min="9995" max="9995" width="6.28515625" style="4386" customWidth="1"/>
    <col min="9996" max="9996" width="7.28515625" style="4386" customWidth="1"/>
    <col min="9997" max="9997" width="5.42578125" style="4386" customWidth="1"/>
    <col min="9998" max="9998" width="6.7109375" style="4386" customWidth="1"/>
    <col min="9999" max="9999" width="8.28515625" style="4386" customWidth="1"/>
    <col min="10000" max="10000" width="5.42578125" style="4386" customWidth="1"/>
    <col min="10001" max="10001" width="6.5703125" style="4386" customWidth="1"/>
    <col min="10002" max="10002" width="7.42578125" style="4386" customWidth="1"/>
    <col min="10003" max="10003" width="5.140625" style="4386" customWidth="1"/>
    <col min="10004" max="10240" width="9.140625" style="4386"/>
    <col min="10241" max="10241" width="39.140625" style="4386" customWidth="1"/>
    <col min="10242" max="10242" width="6.7109375" style="4386" customWidth="1"/>
    <col min="10243" max="10243" width="7.7109375" style="4386" customWidth="1"/>
    <col min="10244" max="10244" width="4.5703125" style="4386" customWidth="1"/>
    <col min="10245" max="10245" width="6.7109375" style="4386" customWidth="1"/>
    <col min="10246" max="10246" width="7.42578125" style="4386" customWidth="1"/>
    <col min="10247" max="10247" width="5.140625" style="4386" customWidth="1"/>
    <col min="10248" max="10248" width="6.5703125" style="4386" customWidth="1"/>
    <col min="10249" max="10249" width="7.7109375" style="4386" customWidth="1"/>
    <col min="10250" max="10250" width="5.28515625" style="4386" customWidth="1"/>
    <col min="10251" max="10251" width="6.28515625" style="4386" customWidth="1"/>
    <col min="10252" max="10252" width="7.28515625" style="4386" customWidth="1"/>
    <col min="10253" max="10253" width="5.42578125" style="4386" customWidth="1"/>
    <col min="10254" max="10254" width="6.7109375" style="4386" customWidth="1"/>
    <col min="10255" max="10255" width="8.28515625" style="4386" customWidth="1"/>
    <col min="10256" max="10256" width="5.42578125" style="4386" customWidth="1"/>
    <col min="10257" max="10257" width="6.5703125" style="4386" customWidth="1"/>
    <col min="10258" max="10258" width="7.42578125" style="4386" customWidth="1"/>
    <col min="10259" max="10259" width="5.140625" style="4386" customWidth="1"/>
    <col min="10260" max="10496" width="9.140625" style="4386"/>
    <col min="10497" max="10497" width="39.140625" style="4386" customWidth="1"/>
    <col min="10498" max="10498" width="6.7109375" style="4386" customWidth="1"/>
    <col min="10499" max="10499" width="7.7109375" style="4386" customWidth="1"/>
    <col min="10500" max="10500" width="4.5703125" style="4386" customWidth="1"/>
    <col min="10501" max="10501" width="6.7109375" style="4386" customWidth="1"/>
    <col min="10502" max="10502" width="7.42578125" style="4386" customWidth="1"/>
    <col min="10503" max="10503" width="5.140625" style="4386" customWidth="1"/>
    <col min="10504" max="10504" width="6.5703125" style="4386" customWidth="1"/>
    <col min="10505" max="10505" width="7.7109375" style="4386" customWidth="1"/>
    <col min="10506" max="10506" width="5.28515625" style="4386" customWidth="1"/>
    <col min="10507" max="10507" width="6.28515625" style="4386" customWidth="1"/>
    <col min="10508" max="10508" width="7.28515625" style="4386" customWidth="1"/>
    <col min="10509" max="10509" width="5.42578125" style="4386" customWidth="1"/>
    <col min="10510" max="10510" width="6.7109375" style="4386" customWidth="1"/>
    <col min="10511" max="10511" width="8.28515625" style="4386" customWidth="1"/>
    <col min="10512" max="10512" width="5.42578125" style="4386" customWidth="1"/>
    <col min="10513" max="10513" width="6.5703125" style="4386" customWidth="1"/>
    <col min="10514" max="10514" width="7.42578125" style="4386" customWidth="1"/>
    <col min="10515" max="10515" width="5.140625" style="4386" customWidth="1"/>
    <col min="10516" max="10752" width="9.140625" style="4386"/>
    <col min="10753" max="10753" width="39.140625" style="4386" customWidth="1"/>
    <col min="10754" max="10754" width="6.7109375" style="4386" customWidth="1"/>
    <col min="10755" max="10755" width="7.7109375" style="4386" customWidth="1"/>
    <col min="10756" max="10756" width="4.5703125" style="4386" customWidth="1"/>
    <col min="10757" max="10757" width="6.7109375" style="4386" customWidth="1"/>
    <col min="10758" max="10758" width="7.42578125" style="4386" customWidth="1"/>
    <col min="10759" max="10759" width="5.140625" style="4386" customWidth="1"/>
    <col min="10760" max="10760" width="6.5703125" style="4386" customWidth="1"/>
    <col min="10761" max="10761" width="7.7109375" style="4386" customWidth="1"/>
    <col min="10762" max="10762" width="5.28515625" style="4386" customWidth="1"/>
    <col min="10763" max="10763" width="6.28515625" style="4386" customWidth="1"/>
    <col min="10764" max="10764" width="7.28515625" style="4386" customWidth="1"/>
    <col min="10765" max="10765" width="5.42578125" style="4386" customWidth="1"/>
    <col min="10766" max="10766" width="6.7109375" style="4386" customWidth="1"/>
    <col min="10767" max="10767" width="8.28515625" style="4386" customWidth="1"/>
    <col min="10768" max="10768" width="5.42578125" style="4386" customWidth="1"/>
    <col min="10769" max="10769" width="6.5703125" style="4386" customWidth="1"/>
    <col min="10770" max="10770" width="7.42578125" style="4386" customWidth="1"/>
    <col min="10771" max="10771" width="5.140625" style="4386" customWidth="1"/>
    <col min="10772" max="11008" width="9.140625" style="4386"/>
    <col min="11009" max="11009" width="39.140625" style="4386" customWidth="1"/>
    <col min="11010" max="11010" width="6.7109375" style="4386" customWidth="1"/>
    <col min="11011" max="11011" width="7.7109375" style="4386" customWidth="1"/>
    <col min="11012" max="11012" width="4.5703125" style="4386" customWidth="1"/>
    <col min="11013" max="11013" width="6.7109375" style="4386" customWidth="1"/>
    <col min="11014" max="11014" width="7.42578125" style="4386" customWidth="1"/>
    <col min="11015" max="11015" width="5.140625" style="4386" customWidth="1"/>
    <col min="11016" max="11016" width="6.5703125" style="4386" customWidth="1"/>
    <col min="11017" max="11017" width="7.7109375" style="4386" customWidth="1"/>
    <col min="11018" max="11018" width="5.28515625" style="4386" customWidth="1"/>
    <col min="11019" max="11019" width="6.28515625" style="4386" customWidth="1"/>
    <col min="11020" max="11020" width="7.28515625" style="4386" customWidth="1"/>
    <col min="11021" max="11021" width="5.42578125" style="4386" customWidth="1"/>
    <col min="11022" max="11022" width="6.7109375" style="4386" customWidth="1"/>
    <col min="11023" max="11023" width="8.28515625" style="4386" customWidth="1"/>
    <col min="11024" max="11024" width="5.42578125" style="4386" customWidth="1"/>
    <col min="11025" max="11025" width="6.5703125" style="4386" customWidth="1"/>
    <col min="11026" max="11026" width="7.42578125" style="4386" customWidth="1"/>
    <col min="11027" max="11027" width="5.140625" style="4386" customWidth="1"/>
    <col min="11028" max="11264" width="9.140625" style="4386"/>
    <col min="11265" max="11265" width="39.140625" style="4386" customWidth="1"/>
    <col min="11266" max="11266" width="6.7109375" style="4386" customWidth="1"/>
    <col min="11267" max="11267" width="7.7109375" style="4386" customWidth="1"/>
    <col min="11268" max="11268" width="4.5703125" style="4386" customWidth="1"/>
    <col min="11269" max="11269" width="6.7109375" style="4386" customWidth="1"/>
    <col min="11270" max="11270" width="7.42578125" style="4386" customWidth="1"/>
    <col min="11271" max="11271" width="5.140625" style="4386" customWidth="1"/>
    <col min="11272" max="11272" width="6.5703125" style="4386" customWidth="1"/>
    <col min="11273" max="11273" width="7.7109375" style="4386" customWidth="1"/>
    <col min="11274" max="11274" width="5.28515625" style="4386" customWidth="1"/>
    <col min="11275" max="11275" width="6.28515625" style="4386" customWidth="1"/>
    <col min="11276" max="11276" width="7.28515625" style="4386" customWidth="1"/>
    <col min="11277" max="11277" width="5.42578125" style="4386" customWidth="1"/>
    <col min="11278" max="11278" width="6.7109375" style="4386" customWidth="1"/>
    <col min="11279" max="11279" width="8.28515625" style="4386" customWidth="1"/>
    <col min="11280" max="11280" width="5.42578125" style="4386" customWidth="1"/>
    <col min="11281" max="11281" width="6.5703125" style="4386" customWidth="1"/>
    <col min="11282" max="11282" width="7.42578125" style="4386" customWidth="1"/>
    <col min="11283" max="11283" width="5.140625" style="4386" customWidth="1"/>
    <col min="11284" max="11520" width="9.140625" style="4386"/>
    <col min="11521" max="11521" width="39.140625" style="4386" customWidth="1"/>
    <col min="11522" max="11522" width="6.7109375" style="4386" customWidth="1"/>
    <col min="11523" max="11523" width="7.7109375" style="4386" customWidth="1"/>
    <col min="11524" max="11524" width="4.5703125" style="4386" customWidth="1"/>
    <col min="11525" max="11525" width="6.7109375" style="4386" customWidth="1"/>
    <col min="11526" max="11526" width="7.42578125" style="4386" customWidth="1"/>
    <col min="11527" max="11527" width="5.140625" style="4386" customWidth="1"/>
    <col min="11528" max="11528" width="6.5703125" style="4386" customWidth="1"/>
    <col min="11529" max="11529" width="7.7109375" style="4386" customWidth="1"/>
    <col min="11530" max="11530" width="5.28515625" style="4386" customWidth="1"/>
    <col min="11531" max="11531" width="6.28515625" style="4386" customWidth="1"/>
    <col min="11532" max="11532" width="7.28515625" style="4386" customWidth="1"/>
    <col min="11533" max="11533" width="5.42578125" style="4386" customWidth="1"/>
    <col min="11534" max="11534" width="6.7109375" style="4386" customWidth="1"/>
    <col min="11535" max="11535" width="8.28515625" style="4386" customWidth="1"/>
    <col min="11536" max="11536" width="5.42578125" style="4386" customWidth="1"/>
    <col min="11537" max="11537" width="6.5703125" style="4386" customWidth="1"/>
    <col min="11538" max="11538" width="7.42578125" style="4386" customWidth="1"/>
    <col min="11539" max="11539" width="5.140625" style="4386" customWidth="1"/>
    <col min="11540" max="11776" width="9.140625" style="4386"/>
    <col min="11777" max="11777" width="39.140625" style="4386" customWidth="1"/>
    <col min="11778" max="11778" width="6.7109375" style="4386" customWidth="1"/>
    <col min="11779" max="11779" width="7.7109375" style="4386" customWidth="1"/>
    <col min="11780" max="11780" width="4.5703125" style="4386" customWidth="1"/>
    <col min="11781" max="11781" width="6.7109375" style="4386" customWidth="1"/>
    <col min="11782" max="11782" width="7.42578125" style="4386" customWidth="1"/>
    <col min="11783" max="11783" width="5.140625" style="4386" customWidth="1"/>
    <col min="11784" max="11784" width="6.5703125" style="4386" customWidth="1"/>
    <col min="11785" max="11785" width="7.7109375" style="4386" customWidth="1"/>
    <col min="11786" max="11786" width="5.28515625" style="4386" customWidth="1"/>
    <col min="11787" max="11787" width="6.28515625" style="4386" customWidth="1"/>
    <col min="11788" max="11788" width="7.28515625" style="4386" customWidth="1"/>
    <col min="11789" max="11789" width="5.42578125" style="4386" customWidth="1"/>
    <col min="11790" max="11790" width="6.7109375" style="4386" customWidth="1"/>
    <col min="11791" max="11791" width="8.28515625" style="4386" customWidth="1"/>
    <col min="11792" max="11792" width="5.42578125" style="4386" customWidth="1"/>
    <col min="11793" max="11793" width="6.5703125" style="4386" customWidth="1"/>
    <col min="11794" max="11794" width="7.42578125" style="4386" customWidth="1"/>
    <col min="11795" max="11795" width="5.140625" style="4386" customWidth="1"/>
    <col min="11796" max="12032" width="9.140625" style="4386"/>
    <col min="12033" max="12033" width="39.140625" style="4386" customWidth="1"/>
    <col min="12034" max="12034" width="6.7109375" style="4386" customWidth="1"/>
    <col min="12035" max="12035" width="7.7109375" style="4386" customWidth="1"/>
    <col min="12036" max="12036" width="4.5703125" style="4386" customWidth="1"/>
    <col min="12037" max="12037" width="6.7109375" style="4386" customWidth="1"/>
    <col min="12038" max="12038" width="7.42578125" style="4386" customWidth="1"/>
    <col min="12039" max="12039" width="5.140625" style="4386" customWidth="1"/>
    <col min="12040" max="12040" width="6.5703125" style="4386" customWidth="1"/>
    <col min="12041" max="12041" width="7.7109375" style="4386" customWidth="1"/>
    <col min="12042" max="12042" width="5.28515625" style="4386" customWidth="1"/>
    <col min="12043" max="12043" width="6.28515625" style="4386" customWidth="1"/>
    <col min="12044" max="12044" width="7.28515625" style="4386" customWidth="1"/>
    <col min="12045" max="12045" width="5.42578125" style="4386" customWidth="1"/>
    <col min="12046" max="12046" width="6.7109375" style="4386" customWidth="1"/>
    <col min="12047" max="12047" width="8.28515625" style="4386" customWidth="1"/>
    <col min="12048" max="12048" width="5.42578125" style="4386" customWidth="1"/>
    <col min="12049" max="12049" width="6.5703125" style="4386" customWidth="1"/>
    <col min="12050" max="12050" width="7.42578125" style="4386" customWidth="1"/>
    <col min="12051" max="12051" width="5.140625" style="4386" customWidth="1"/>
    <col min="12052" max="12288" width="9.140625" style="4386"/>
    <col min="12289" max="12289" width="39.140625" style="4386" customWidth="1"/>
    <col min="12290" max="12290" width="6.7109375" style="4386" customWidth="1"/>
    <col min="12291" max="12291" width="7.7109375" style="4386" customWidth="1"/>
    <col min="12292" max="12292" width="4.5703125" style="4386" customWidth="1"/>
    <col min="12293" max="12293" width="6.7109375" style="4386" customWidth="1"/>
    <col min="12294" max="12294" width="7.42578125" style="4386" customWidth="1"/>
    <col min="12295" max="12295" width="5.140625" style="4386" customWidth="1"/>
    <col min="12296" max="12296" width="6.5703125" style="4386" customWidth="1"/>
    <col min="12297" max="12297" width="7.7109375" style="4386" customWidth="1"/>
    <col min="12298" max="12298" width="5.28515625" style="4386" customWidth="1"/>
    <col min="12299" max="12299" width="6.28515625" style="4386" customWidth="1"/>
    <col min="12300" max="12300" width="7.28515625" style="4386" customWidth="1"/>
    <col min="12301" max="12301" width="5.42578125" style="4386" customWidth="1"/>
    <col min="12302" max="12302" width="6.7109375" style="4386" customWidth="1"/>
    <col min="12303" max="12303" width="8.28515625" style="4386" customWidth="1"/>
    <col min="12304" max="12304" width="5.42578125" style="4386" customWidth="1"/>
    <col min="12305" max="12305" width="6.5703125" style="4386" customWidth="1"/>
    <col min="12306" max="12306" width="7.42578125" style="4386" customWidth="1"/>
    <col min="12307" max="12307" width="5.140625" style="4386" customWidth="1"/>
    <col min="12308" max="12544" width="9.140625" style="4386"/>
    <col min="12545" max="12545" width="39.140625" style="4386" customWidth="1"/>
    <col min="12546" max="12546" width="6.7109375" style="4386" customWidth="1"/>
    <col min="12547" max="12547" width="7.7109375" style="4386" customWidth="1"/>
    <col min="12548" max="12548" width="4.5703125" style="4386" customWidth="1"/>
    <col min="12549" max="12549" width="6.7109375" style="4386" customWidth="1"/>
    <col min="12550" max="12550" width="7.42578125" style="4386" customWidth="1"/>
    <col min="12551" max="12551" width="5.140625" style="4386" customWidth="1"/>
    <col min="12552" max="12552" width="6.5703125" style="4386" customWidth="1"/>
    <col min="12553" max="12553" width="7.7109375" style="4386" customWidth="1"/>
    <col min="12554" max="12554" width="5.28515625" style="4386" customWidth="1"/>
    <col min="12555" max="12555" width="6.28515625" style="4386" customWidth="1"/>
    <col min="12556" max="12556" width="7.28515625" style="4386" customWidth="1"/>
    <col min="12557" max="12557" width="5.42578125" style="4386" customWidth="1"/>
    <col min="12558" max="12558" width="6.7109375" style="4386" customWidth="1"/>
    <col min="12559" max="12559" width="8.28515625" style="4386" customWidth="1"/>
    <col min="12560" max="12560" width="5.42578125" style="4386" customWidth="1"/>
    <col min="12561" max="12561" width="6.5703125" style="4386" customWidth="1"/>
    <col min="12562" max="12562" width="7.42578125" style="4386" customWidth="1"/>
    <col min="12563" max="12563" width="5.140625" style="4386" customWidth="1"/>
    <col min="12564" max="12800" width="9.140625" style="4386"/>
    <col min="12801" max="12801" width="39.140625" style="4386" customWidth="1"/>
    <col min="12802" max="12802" width="6.7109375" style="4386" customWidth="1"/>
    <col min="12803" max="12803" width="7.7109375" style="4386" customWidth="1"/>
    <col min="12804" max="12804" width="4.5703125" style="4386" customWidth="1"/>
    <col min="12805" max="12805" width="6.7109375" style="4386" customWidth="1"/>
    <col min="12806" max="12806" width="7.42578125" style="4386" customWidth="1"/>
    <col min="12807" max="12807" width="5.140625" style="4386" customWidth="1"/>
    <col min="12808" max="12808" width="6.5703125" style="4386" customWidth="1"/>
    <col min="12809" max="12809" width="7.7109375" style="4386" customWidth="1"/>
    <col min="12810" max="12810" width="5.28515625" style="4386" customWidth="1"/>
    <col min="12811" max="12811" width="6.28515625" style="4386" customWidth="1"/>
    <col min="12812" max="12812" width="7.28515625" style="4386" customWidth="1"/>
    <col min="12813" max="12813" width="5.42578125" style="4386" customWidth="1"/>
    <col min="12814" max="12814" width="6.7109375" style="4386" customWidth="1"/>
    <col min="12815" max="12815" width="8.28515625" style="4386" customWidth="1"/>
    <col min="12816" max="12816" width="5.42578125" style="4386" customWidth="1"/>
    <col min="12817" max="12817" width="6.5703125" style="4386" customWidth="1"/>
    <col min="12818" max="12818" width="7.42578125" style="4386" customWidth="1"/>
    <col min="12819" max="12819" width="5.140625" style="4386" customWidth="1"/>
    <col min="12820" max="13056" width="9.140625" style="4386"/>
    <col min="13057" max="13057" width="39.140625" style="4386" customWidth="1"/>
    <col min="13058" max="13058" width="6.7109375" style="4386" customWidth="1"/>
    <col min="13059" max="13059" width="7.7109375" style="4386" customWidth="1"/>
    <col min="13060" max="13060" width="4.5703125" style="4386" customWidth="1"/>
    <col min="13061" max="13061" width="6.7109375" style="4386" customWidth="1"/>
    <col min="13062" max="13062" width="7.42578125" style="4386" customWidth="1"/>
    <col min="13063" max="13063" width="5.140625" style="4386" customWidth="1"/>
    <col min="13064" max="13064" width="6.5703125" style="4386" customWidth="1"/>
    <col min="13065" max="13065" width="7.7109375" style="4386" customWidth="1"/>
    <col min="13066" max="13066" width="5.28515625" style="4386" customWidth="1"/>
    <col min="13067" max="13067" width="6.28515625" style="4386" customWidth="1"/>
    <col min="13068" max="13068" width="7.28515625" style="4386" customWidth="1"/>
    <col min="13069" max="13069" width="5.42578125" style="4386" customWidth="1"/>
    <col min="13070" max="13070" width="6.7109375" style="4386" customWidth="1"/>
    <col min="13071" max="13071" width="8.28515625" style="4386" customWidth="1"/>
    <col min="13072" max="13072" width="5.42578125" style="4386" customWidth="1"/>
    <col min="13073" max="13073" width="6.5703125" style="4386" customWidth="1"/>
    <col min="13074" max="13074" width="7.42578125" style="4386" customWidth="1"/>
    <col min="13075" max="13075" width="5.140625" style="4386" customWidth="1"/>
    <col min="13076" max="13312" width="9.140625" style="4386"/>
    <col min="13313" max="13313" width="39.140625" style="4386" customWidth="1"/>
    <col min="13314" max="13314" width="6.7109375" style="4386" customWidth="1"/>
    <col min="13315" max="13315" width="7.7109375" style="4386" customWidth="1"/>
    <col min="13316" max="13316" width="4.5703125" style="4386" customWidth="1"/>
    <col min="13317" max="13317" width="6.7109375" style="4386" customWidth="1"/>
    <col min="13318" max="13318" width="7.42578125" style="4386" customWidth="1"/>
    <col min="13319" max="13319" width="5.140625" style="4386" customWidth="1"/>
    <col min="13320" max="13320" width="6.5703125" style="4386" customWidth="1"/>
    <col min="13321" max="13321" width="7.7109375" style="4386" customWidth="1"/>
    <col min="13322" max="13322" width="5.28515625" style="4386" customWidth="1"/>
    <col min="13323" max="13323" width="6.28515625" style="4386" customWidth="1"/>
    <col min="13324" max="13324" width="7.28515625" style="4386" customWidth="1"/>
    <col min="13325" max="13325" width="5.42578125" style="4386" customWidth="1"/>
    <col min="13326" max="13326" width="6.7109375" style="4386" customWidth="1"/>
    <col min="13327" max="13327" width="8.28515625" style="4386" customWidth="1"/>
    <col min="13328" max="13328" width="5.42578125" style="4386" customWidth="1"/>
    <col min="13329" max="13329" width="6.5703125" style="4386" customWidth="1"/>
    <col min="13330" max="13330" width="7.42578125" style="4386" customWidth="1"/>
    <col min="13331" max="13331" width="5.140625" style="4386" customWidth="1"/>
    <col min="13332" max="13568" width="9.140625" style="4386"/>
    <col min="13569" max="13569" width="39.140625" style="4386" customWidth="1"/>
    <col min="13570" max="13570" width="6.7109375" style="4386" customWidth="1"/>
    <col min="13571" max="13571" width="7.7109375" style="4386" customWidth="1"/>
    <col min="13572" max="13572" width="4.5703125" style="4386" customWidth="1"/>
    <col min="13573" max="13573" width="6.7109375" style="4386" customWidth="1"/>
    <col min="13574" max="13574" width="7.42578125" style="4386" customWidth="1"/>
    <col min="13575" max="13575" width="5.140625" style="4386" customWidth="1"/>
    <col min="13576" max="13576" width="6.5703125" style="4386" customWidth="1"/>
    <col min="13577" max="13577" width="7.7109375" style="4386" customWidth="1"/>
    <col min="13578" max="13578" width="5.28515625" style="4386" customWidth="1"/>
    <col min="13579" max="13579" width="6.28515625" style="4386" customWidth="1"/>
    <col min="13580" max="13580" width="7.28515625" style="4386" customWidth="1"/>
    <col min="13581" max="13581" width="5.42578125" style="4386" customWidth="1"/>
    <col min="13582" max="13582" width="6.7109375" style="4386" customWidth="1"/>
    <col min="13583" max="13583" width="8.28515625" style="4386" customWidth="1"/>
    <col min="13584" max="13584" width="5.42578125" style="4386" customWidth="1"/>
    <col min="13585" max="13585" width="6.5703125" style="4386" customWidth="1"/>
    <col min="13586" max="13586" width="7.42578125" style="4386" customWidth="1"/>
    <col min="13587" max="13587" width="5.140625" style="4386" customWidth="1"/>
    <col min="13588" max="13824" width="9.140625" style="4386"/>
    <col min="13825" max="13825" width="39.140625" style="4386" customWidth="1"/>
    <col min="13826" max="13826" width="6.7109375" style="4386" customWidth="1"/>
    <col min="13827" max="13827" width="7.7109375" style="4386" customWidth="1"/>
    <col min="13828" max="13828" width="4.5703125" style="4386" customWidth="1"/>
    <col min="13829" max="13829" width="6.7109375" style="4386" customWidth="1"/>
    <col min="13830" max="13830" width="7.42578125" style="4386" customWidth="1"/>
    <col min="13831" max="13831" width="5.140625" style="4386" customWidth="1"/>
    <col min="13832" max="13832" width="6.5703125" style="4386" customWidth="1"/>
    <col min="13833" max="13833" width="7.7109375" style="4386" customWidth="1"/>
    <col min="13834" max="13834" width="5.28515625" style="4386" customWidth="1"/>
    <col min="13835" max="13835" width="6.28515625" style="4386" customWidth="1"/>
    <col min="13836" max="13836" width="7.28515625" style="4386" customWidth="1"/>
    <col min="13837" max="13837" width="5.42578125" style="4386" customWidth="1"/>
    <col min="13838" max="13838" width="6.7109375" style="4386" customWidth="1"/>
    <col min="13839" max="13839" width="8.28515625" style="4386" customWidth="1"/>
    <col min="13840" max="13840" width="5.42578125" style="4386" customWidth="1"/>
    <col min="13841" max="13841" width="6.5703125" style="4386" customWidth="1"/>
    <col min="13842" max="13842" width="7.42578125" style="4386" customWidth="1"/>
    <col min="13843" max="13843" width="5.140625" style="4386" customWidth="1"/>
    <col min="13844" max="14080" width="9.140625" style="4386"/>
    <col min="14081" max="14081" width="39.140625" style="4386" customWidth="1"/>
    <col min="14082" max="14082" width="6.7109375" style="4386" customWidth="1"/>
    <col min="14083" max="14083" width="7.7109375" style="4386" customWidth="1"/>
    <col min="14084" max="14084" width="4.5703125" style="4386" customWidth="1"/>
    <col min="14085" max="14085" width="6.7109375" style="4386" customWidth="1"/>
    <col min="14086" max="14086" width="7.42578125" style="4386" customWidth="1"/>
    <col min="14087" max="14087" width="5.140625" style="4386" customWidth="1"/>
    <col min="14088" max="14088" width="6.5703125" style="4386" customWidth="1"/>
    <col min="14089" max="14089" width="7.7109375" style="4386" customWidth="1"/>
    <col min="14090" max="14090" width="5.28515625" style="4386" customWidth="1"/>
    <col min="14091" max="14091" width="6.28515625" style="4386" customWidth="1"/>
    <col min="14092" max="14092" width="7.28515625" style="4386" customWidth="1"/>
    <col min="14093" max="14093" width="5.42578125" style="4386" customWidth="1"/>
    <col min="14094" max="14094" width="6.7109375" style="4386" customWidth="1"/>
    <col min="14095" max="14095" width="8.28515625" style="4386" customWidth="1"/>
    <col min="14096" max="14096" width="5.42578125" style="4386" customWidth="1"/>
    <col min="14097" max="14097" width="6.5703125" style="4386" customWidth="1"/>
    <col min="14098" max="14098" width="7.42578125" style="4386" customWidth="1"/>
    <col min="14099" max="14099" width="5.140625" style="4386" customWidth="1"/>
    <col min="14100" max="14336" width="9.140625" style="4386"/>
    <col min="14337" max="14337" width="39.140625" style="4386" customWidth="1"/>
    <col min="14338" max="14338" width="6.7109375" style="4386" customWidth="1"/>
    <col min="14339" max="14339" width="7.7109375" style="4386" customWidth="1"/>
    <col min="14340" max="14340" width="4.5703125" style="4386" customWidth="1"/>
    <col min="14341" max="14341" width="6.7109375" style="4386" customWidth="1"/>
    <col min="14342" max="14342" width="7.42578125" style="4386" customWidth="1"/>
    <col min="14343" max="14343" width="5.140625" style="4386" customWidth="1"/>
    <col min="14344" max="14344" width="6.5703125" style="4386" customWidth="1"/>
    <col min="14345" max="14345" width="7.7109375" style="4386" customWidth="1"/>
    <col min="14346" max="14346" width="5.28515625" style="4386" customWidth="1"/>
    <col min="14347" max="14347" width="6.28515625" style="4386" customWidth="1"/>
    <col min="14348" max="14348" width="7.28515625" style="4386" customWidth="1"/>
    <col min="14349" max="14349" width="5.42578125" style="4386" customWidth="1"/>
    <col min="14350" max="14350" width="6.7109375" style="4386" customWidth="1"/>
    <col min="14351" max="14351" width="8.28515625" style="4386" customWidth="1"/>
    <col min="14352" max="14352" width="5.42578125" style="4386" customWidth="1"/>
    <col min="14353" max="14353" width="6.5703125" style="4386" customWidth="1"/>
    <col min="14354" max="14354" width="7.42578125" style="4386" customWidth="1"/>
    <col min="14355" max="14355" width="5.140625" style="4386" customWidth="1"/>
    <col min="14356" max="14592" width="9.140625" style="4386"/>
    <col min="14593" max="14593" width="39.140625" style="4386" customWidth="1"/>
    <col min="14594" max="14594" width="6.7109375" style="4386" customWidth="1"/>
    <col min="14595" max="14595" width="7.7109375" style="4386" customWidth="1"/>
    <col min="14596" max="14596" width="4.5703125" style="4386" customWidth="1"/>
    <col min="14597" max="14597" width="6.7109375" style="4386" customWidth="1"/>
    <col min="14598" max="14598" width="7.42578125" style="4386" customWidth="1"/>
    <col min="14599" max="14599" width="5.140625" style="4386" customWidth="1"/>
    <col min="14600" max="14600" width="6.5703125" style="4386" customWidth="1"/>
    <col min="14601" max="14601" width="7.7109375" style="4386" customWidth="1"/>
    <col min="14602" max="14602" width="5.28515625" style="4386" customWidth="1"/>
    <col min="14603" max="14603" width="6.28515625" style="4386" customWidth="1"/>
    <col min="14604" max="14604" width="7.28515625" style="4386" customWidth="1"/>
    <col min="14605" max="14605" width="5.42578125" style="4386" customWidth="1"/>
    <col min="14606" max="14606" width="6.7109375" style="4386" customWidth="1"/>
    <col min="14607" max="14607" width="8.28515625" style="4386" customWidth="1"/>
    <col min="14608" max="14608" width="5.42578125" style="4386" customWidth="1"/>
    <col min="14609" max="14609" width="6.5703125" style="4386" customWidth="1"/>
    <col min="14610" max="14610" width="7.42578125" style="4386" customWidth="1"/>
    <col min="14611" max="14611" width="5.140625" style="4386" customWidth="1"/>
    <col min="14612" max="14848" width="9.140625" style="4386"/>
    <col min="14849" max="14849" width="39.140625" style="4386" customWidth="1"/>
    <col min="14850" max="14850" width="6.7109375" style="4386" customWidth="1"/>
    <col min="14851" max="14851" width="7.7109375" style="4386" customWidth="1"/>
    <col min="14852" max="14852" width="4.5703125" style="4386" customWidth="1"/>
    <col min="14853" max="14853" width="6.7109375" style="4386" customWidth="1"/>
    <col min="14854" max="14854" width="7.42578125" style="4386" customWidth="1"/>
    <col min="14855" max="14855" width="5.140625" style="4386" customWidth="1"/>
    <col min="14856" max="14856" width="6.5703125" style="4386" customWidth="1"/>
    <col min="14857" max="14857" width="7.7109375" style="4386" customWidth="1"/>
    <col min="14858" max="14858" width="5.28515625" style="4386" customWidth="1"/>
    <col min="14859" max="14859" width="6.28515625" style="4386" customWidth="1"/>
    <col min="14860" max="14860" width="7.28515625" style="4386" customWidth="1"/>
    <col min="14861" max="14861" width="5.42578125" style="4386" customWidth="1"/>
    <col min="14862" max="14862" width="6.7109375" style="4386" customWidth="1"/>
    <col min="14863" max="14863" width="8.28515625" style="4386" customWidth="1"/>
    <col min="14864" max="14864" width="5.42578125" style="4386" customWidth="1"/>
    <col min="14865" max="14865" width="6.5703125" style="4386" customWidth="1"/>
    <col min="14866" max="14866" width="7.42578125" style="4386" customWidth="1"/>
    <col min="14867" max="14867" width="5.140625" style="4386" customWidth="1"/>
    <col min="14868" max="15104" width="9.140625" style="4386"/>
    <col min="15105" max="15105" width="39.140625" style="4386" customWidth="1"/>
    <col min="15106" max="15106" width="6.7109375" style="4386" customWidth="1"/>
    <col min="15107" max="15107" width="7.7109375" style="4386" customWidth="1"/>
    <col min="15108" max="15108" width="4.5703125" style="4386" customWidth="1"/>
    <col min="15109" max="15109" width="6.7109375" style="4386" customWidth="1"/>
    <col min="15110" max="15110" width="7.42578125" style="4386" customWidth="1"/>
    <col min="15111" max="15111" width="5.140625" style="4386" customWidth="1"/>
    <col min="15112" max="15112" width="6.5703125" style="4386" customWidth="1"/>
    <col min="15113" max="15113" width="7.7109375" style="4386" customWidth="1"/>
    <col min="15114" max="15114" width="5.28515625" style="4386" customWidth="1"/>
    <col min="15115" max="15115" width="6.28515625" style="4386" customWidth="1"/>
    <col min="15116" max="15116" width="7.28515625" style="4386" customWidth="1"/>
    <col min="15117" max="15117" width="5.42578125" style="4386" customWidth="1"/>
    <col min="15118" max="15118" width="6.7109375" style="4386" customWidth="1"/>
    <col min="15119" max="15119" width="8.28515625" style="4386" customWidth="1"/>
    <col min="15120" max="15120" width="5.42578125" style="4386" customWidth="1"/>
    <col min="15121" max="15121" width="6.5703125" style="4386" customWidth="1"/>
    <col min="15122" max="15122" width="7.42578125" style="4386" customWidth="1"/>
    <col min="15123" max="15123" width="5.140625" style="4386" customWidth="1"/>
    <col min="15124" max="15360" width="9.140625" style="4386"/>
    <col min="15361" max="15361" width="39.140625" style="4386" customWidth="1"/>
    <col min="15362" max="15362" width="6.7109375" style="4386" customWidth="1"/>
    <col min="15363" max="15363" width="7.7109375" style="4386" customWidth="1"/>
    <col min="15364" max="15364" width="4.5703125" style="4386" customWidth="1"/>
    <col min="15365" max="15365" width="6.7109375" style="4386" customWidth="1"/>
    <col min="15366" max="15366" width="7.42578125" style="4386" customWidth="1"/>
    <col min="15367" max="15367" width="5.140625" style="4386" customWidth="1"/>
    <col min="15368" max="15368" width="6.5703125" style="4386" customWidth="1"/>
    <col min="15369" max="15369" width="7.7109375" style="4386" customWidth="1"/>
    <col min="15370" max="15370" width="5.28515625" style="4386" customWidth="1"/>
    <col min="15371" max="15371" width="6.28515625" style="4386" customWidth="1"/>
    <col min="15372" max="15372" width="7.28515625" style="4386" customWidth="1"/>
    <col min="15373" max="15373" width="5.42578125" style="4386" customWidth="1"/>
    <col min="15374" max="15374" width="6.7109375" style="4386" customWidth="1"/>
    <col min="15375" max="15375" width="8.28515625" style="4386" customWidth="1"/>
    <col min="15376" max="15376" width="5.42578125" style="4386" customWidth="1"/>
    <col min="15377" max="15377" width="6.5703125" style="4386" customWidth="1"/>
    <col min="15378" max="15378" width="7.42578125" style="4386" customWidth="1"/>
    <col min="15379" max="15379" width="5.140625" style="4386" customWidth="1"/>
    <col min="15380" max="15616" width="9.140625" style="4386"/>
    <col min="15617" max="15617" width="39.140625" style="4386" customWidth="1"/>
    <col min="15618" max="15618" width="6.7109375" style="4386" customWidth="1"/>
    <col min="15619" max="15619" width="7.7109375" style="4386" customWidth="1"/>
    <col min="15620" max="15620" width="4.5703125" style="4386" customWidth="1"/>
    <col min="15621" max="15621" width="6.7109375" style="4386" customWidth="1"/>
    <col min="15622" max="15622" width="7.42578125" style="4386" customWidth="1"/>
    <col min="15623" max="15623" width="5.140625" style="4386" customWidth="1"/>
    <col min="15624" max="15624" width="6.5703125" style="4386" customWidth="1"/>
    <col min="15625" max="15625" width="7.7109375" style="4386" customWidth="1"/>
    <col min="15626" max="15626" width="5.28515625" style="4386" customWidth="1"/>
    <col min="15627" max="15627" width="6.28515625" style="4386" customWidth="1"/>
    <col min="15628" max="15628" width="7.28515625" style="4386" customWidth="1"/>
    <col min="15629" max="15629" width="5.42578125" style="4386" customWidth="1"/>
    <col min="15630" max="15630" width="6.7109375" style="4386" customWidth="1"/>
    <col min="15631" max="15631" width="8.28515625" style="4386" customWidth="1"/>
    <col min="15632" max="15632" width="5.42578125" style="4386" customWidth="1"/>
    <col min="15633" max="15633" width="6.5703125" style="4386" customWidth="1"/>
    <col min="15634" max="15634" width="7.42578125" style="4386" customWidth="1"/>
    <col min="15635" max="15635" width="5.140625" style="4386" customWidth="1"/>
    <col min="15636" max="15872" width="9.140625" style="4386"/>
    <col min="15873" max="15873" width="39.140625" style="4386" customWidth="1"/>
    <col min="15874" max="15874" width="6.7109375" style="4386" customWidth="1"/>
    <col min="15875" max="15875" width="7.7109375" style="4386" customWidth="1"/>
    <col min="15876" max="15876" width="4.5703125" style="4386" customWidth="1"/>
    <col min="15877" max="15877" width="6.7109375" style="4386" customWidth="1"/>
    <col min="15878" max="15878" width="7.42578125" style="4386" customWidth="1"/>
    <col min="15879" max="15879" width="5.140625" style="4386" customWidth="1"/>
    <col min="15880" max="15880" width="6.5703125" style="4386" customWidth="1"/>
    <col min="15881" max="15881" width="7.7109375" style="4386" customWidth="1"/>
    <col min="15882" max="15882" width="5.28515625" style="4386" customWidth="1"/>
    <col min="15883" max="15883" width="6.28515625" style="4386" customWidth="1"/>
    <col min="15884" max="15884" width="7.28515625" style="4386" customWidth="1"/>
    <col min="15885" max="15885" width="5.42578125" style="4386" customWidth="1"/>
    <col min="15886" max="15886" width="6.7109375" style="4386" customWidth="1"/>
    <col min="15887" max="15887" width="8.28515625" style="4386" customWidth="1"/>
    <col min="15888" max="15888" width="5.42578125" style="4386" customWidth="1"/>
    <col min="15889" max="15889" width="6.5703125" style="4386" customWidth="1"/>
    <col min="15890" max="15890" width="7.42578125" style="4386" customWidth="1"/>
    <col min="15891" max="15891" width="5.140625" style="4386" customWidth="1"/>
    <col min="15892" max="16128" width="9.140625" style="4386"/>
    <col min="16129" max="16129" width="39.140625" style="4386" customWidth="1"/>
    <col min="16130" max="16130" width="6.7109375" style="4386" customWidth="1"/>
    <col min="16131" max="16131" width="7.7109375" style="4386" customWidth="1"/>
    <col min="16132" max="16132" width="4.5703125" style="4386" customWidth="1"/>
    <col min="16133" max="16133" width="6.7109375" style="4386" customWidth="1"/>
    <col min="16134" max="16134" width="7.42578125" style="4386" customWidth="1"/>
    <col min="16135" max="16135" width="5.140625" style="4386" customWidth="1"/>
    <col min="16136" max="16136" width="6.5703125" style="4386" customWidth="1"/>
    <col min="16137" max="16137" width="7.7109375" style="4386" customWidth="1"/>
    <col min="16138" max="16138" width="5.28515625" style="4386" customWidth="1"/>
    <col min="16139" max="16139" width="6.28515625" style="4386" customWidth="1"/>
    <col min="16140" max="16140" width="7.28515625" style="4386" customWidth="1"/>
    <col min="16141" max="16141" width="5.42578125" style="4386" customWidth="1"/>
    <col min="16142" max="16142" width="6.7109375" style="4386" customWidth="1"/>
    <col min="16143" max="16143" width="8.28515625" style="4386" customWidth="1"/>
    <col min="16144" max="16144" width="5.42578125" style="4386" customWidth="1"/>
    <col min="16145" max="16145" width="6.5703125" style="4386" customWidth="1"/>
    <col min="16146" max="16146" width="7.42578125" style="4386" customWidth="1"/>
    <col min="16147" max="16147" width="5.140625" style="4386" customWidth="1"/>
    <col min="16148" max="16384" width="9.140625" style="4386"/>
  </cols>
  <sheetData>
    <row r="1" spans="1:23" ht="19.149999999999999" customHeight="1" thickBot="1">
      <c r="A1" s="6593" t="s">
        <v>309</v>
      </c>
      <c r="B1" s="6593"/>
      <c r="C1" s="6593"/>
      <c r="D1" s="6593"/>
      <c r="E1" s="6593"/>
      <c r="F1" s="6593"/>
      <c r="G1" s="6593"/>
      <c r="H1" s="6593"/>
      <c r="I1" s="6593"/>
      <c r="J1" s="6593"/>
      <c r="K1" s="6593"/>
      <c r="L1" s="6593"/>
      <c r="M1" s="6593"/>
      <c r="N1" s="6593"/>
      <c r="O1" s="6593"/>
      <c r="P1" s="6593"/>
      <c r="Q1" s="6593"/>
      <c r="R1" s="6593"/>
      <c r="S1" s="6593"/>
    </row>
    <row r="2" spans="1:23" ht="13.5" thickBot="1">
      <c r="A2" s="6552" t="s">
        <v>408</v>
      </c>
      <c r="B2" s="6553"/>
      <c r="C2" s="6553"/>
      <c r="D2" s="6553"/>
      <c r="E2" s="6553"/>
      <c r="F2" s="6553"/>
      <c r="G2" s="6553"/>
      <c r="H2" s="6553"/>
      <c r="I2" s="6553"/>
      <c r="J2" s="6553"/>
      <c r="K2" s="6553"/>
      <c r="L2" s="6553"/>
      <c r="M2" s="6553"/>
      <c r="N2" s="6553"/>
      <c r="O2" s="6553"/>
      <c r="P2" s="6553"/>
      <c r="Q2" s="6594"/>
      <c r="R2" s="6594"/>
      <c r="S2" s="6595"/>
    </row>
    <row r="3" spans="1:23" ht="16.149999999999999" customHeight="1" thickBot="1">
      <c r="A3" s="5575"/>
      <c r="B3" s="6596" t="s">
        <v>382</v>
      </c>
      <c r="C3" s="6553"/>
      <c r="D3" s="6597"/>
      <c r="E3" s="6598" t="s">
        <v>378</v>
      </c>
      <c r="F3" s="6553"/>
      <c r="G3" s="6597"/>
      <c r="H3" s="6553" t="s">
        <v>62</v>
      </c>
      <c r="I3" s="6553"/>
      <c r="J3" s="6597"/>
      <c r="K3" s="6599" t="s">
        <v>44</v>
      </c>
      <c r="L3" s="6553"/>
      <c r="M3" s="6597"/>
      <c r="N3" s="6553" t="s">
        <v>45</v>
      </c>
      <c r="O3" s="6553"/>
      <c r="P3" s="6554"/>
      <c r="Q3" s="6539" t="s">
        <v>66</v>
      </c>
      <c r="R3" s="6539"/>
      <c r="S3" s="6540"/>
    </row>
    <row r="4" spans="1:23" ht="12.75" customHeight="1">
      <c r="A4" s="6535" t="s">
        <v>1</v>
      </c>
      <c r="B4" s="6588">
        <v>1</v>
      </c>
      <c r="C4" s="6589"/>
      <c r="D4" s="6590"/>
      <c r="E4" s="6591">
        <v>2</v>
      </c>
      <c r="F4" s="6589"/>
      <c r="G4" s="6590"/>
      <c r="H4" s="6539">
        <v>3</v>
      </c>
      <c r="I4" s="6539"/>
      <c r="J4" s="6592"/>
      <c r="K4" s="6539">
        <v>4</v>
      </c>
      <c r="L4" s="6539"/>
      <c r="M4" s="6592"/>
      <c r="N4" s="6539">
        <v>5</v>
      </c>
      <c r="O4" s="6539"/>
      <c r="P4" s="6592"/>
      <c r="Q4" s="6542"/>
      <c r="R4" s="6542"/>
      <c r="S4" s="6543"/>
    </row>
    <row r="5" spans="1:23" ht="15.6" customHeight="1">
      <c r="A5" s="6536"/>
      <c r="B5" s="6584" t="s">
        <v>67</v>
      </c>
      <c r="C5" s="6585"/>
      <c r="D5" s="6586"/>
      <c r="E5" s="6585" t="s">
        <v>67</v>
      </c>
      <c r="F5" s="6585"/>
      <c r="G5" s="6586"/>
      <c r="H5" s="6586" t="s">
        <v>67</v>
      </c>
      <c r="I5" s="6587"/>
      <c r="J5" s="6587"/>
      <c r="K5" s="6586" t="s">
        <v>67</v>
      </c>
      <c r="L5" s="6587"/>
      <c r="M5" s="6587"/>
      <c r="N5" s="6586" t="s">
        <v>67</v>
      </c>
      <c r="O5" s="6587"/>
      <c r="P5" s="6587"/>
      <c r="Q5" s="6545"/>
      <c r="R5" s="6545"/>
      <c r="S5" s="6545"/>
      <c r="T5" s="5576"/>
    </row>
    <row r="6" spans="1:23" ht="28.5" customHeight="1">
      <c r="A6" s="6537"/>
      <c r="B6" s="4390" t="s">
        <v>7</v>
      </c>
      <c r="C6" s="4391" t="s">
        <v>47</v>
      </c>
      <c r="D6" s="5390" t="s">
        <v>9</v>
      </c>
      <c r="E6" s="5577" t="s">
        <v>7</v>
      </c>
      <c r="F6" s="4391" t="s">
        <v>47</v>
      </c>
      <c r="G6" s="5390" t="s">
        <v>9</v>
      </c>
      <c r="H6" s="5577" t="s">
        <v>7</v>
      </c>
      <c r="I6" s="4391" t="s">
        <v>47</v>
      </c>
      <c r="J6" s="5390" t="s">
        <v>9</v>
      </c>
      <c r="K6" s="5577" t="s">
        <v>7</v>
      </c>
      <c r="L6" s="4391" t="s">
        <v>47</v>
      </c>
      <c r="M6" s="5390" t="s">
        <v>9</v>
      </c>
      <c r="N6" s="5577" t="s">
        <v>7</v>
      </c>
      <c r="O6" s="4391" t="s">
        <v>47</v>
      </c>
      <c r="P6" s="5390" t="s">
        <v>9</v>
      </c>
      <c r="Q6" s="5577" t="s">
        <v>7</v>
      </c>
      <c r="R6" s="4391" t="s">
        <v>47</v>
      </c>
      <c r="S6" s="5390" t="s">
        <v>9</v>
      </c>
      <c r="T6" s="5576"/>
    </row>
    <row r="7" spans="1:23">
      <c r="A7" s="5578" t="s">
        <v>68</v>
      </c>
      <c r="B7" s="5579"/>
      <c r="C7" s="5580"/>
      <c r="D7" s="5581"/>
      <c r="E7" s="5582"/>
      <c r="F7" s="5580"/>
      <c r="G7" s="5581"/>
      <c r="H7" s="5582"/>
      <c r="I7" s="5580"/>
      <c r="J7" s="5581"/>
      <c r="K7" s="5582"/>
      <c r="L7" s="5580"/>
      <c r="M7" s="5581"/>
      <c r="N7" s="5582"/>
      <c r="O7" s="5580"/>
      <c r="P7" s="5581"/>
      <c r="Q7" s="5583"/>
      <c r="R7" s="5583"/>
      <c r="S7" s="5584"/>
      <c r="T7" s="5576"/>
    </row>
    <row r="8" spans="1:23" s="1369" customFormat="1" ht="19.5" customHeight="1" thickBot="1">
      <c r="A8" s="5585" t="s">
        <v>69</v>
      </c>
      <c r="B8" s="5586">
        <f>84</f>
        <v>84</v>
      </c>
      <c r="C8" s="5587">
        <v>0</v>
      </c>
      <c r="D8" s="5588">
        <f>84</f>
        <v>84</v>
      </c>
      <c r="E8" s="5589">
        <f>53</f>
        <v>53</v>
      </c>
      <c r="F8" s="5590">
        <f>1</f>
        <v>1</v>
      </c>
      <c r="G8" s="5591">
        <f>E8+F8</f>
        <v>54</v>
      </c>
      <c r="H8" s="5589">
        <f>64</f>
        <v>64</v>
      </c>
      <c r="I8" s="5590">
        <v>1</v>
      </c>
      <c r="J8" s="5591">
        <f>I8+H8</f>
        <v>65</v>
      </c>
      <c r="K8" s="5589">
        <f>80</f>
        <v>80</v>
      </c>
      <c r="L8" s="5592">
        <f>2</f>
        <v>2</v>
      </c>
      <c r="M8" s="5591">
        <f>K8+L8</f>
        <v>82</v>
      </c>
      <c r="N8" s="5589">
        <f>68</f>
        <v>68</v>
      </c>
      <c r="O8" s="5589">
        <f>4</f>
        <v>4</v>
      </c>
      <c r="P8" s="5591">
        <f>N8+O8</f>
        <v>72</v>
      </c>
      <c r="Q8" s="5590">
        <f>B8+E8+H8+K8+N8</f>
        <v>349</v>
      </c>
      <c r="R8" s="5590">
        <f>I8+L8+O8+C8+F8</f>
        <v>8</v>
      </c>
      <c r="S8" s="5593">
        <f>R8+Q8</f>
        <v>357</v>
      </c>
      <c r="T8" s="5594"/>
    </row>
    <row r="9" spans="1:23" s="386" customFormat="1" ht="15.75" customHeight="1" thickBot="1">
      <c r="A9" s="5595" t="s">
        <v>17</v>
      </c>
      <c r="B9" s="4476">
        <f t="shared" ref="B9:P9" si="0">B8</f>
        <v>84</v>
      </c>
      <c r="C9" s="5596">
        <f>C8</f>
        <v>0</v>
      </c>
      <c r="D9" s="5597">
        <f t="shared" si="0"/>
        <v>84</v>
      </c>
      <c r="E9" s="5596">
        <f t="shared" si="0"/>
        <v>53</v>
      </c>
      <c r="F9" s="5596">
        <f t="shared" si="0"/>
        <v>1</v>
      </c>
      <c r="G9" s="5598">
        <f>E9+F9</f>
        <v>54</v>
      </c>
      <c r="H9" s="4476">
        <f>H8</f>
        <v>64</v>
      </c>
      <c r="I9" s="5596">
        <f>I8</f>
        <v>1</v>
      </c>
      <c r="J9" s="5597">
        <f t="shared" si="0"/>
        <v>65</v>
      </c>
      <c r="K9" s="4476">
        <f t="shared" si="0"/>
        <v>80</v>
      </c>
      <c r="L9" s="5596">
        <f>L8</f>
        <v>2</v>
      </c>
      <c r="M9" s="5597">
        <f t="shared" si="0"/>
        <v>82</v>
      </c>
      <c r="N9" s="4476">
        <f>N8</f>
        <v>68</v>
      </c>
      <c r="O9" s="5596">
        <f>O8</f>
        <v>4</v>
      </c>
      <c r="P9" s="5597">
        <f t="shared" si="0"/>
        <v>72</v>
      </c>
      <c r="Q9" s="5599">
        <f>B9+E9+H9+K9+N9</f>
        <v>349</v>
      </c>
      <c r="R9" s="5599">
        <f>I9+L9+O9+C9+F9</f>
        <v>8</v>
      </c>
      <c r="S9" s="5600">
        <f>R9+Q9</f>
        <v>357</v>
      </c>
      <c r="T9" s="5576"/>
    </row>
    <row r="10" spans="1:23" s="386" customFormat="1" ht="18" customHeight="1">
      <c r="A10" s="5601" t="s">
        <v>69</v>
      </c>
      <c r="B10" s="4477">
        <v>0</v>
      </c>
      <c r="C10" s="5602">
        <v>0</v>
      </c>
      <c r="D10" s="4478">
        <f>B10+C10</f>
        <v>0</v>
      </c>
      <c r="E10" s="5602">
        <v>0</v>
      </c>
      <c r="F10" s="5603">
        <v>0</v>
      </c>
      <c r="G10" s="4478">
        <f>E10+F10</f>
        <v>0</v>
      </c>
      <c r="H10" s="4479">
        <v>0</v>
      </c>
      <c r="I10" s="4478">
        <v>0</v>
      </c>
      <c r="J10" s="5604">
        <f>H10+I10</f>
        <v>0</v>
      </c>
      <c r="K10" s="4479">
        <v>1</v>
      </c>
      <c r="L10" s="4479">
        <v>0</v>
      </c>
      <c r="M10" s="5605">
        <f>K10+L10</f>
        <v>1</v>
      </c>
      <c r="N10" s="4479">
        <v>0</v>
      </c>
      <c r="O10" s="4478">
        <v>0</v>
      </c>
      <c r="P10" s="5604">
        <f>N10+O10</f>
        <v>0</v>
      </c>
      <c r="Q10" s="5606">
        <f>B10+E10+H10+K10+N10</f>
        <v>1</v>
      </c>
      <c r="R10" s="5606">
        <f>I10+L10+O10+F10+C10</f>
        <v>0</v>
      </c>
      <c r="S10" s="4480">
        <f>R10+Q10</f>
        <v>1</v>
      </c>
      <c r="T10" s="5576"/>
    </row>
    <row r="11" spans="1:23" s="386" customFormat="1" ht="17.25" customHeight="1" thickBot="1">
      <c r="A11" s="5416" t="s">
        <v>60</v>
      </c>
      <c r="B11" s="5607">
        <v>1</v>
      </c>
      <c r="C11" s="5608">
        <f t="shared" ref="C11:M11" si="1">C10</f>
        <v>0</v>
      </c>
      <c r="D11" s="5609">
        <v>1</v>
      </c>
      <c r="E11" s="5610">
        <f t="shared" si="1"/>
        <v>0</v>
      </c>
      <c r="F11" s="5611">
        <f t="shared" si="1"/>
        <v>0</v>
      </c>
      <c r="G11" s="5612">
        <f t="shared" si="1"/>
        <v>0</v>
      </c>
      <c r="H11" s="5608">
        <f t="shared" si="1"/>
        <v>0</v>
      </c>
      <c r="I11" s="5611">
        <f t="shared" si="1"/>
        <v>0</v>
      </c>
      <c r="J11" s="5612">
        <f t="shared" si="1"/>
        <v>0</v>
      </c>
      <c r="K11" s="5608">
        <f>K10</f>
        <v>1</v>
      </c>
      <c r="L11" s="5613">
        <f>L10</f>
        <v>0</v>
      </c>
      <c r="M11" s="5612">
        <f t="shared" si="1"/>
        <v>1</v>
      </c>
      <c r="N11" s="5613">
        <v>0</v>
      </c>
      <c r="O11" s="5614">
        <f>O10</f>
        <v>0</v>
      </c>
      <c r="P11" s="5615">
        <f>P10</f>
        <v>0</v>
      </c>
      <c r="Q11" s="5616">
        <f>H11+K11+N11+E11+B11</f>
        <v>2</v>
      </c>
      <c r="R11" s="5616">
        <f>I11+L11+O11+F11+C11</f>
        <v>0</v>
      </c>
      <c r="S11" s="5617">
        <f>R11+Q11</f>
        <v>2</v>
      </c>
      <c r="T11" s="5576"/>
    </row>
    <row r="12" spans="1:23" s="386" customFormat="1" ht="20.25" customHeight="1" thickBot="1">
      <c r="A12" s="5618" t="s">
        <v>70</v>
      </c>
      <c r="B12" s="5626">
        <f>B11+B9</f>
        <v>85</v>
      </c>
      <c r="C12" s="5627">
        <f>C11+C9</f>
        <v>0</v>
      </c>
      <c r="D12" s="5628">
        <f>D11+D9</f>
        <v>85</v>
      </c>
      <c r="E12" s="5629">
        <f>E8+E10</f>
        <v>53</v>
      </c>
      <c r="F12" s="5630">
        <f>F9+F11</f>
        <v>1</v>
      </c>
      <c r="G12" s="5628">
        <f>G11+G9</f>
        <v>54</v>
      </c>
      <c r="H12" s="5626">
        <f t="shared" ref="H12:P12" si="2">H11+H9</f>
        <v>64</v>
      </c>
      <c r="I12" s="5627">
        <f t="shared" si="2"/>
        <v>1</v>
      </c>
      <c r="J12" s="5628">
        <f t="shared" si="2"/>
        <v>65</v>
      </c>
      <c r="K12" s="5626">
        <f t="shared" si="2"/>
        <v>81</v>
      </c>
      <c r="L12" s="5627">
        <f t="shared" si="2"/>
        <v>2</v>
      </c>
      <c r="M12" s="5628">
        <f>L12+K12</f>
        <v>83</v>
      </c>
      <c r="N12" s="5626">
        <f t="shared" si="2"/>
        <v>68</v>
      </c>
      <c r="O12" s="5627">
        <f t="shared" si="2"/>
        <v>4</v>
      </c>
      <c r="P12" s="5628">
        <f t="shared" si="2"/>
        <v>72</v>
      </c>
      <c r="Q12" s="5630">
        <f>H12+K12+N12+E12+B12</f>
        <v>351</v>
      </c>
      <c r="R12" s="5630">
        <f>I12+L12+O12+F12+C12</f>
        <v>8</v>
      </c>
      <c r="S12" s="5631">
        <f>R12+Q12</f>
        <v>359</v>
      </c>
    </row>
    <row r="13" spans="1:23" s="1369" customFormat="1">
      <c r="A13" s="311"/>
      <c r="B13" s="5619"/>
      <c r="C13" s="5619"/>
      <c r="D13" s="5619"/>
      <c r="E13" s="5619"/>
      <c r="F13" s="5620"/>
      <c r="G13" s="5620"/>
      <c r="H13" s="5620"/>
      <c r="I13" s="5620"/>
      <c r="J13" s="5620"/>
      <c r="K13" s="5620"/>
      <c r="L13" s="5620"/>
      <c r="M13" s="5620"/>
      <c r="N13" s="5620"/>
      <c r="O13" s="5620"/>
      <c r="P13" s="5620"/>
      <c r="Q13" s="5621"/>
      <c r="R13" s="5621"/>
      <c r="S13" s="5622"/>
    </row>
    <row r="14" spans="1:23" ht="15.6" customHeight="1">
      <c r="A14" s="308"/>
      <c r="B14" s="308"/>
      <c r="C14" s="308"/>
      <c r="D14" s="308"/>
      <c r="E14" s="308"/>
      <c r="F14" s="308"/>
      <c r="G14" s="308"/>
      <c r="H14" s="308"/>
      <c r="I14" s="310"/>
      <c r="J14" s="310"/>
      <c r="K14" s="5623"/>
      <c r="L14" s="5623"/>
      <c r="M14" s="5623"/>
      <c r="N14" s="5623"/>
      <c r="O14" s="5623"/>
      <c r="P14" s="5623"/>
      <c r="Q14" s="5623"/>
      <c r="R14" s="5623"/>
      <c r="S14" s="5624"/>
      <c r="T14" s="5624"/>
      <c r="U14" s="5624"/>
      <c r="V14" s="5624"/>
      <c r="W14" s="5624"/>
    </row>
    <row r="15" spans="1:23">
      <c r="Q15" s="5625"/>
      <c r="R15" s="5625"/>
      <c r="S15" s="5625"/>
    </row>
    <row r="16" spans="1:23">
      <c r="I16" s="4386" t="s">
        <v>91</v>
      </c>
    </row>
    <row r="19" spans="12:12">
      <c r="L19" s="4386" t="s">
        <v>28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6"/>
  <sheetViews>
    <sheetView zoomScale="75" zoomScaleNormal="75" workbookViewId="0">
      <selection activeCell="A3" sqref="A3:A7"/>
    </sheetView>
  </sheetViews>
  <sheetFormatPr defaultRowHeight="12.75"/>
  <cols>
    <col min="1" max="1" width="61.140625" style="386" customWidth="1"/>
    <col min="2" max="2" width="12.5703125" style="386" customWidth="1"/>
    <col min="3" max="3" width="12" style="386" customWidth="1"/>
    <col min="4" max="4" width="12.140625" style="386" customWidth="1"/>
    <col min="5" max="5" width="14.85546875" style="386" customWidth="1"/>
    <col min="6" max="6" width="15.7109375" style="386" customWidth="1"/>
    <col min="7" max="7" width="15.42578125" style="386" customWidth="1"/>
    <col min="8" max="8" width="13.85546875" style="386" customWidth="1"/>
    <col min="9" max="9" width="13.7109375" style="386" customWidth="1"/>
    <col min="10" max="10" width="15.85546875" style="386" customWidth="1"/>
    <col min="11" max="256" width="9.140625" style="386"/>
    <col min="257" max="257" width="61.140625" style="386" customWidth="1"/>
    <col min="258" max="258" width="12.5703125" style="386" customWidth="1"/>
    <col min="259" max="259" width="10.28515625" style="386" customWidth="1"/>
    <col min="260" max="260" width="14.28515625" style="386" customWidth="1"/>
    <col min="261" max="261" width="14.85546875" style="386" customWidth="1"/>
    <col min="262" max="262" width="15.7109375" style="386" customWidth="1"/>
    <col min="263" max="263" width="15.42578125" style="386" customWidth="1"/>
    <col min="264" max="264" width="13.85546875" style="386" customWidth="1"/>
    <col min="265" max="265" width="13.7109375" style="386" customWidth="1"/>
    <col min="266" max="266" width="15.85546875" style="386" customWidth="1"/>
    <col min="267" max="512" width="9.140625" style="386"/>
    <col min="513" max="513" width="61.140625" style="386" customWidth="1"/>
    <col min="514" max="514" width="12.5703125" style="386" customWidth="1"/>
    <col min="515" max="515" width="10.28515625" style="386" customWidth="1"/>
    <col min="516" max="516" width="14.28515625" style="386" customWidth="1"/>
    <col min="517" max="517" width="14.85546875" style="386" customWidth="1"/>
    <col min="518" max="518" width="15.7109375" style="386" customWidth="1"/>
    <col min="519" max="519" width="15.42578125" style="386" customWidth="1"/>
    <col min="520" max="520" width="13.85546875" style="386" customWidth="1"/>
    <col min="521" max="521" width="13.7109375" style="386" customWidth="1"/>
    <col min="522" max="522" width="15.85546875" style="386" customWidth="1"/>
    <col min="523" max="768" width="9.140625" style="386"/>
    <col min="769" max="769" width="61.140625" style="386" customWidth="1"/>
    <col min="770" max="770" width="12.5703125" style="386" customWidth="1"/>
    <col min="771" max="771" width="10.28515625" style="386" customWidth="1"/>
    <col min="772" max="772" width="14.28515625" style="386" customWidth="1"/>
    <col min="773" max="773" width="14.85546875" style="386" customWidth="1"/>
    <col min="774" max="774" width="15.7109375" style="386" customWidth="1"/>
    <col min="775" max="775" width="15.42578125" style="386" customWidth="1"/>
    <col min="776" max="776" width="13.85546875" style="386" customWidth="1"/>
    <col min="777" max="777" width="13.7109375" style="386" customWidth="1"/>
    <col min="778" max="778" width="15.85546875" style="386" customWidth="1"/>
    <col min="779" max="1024" width="9.140625" style="386"/>
    <col min="1025" max="1025" width="61.140625" style="386" customWidth="1"/>
    <col min="1026" max="1026" width="12.5703125" style="386" customWidth="1"/>
    <col min="1027" max="1027" width="10.28515625" style="386" customWidth="1"/>
    <col min="1028" max="1028" width="14.28515625" style="386" customWidth="1"/>
    <col min="1029" max="1029" width="14.85546875" style="386" customWidth="1"/>
    <col min="1030" max="1030" width="15.7109375" style="386" customWidth="1"/>
    <col min="1031" max="1031" width="15.42578125" style="386" customWidth="1"/>
    <col min="1032" max="1032" width="13.85546875" style="386" customWidth="1"/>
    <col min="1033" max="1033" width="13.7109375" style="386" customWidth="1"/>
    <col min="1034" max="1034" width="15.85546875" style="386" customWidth="1"/>
    <col min="1035" max="1280" width="9.140625" style="386"/>
    <col min="1281" max="1281" width="61.140625" style="386" customWidth="1"/>
    <col min="1282" max="1282" width="12.5703125" style="386" customWidth="1"/>
    <col min="1283" max="1283" width="10.28515625" style="386" customWidth="1"/>
    <col min="1284" max="1284" width="14.28515625" style="386" customWidth="1"/>
    <col min="1285" max="1285" width="14.85546875" style="386" customWidth="1"/>
    <col min="1286" max="1286" width="15.7109375" style="386" customWidth="1"/>
    <col min="1287" max="1287" width="15.42578125" style="386" customWidth="1"/>
    <col min="1288" max="1288" width="13.85546875" style="386" customWidth="1"/>
    <col min="1289" max="1289" width="13.7109375" style="386" customWidth="1"/>
    <col min="1290" max="1290" width="15.85546875" style="386" customWidth="1"/>
    <col min="1291" max="1536" width="9.140625" style="386"/>
    <col min="1537" max="1537" width="61.140625" style="386" customWidth="1"/>
    <col min="1538" max="1538" width="12.5703125" style="386" customWidth="1"/>
    <col min="1539" max="1539" width="10.28515625" style="386" customWidth="1"/>
    <col min="1540" max="1540" width="14.28515625" style="386" customWidth="1"/>
    <col min="1541" max="1541" width="14.85546875" style="386" customWidth="1"/>
    <col min="1542" max="1542" width="15.7109375" style="386" customWidth="1"/>
    <col min="1543" max="1543" width="15.42578125" style="386" customWidth="1"/>
    <col min="1544" max="1544" width="13.85546875" style="386" customWidth="1"/>
    <col min="1545" max="1545" width="13.7109375" style="386" customWidth="1"/>
    <col min="1546" max="1546" width="15.85546875" style="386" customWidth="1"/>
    <col min="1547" max="1792" width="9.140625" style="386"/>
    <col min="1793" max="1793" width="61.140625" style="386" customWidth="1"/>
    <col min="1794" max="1794" width="12.5703125" style="386" customWidth="1"/>
    <col min="1795" max="1795" width="10.28515625" style="386" customWidth="1"/>
    <col min="1796" max="1796" width="14.28515625" style="386" customWidth="1"/>
    <col min="1797" max="1797" width="14.85546875" style="386" customWidth="1"/>
    <col min="1798" max="1798" width="15.7109375" style="386" customWidth="1"/>
    <col min="1799" max="1799" width="15.42578125" style="386" customWidth="1"/>
    <col min="1800" max="1800" width="13.85546875" style="386" customWidth="1"/>
    <col min="1801" max="1801" width="13.7109375" style="386" customWidth="1"/>
    <col min="1802" max="1802" width="15.85546875" style="386" customWidth="1"/>
    <col min="1803" max="2048" width="9.140625" style="386"/>
    <col min="2049" max="2049" width="61.140625" style="386" customWidth="1"/>
    <col min="2050" max="2050" width="12.5703125" style="386" customWidth="1"/>
    <col min="2051" max="2051" width="10.28515625" style="386" customWidth="1"/>
    <col min="2052" max="2052" width="14.28515625" style="386" customWidth="1"/>
    <col min="2053" max="2053" width="14.85546875" style="386" customWidth="1"/>
    <col min="2054" max="2054" width="15.7109375" style="386" customWidth="1"/>
    <col min="2055" max="2055" width="15.42578125" style="386" customWidth="1"/>
    <col min="2056" max="2056" width="13.85546875" style="386" customWidth="1"/>
    <col min="2057" max="2057" width="13.7109375" style="386" customWidth="1"/>
    <col min="2058" max="2058" width="15.85546875" style="386" customWidth="1"/>
    <col min="2059" max="2304" width="9.140625" style="386"/>
    <col min="2305" max="2305" width="61.140625" style="386" customWidth="1"/>
    <col min="2306" max="2306" width="12.5703125" style="386" customWidth="1"/>
    <col min="2307" max="2307" width="10.28515625" style="386" customWidth="1"/>
    <col min="2308" max="2308" width="14.28515625" style="386" customWidth="1"/>
    <col min="2309" max="2309" width="14.85546875" style="386" customWidth="1"/>
    <col min="2310" max="2310" width="15.7109375" style="386" customWidth="1"/>
    <col min="2311" max="2311" width="15.42578125" style="386" customWidth="1"/>
    <col min="2312" max="2312" width="13.85546875" style="386" customWidth="1"/>
    <col min="2313" max="2313" width="13.7109375" style="386" customWidth="1"/>
    <col min="2314" max="2314" width="15.85546875" style="386" customWidth="1"/>
    <col min="2315" max="2560" width="9.140625" style="386"/>
    <col min="2561" max="2561" width="61.140625" style="386" customWidth="1"/>
    <col min="2562" max="2562" width="12.5703125" style="386" customWidth="1"/>
    <col min="2563" max="2563" width="10.28515625" style="386" customWidth="1"/>
    <col min="2564" max="2564" width="14.28515625" style="386" customWidth="1"/>
    <col min="2565" max="2565" width="14.85546875" style="386" customWidth="1"/>
    <col min="2566" max="2566" width="15.7109375" style="386" customWidth="1"/>
    <col min="2567" max="2567" width="15.42578125" style="386" customWidth="1"/>
    <col min="2568" max="2568" width="13.85546875" style="386" customWidth="1"/>
    <col min="2569" max="2569" width="13.7109375" style="386" customWidth="1"/>
    <col min="2570" max="2570" width="15.85546875" style="386" customWidth="1"/>
    <col min="2571" max="2816" width="9.140625" style="386"/>
    <col min="2817" max="2817" width="61.140625" style="386" customWidth="1"/>
    <col min="2818" max="2818" width="12.5703125" style="386" customWidth="1"/>
    <col min="2819" max="2819" width="10.28515625" style="386" customWidth="1"/>
    <col min="2820" max="2820" width="14.28515625" style="386" customWidth="1"/>
    <col min="2821" max="2821" width="14.85546875" style="386" customWidth="1"/>
    <col min="2822" max="2822" width="15.7109375" style="386" customWidth="1"/>
    <col min="2823" max="2823" width="15.42578125" style="386" customWidth="1"/>
    <col min="2824" max="2824" width="13.85546875" style="386" customWidth="1"/>
    <col min="2825" max="2825" width="13.7109375" style="386" customWidth="1"/>
    <col min="2826" max="2826" width="15.85546875" style="386" customWidth="1"/>
    <col min="2827" max="3072" width="9.140625" style="386"/>
    <col min="3073" max="3073" width="61.140625" style="386" customWidth="1"/>
    <col min="3074" max="3074" width="12.5703125" style="386" customWidth="1"/>
    <col min="3075" max="3075" width="10.28515625" style="386" customWidth="1"/>
    <col min="3076" max="3076" width="14.28515625" style="386" customWidth="1"/>
    <col min="3077" max="3077" width="14.85546875" style="386" customWidth="1"/>
    <col min="3078" max="3078" width="15.7109375" style="386" customWidth="1"/>
    <col min="3079" max="3079" width="15.42578125" style="386" customWidth="1"/>
    <col min="3080" max="3080" width="13.85546875" style="386" customWidth="1"/>
    <col min="3081" max="3081" width="13.7109375" style="386" customWidth="1"/>
    <col min="3082" max="3082" width="15.85546875" style="386" customWidth="1"/>
    <col min="3083" max="3328" width="9.140625" style="386"/>
    <col min="3329" max="3329" width="61.140625" style="386" customWidth="1"/>
    <col min="3330" max="3330" width="12.5703125" style="386" customWidth="1"/>
    <col min="3331" max="3331" width="10.28515625" style="386" customWidth="1"/>
    <col min="3332" max="3332" width="14.28515625" style="386" customWidth="1"/>
    <col min="3333" max="3333" width="14.85546875" style="386" customWidth="1"/>
    <col min="3334" max="3334" width="15.7109375" style="386" customWidth="1"/>
    <col min="3335" max="3335" width="15.42578125" style="386" customWidth="1"/>
    <col min="3336" max="3336" width="13.85546875" style="386" customWidth="1"/>
    <col min="3337" max="3337" width="13.7109375" style="386" customWidth="1"/>
    <col min="3338" max="3338" width="15.85546875" style="386" customWidth="1"/>
    <col min="3339" max="3584" width="9.140625" style="386"/>
    <col min="3585" max="3585" width="61.140625" style="386" customWidth="1"/>
    <col min="3586" max="3586" width="12.5703125" style="386" customWidth="1"/>
    <col min="3587" max="3587" width="10.28515625" style="386" customWidth="1"/>
    <col min="3588" max="3588" width="14.28515625" style="386" customWidth="1"/>
    <col min="3589" max="3589" width="14.85546875" style="386" customWidth="1"/>
    <col min="3590" max="3590" width="15.7109375" style="386" customWidth="1"/>
    <col min="3591" max="3591" width="15.42578125" style="386" customWidth="1"/>
    <col min="3592" max="3592" width="13.85546875" style="386" customWidth="1"/>
    <col min="3593" max="3593" width="13.7109375" style="386" customWidth="1"/>
    <col min="3594" max="3594" width="15.85546875" style="386" customWidth="1"/>
    <col min="3595" max="3840" width="9.140625" style="386"/>
    <col min="3841" max="3841" width="61.140625" style="386" customWidth="1"/>
    <col min="3842" max="3842" width="12.5703125" style="386" customWidth="1"/>
    <col min="3843" max="3843" width="10.28515625" style="386" customWidth="1"/>
    <col min="3844" max="3844" width="14.28515625" style="386" customWidth="1"/>
    <col min="3845" max="3845" width="14.85546875" style="386" customWidth="1"/>
    <col min="3846" max="3846" width="15.7109375" style="386" customWidth="1"/>
    <col min="3847" max="3847" width="15.42578125" style="386" customWidth="1"/>
    <col min="3848" max="3848" width="13.85546875" style="386" customWidth="1"/>
    <col min="3849" max="3849" width="13.7109375" style="386" customWidth="1"/>
    <col min="3850" max="3850" width="15.85546875" style="386" customWidth="1"/>
    <col min="3851" max="4096" width="9.140625" style="386"/>
    <col min="4097" max="4097" width="61.140625" style="386" customWidth="1"/>
    <col min="4098" max="4098" width="12.5703125" style="386" customWidth="1"/>
    <col min="4099" max="4099" width="10.28515625" style="386" customWidth="1"/>
    <col min="4100" max="4100" width="14.28515625" style="386" customWidth="1"/>
    <col min="4101" max="4101" width="14.85546875" style="386" customWidth="1"/>
    <col min="4102" max="4102" width="15.7109375" style="386" customWidth="1"/>
    <col min="4103" max="4103" width="15.42578125" style="386" customWidth="1"/>
    <col min="4104" max="4104" width="13.85546875" style="386" customWidth="1"/>
    <col min="4105" max="4105" width="13.7109375" style="386" customWidth="1"/>
    <col min="4106" max="4106" width="15.85546875" style="386" customWidth="1"/>
    <col min="4107" max="4352" width="9.140625" style="386"/>
    <col min="4353" max="4353" width="61.140625" style="386" customWidth="1"/>
    <col min="4354" max="4354" width="12.5703125" style="386" customWidth="1"/>
    <col min="4355" max="4355" width="10.28515625" style="386" customWidth="1"/>
    <col min="4356" max="4356" width="14.28515625" style="386" customWidth="1"/>
    <col min="4357" max="4357" width="14.85546875" style="386" customWidth="1"/>
    <col min="4358" max="4358" width="15.7109375" style="386" customWidth="1"/>
    <col min="4359" max="4359" width="15.42578125" style="386" customWidth="1"/>
    <col min="4360" max="4360" width="13.85546875" style="386" customWidth="1"/>
    <col min="4361" max="4361" width="13.7109375" style="386" customWidth="1"/>
    <col min="4362" max="4362" width="15.85546875" style="386" customWidth="1"/>
    <col min="4363" max="4608" width="9.140625" style="386"/>
    <col min="4609" max="4609" width="61.140625" style="386" customWidth="1"/>
    <col min="4610" max="4610" width="12.5703125" style="386" customWidth="1"/>
    <col min="4611" max="4611" width="10.28515625" style="386" customWidth="1"/>
    <col min="4612" max="4612" width="14.28515625" style="386" customWidth="1"/>
    <col min="4613" max="4613" width="14.85546875" style="386" customWidth="1"/>
    <col min="4614" max="4614" width="15.7109375" style="386" customWidth="1"/>
    <col min="4615" max="4615" width="15.42578125" style="386" customWidth="1"/>
    <col min="4616" max="4616" width="13.85546875" style="386" customWidth="1"/>
    <col min="4617" max="4617" width="13.7109375" style="386" customWidth="1"/>
    <col min="4618" max="4618" width="15.85546875" style="386" customWidth="1"/>
    <col min="4619" max="4864" width="9.140625" style="386"/>
    <col min="4865" max="4865" width="61.140625" style="386" customWidth="1"/>
    <col min="4866" max="4866" width="12.5703125" style="386" customWidth="1"/>
    <col min="4867" max="4867" width="10.28515625" style="386" customWidth="1"/>
    <col min="4868" max="4868" width="14.28515625" style="386" customWidth="1"/>
    <col min="4869" max="4869" width="14.85546875" style="386" customWidth="1"/>
    <col min="4870" max="4870" width="15.7109375" style="386" customWidth="1"/>
    <col min="4871" max="4871" width="15.42578125" style="386" customWidth="1"/>
    <col min="4872" max="4872" width="13.85546875" style="386" customWidth="1"/>
    <col min="4873" max="4873" width="13.7109375" style="386" customWidth="1"/>
    <col min="4874" max="4874" width="15.85546875" style="386" customWidth="1"/>
    <col min="4875" max="5120" width="9.140625" style="386"/>
    <col min="5121" max="5121" width="61.140625" style="386" customWidth="1"/>
    <col min="5122" max="5122" width="12.5703125" style="386" customWidth="1"/>
    <col min="5123" max="5123" width="10.28515625" style="386" customWidth="1"/>
    <col min="5124" max="5124" width="14.28515625" style="386" customWidth="1"/>
    <col min="5125" max="5125" width="14.85546875" style="386" customWidth="1"/>
    <col min="5126" max="5126" width="15.7109375" style="386" customWidth="1"/>
    <col min="5127" max="5127" width="15.42578125" style="386" customWidth="1"/>
    <col min="5128" max="5128" width="13.85546875" style="386" customWidth="1"/>
    <col min="5129" max="5129" width="13.7109375" style="386" customWidth="1"/>
    <col min="5130" max="5130" width="15.85546875" style="386" customWidth="1"/>
    <col min="5131" max="5376" width="9.140625" style="386"/>
    <col min="5377" max="5377" width="61.140625" style="386" customWidth="1"/>
    <col min="5378" max="5378" width="12.5703125" style="386" customWidth="1"/>
    <col min="5379" max="5379" width="10.28515625" style="386" customWidth="1"/>
    <col min="5380" max="5380" width="14.28515625" style="386" customWidth="1"/>
    <col min="5381" max="5381" width="14.85546875" style="386" customWidth="1"/>
    <col min="5382" max="5382" width="15.7109375" style="386" customWidth="1"/>
    <col min="5383" max="5383" width="15.42578125" style="386" customWidth="1"/>
    <col min="5384" max="5384" width="13.85546875" style="386" customWidth="1"/>
    <col min="5385" max="5385" width="13.7109375" style="386" customWidth="1"/>
    <col min="5386" max="5386" width="15.85546875" style="386" customWidth="1"/>
    <col min="5387" max="5632" width="9.140625" style="386"/>
    <col min="5633" max="5633" width="61.140625" style="386" customWidth="1"/>
    <col min="5634" max="5634" width="12.5703125" style="386" customWidth="1"/>
    <col min="5635" max="5635" width="10.28515625" style="386" customWidth="1"/>
    <col min="5636" max="5636" width="14.28515625" style="386" customWidth="1"/>
    <col min="5637" max="5637" width="14.85546875" style="386" customWidth="1"/>
    <col min="5638" max="5638" width="15.7109375" style="386" customWidth="1"/>
    <col min="5639" max="5639" width="15.42578125" style="386" customWidth="1"/>
    <col min="5640" max="5640" width="13.85546875" style="386" customWidth="1"/>
    <col min="5641" max="5641" width="13.7109375" style="386" customWidth="1"/>
    <col min="5642" max="5642" width="15.85546875" style="386" customWidth="1"/>
    <col min="5643" max="5888" width="9.140625" style="386"/>
    <col min="5889" max="5889" width="61.140625" style="386" customWidth="1"/>
    <col min="5890" max="5890" width="12.5703125" style="386" customWidth="1"/>
    <col min="5891" max="5891" width="10.28515625" style="386" customWidth="1"/>
    <col min="5892" max="5892" width="14.28515625" style="386" customWidth="1"/>
    <col min="5893" max="5893" width="14.85546875" style="386" customWidth="1"/>
    <col min="5894" max="5894" width="15.7109375" style="386" customWidth="1"/>
    <col min="5895" max="5895" width="15.42578125" style="386" customWidth="1"/>
    <col min="5896" max="5896" width="13.85546875" style="386" customWidth="1"/>
    <col min="5897" max="5897" width="13.7109375" style="386" customWidth="1"/>
    <col min="5898" max="5898" width="15.85546875" style="386" customWidth="1"/>
    <col min="5899" max="6144" width="9.140625" style="386"/>
    <col min="6145" max="6145" width="61.140625" style="386" customWidth="1"/>
    <col min="6146" max="6146" width="12.5703125" style="386" customWidth="1"/>
    <col min="6147" max="6147" width="10.28515625" style="386" customWidth="1"/>
    <col min="6148" max="6148" width="14.28515625" style="386" customWidth="1"/>
    <col min="6149" max="6149" width="14.85546875" style="386" customWidth="1"/>
    <col min="6150" max="6150" width="15.7109375" style="386" customWidth="1"/>
    <col min="6151" max="6151" width="15.42578125" style="386" customWidth="1"/>
    <col min="6152" max="6152" width="13.85546875" style="386" customWidth="1"/>
    <col min="6153" max="6153" width="13.7109375" style="386" customWidth="1"/>
    <col min="6154" max="6154" width="15.85546875" style="386" customWidth="1"/>
    <col min="6155" max="6400" width="9.140625" style="386"/>
    <col min="6401" max="6401" width="61.140625" style="386" customWidth="1"/>
    <col min="6402" max="6402" width="12.5703125" style="386" customWidth="1"/>
    <col min="6403" max="6403" width="10.28515625" style="386" customWidth="1"/>
    <col min="6404" max="6404" width="14.28515625" style="386" customWidth="1"/>
    <col min="6405" max="6405" width="14.85546875" style="386" customWidth="1"/>
    <col min="6406" max="6406" width="15.7109375" style="386" customWidth="1"/>
    <col min="6407" max="6407" width="15.42578125" style="386" customWidth="1"/>
    <col min="6408" max="6408" width="13.85546875" style="386" customWidth="1"/>
    <col min="6409" max="6409" width="13.7109375" style="386" customWidth="1"/>
    <col min="6410" max="6410" width="15.85546875" style="386" customWidth="1"/>
    <col min="6411" max="6656" width="9.140625" style="386"/>
    <col min="6657" max="6657" width="61.140625" style="386" customWidth="1"/>
    <col min="6658" max="6658" width="12.5703125" style="386" customWidth="1"/>
    <col min="6659" max="6659" width="10.28515625" style="386" customWidth="1"/>
    <col min="6660" max="6660" width="14.28515625" style="386" customWidth="1"/>
    <col min="6661" max="6661" width="14.85546875" style="386" customWidth="1"/>
    <col min="6662" max="6662" width="15.7109375" style="386" customWidth="1"/>
    <col min="6663" max="6663" width="15.42578125" style="386" customWidth="1"/>
    <col min="6664" max="6664" width="13.85546875" style="386" customWidth="1"/>
    <col min="6665" max="6665" width="13.7109375" style="386" customWidth="1"/>
    <col min="6666" max="6666" width="15.85546875" style="386" customWidth="1"/>
    <col min="6667" max="6912" width="9.140625" style="386"/>
    <col min="6913" max="6913" width="61.140625" style="386" customWidth="1"/>
    <col min="6914" max="6914" width="12.5703125" style="386" customWidth="1"/>
    <col min="6915" max="6915" width="10.28515625" style="386" customWidth="1"/>
    <col min="6916" max="6916" width="14.28515625" style="386" customWidth="1"/>
    <col min="6917" max="6917" width="14.85546875" style="386" customWidth="1"/>
    <col min="6918" max="6918" width="15.7109375" style="386" customWidth="1"/>
    <col min="6919" max="6919" width="15.42578125" style="386" customWidth="1"/>
    <col min="6920" max="6920" width="13.85546875" style="386" customWidth="1"/>
    <col min="6921" max="6921" width="13.7109375" style="386" customWidth="1"/>
    <col min="6922" max="6922" width="15.85546875" style="386" customWidth="1"/>
    <col min="6923" max="7168" width="9.140625" style="386"/>
    <col min="7169" max="7169" width="61.140625" style="386" customWidth="1"/>
    <col min="7170" max="7170" width="12.5703125" style="386" customWidth="1"/>
    <col min="7171" max="7171" width="10.28515625" style="386" customWidth="1"/>
    <col min="7172" max="7172" width="14.28515625" style="386" customWidth="1"/>
    <col min="7173" max="7173" width="14.85546875" style="386" customWidth="1"/>
    <col min="7174" max="7174" width="15.7109375" style="386" customWidth="1"/>
    <col min="7175" max="7175" width="15.42578125" style="386" customWidth="1"/>
    <col min="7176" max="7176" width="13.85546875" style="386" customWidth="1"/>
    <col min="7177" max="7177" width="13.7109375" style="386" customWidth="1"/>
    <col min="7178" max="7178" width="15.85546875" style="386" customWidth="1"/>
    <col min="7179" max="7424" width="9.140625" style="386"/>
    <col min="7425" max="7425" width="61.140625" style="386" customWidth="1"/>
    <col min="7426" max="7426" width="12.5703125" style="386" customWidth="1"/>
    <col min="7427" max="7427" width="10.28515625" style="386" customWidth="1"/>
    <col min="7428" max="7428" width="14.28515625" style="386" customWidth="1"/>
    <col min="7429" max="7429" width="14.85546875" style="386" customWidth="1"/>
    <col min="7430" max="7430" width="15.7109375" style="386" customWidth="1"/>
    <col min="7431" max="7431" width="15.42578125" style="386" customWidth="1"/>
    <col min="7432" max="7432" width="13.85546875" style="386" customWidth="1"/>
    <col min="7433" max="7433" width="13.7109375" style="386" customWidth="1"/>
    <col min="7434" max="7434" width="15.85546875" style="386" customWidth="1"/>
    <col min="7435" max="7680" width="9.140625" style="386"/>
    <col min="7681" max="7681" width="61.140625" style="386" customWidth="1"/>
    <col min="7682" max="7682" width="12.5703125" style="386" customWidth="1"/>
    <col min="7683" max="7683" width="10.28515625" style="386" customWidth="1"/>
    <col min="7684" max="7684" width="14.28515625" style="386" customWidth="1"/>
    <col min="7685" max="7685" width="14.85546875" style="386" customWidth="1"/>
    <col min="7686" max="7686" width="15.7109375" style="386" customWidth="1"/>
    <col min="7687" max="7687" width="15.42578125" style="386" customWidth="1"/>
    <col min="7688" max="7688" width="13.85546875" style="386" customWidth="1"/>
    <col min="7689" max="7689" width="13.7109375" style="386" customWidth="1"/>
    <col min="7690" max="7690" width="15.85546875" style="386" customWidth="1"/>
    <col min="7691" max="7936" width="9.140625" style="386"/>
    <col min="7937" max="7937" width="61.140625" style="386" customWidth="1"/>
    <col min="7938" max="7938" width="12.5703125" style="386" customWidth="1"/>
    <col min="7939" max="7939" width="10.28515625" style="386" customWidth="1"/>
    <col min="7940" max="7940" width="14.28515625" style="386" customWidth="1"/>
    <col min="7941" max="7941" width="14.85546875" style="386" customWidth="1"/>
    <col min="7942" max="7942" width="15.7109375" style="386" customWidth="1"/>
    <col min="7943" max="7943" width="15.42578125" style="386" customWidth="1"/>
    <col min="7944" max="7944" width="13.85546875" style="386" customWidth="1"/>
    <col min="7945" max="7945" width="13.7109375" style="386" customWidth="1"/>
    <col min="7946" max="7946" width="15.85546875" style="386" customWidth="1"/>
    <col min="7947" max="8192" width="9.140625" style="386"/>
    <col min="8193" max="8193" width="61.140625" style="386" customWidth="1"/>
    <col min="8194" max="8194" width="12.5703125" style="386" customWidth="1"/>
    <col min="8195" max="8195" width="10.28515625" style="386" customWidth="1"/>
    <col min="8196" max="8196" width="14.28515625" style="386" customWidth="1"/>
    <col min="8197" max="8197" width="14.85546875" style="386" customWidth="1"/>
    <col min="8198" max="8198" width="15.7109375" style="386" customWidth="1"/>
    <col min="8199" max="8199" width="15.42578125" style="386" customWidth="1"/>
    <col min="8200" max="8200" width="13.85546875" style="386" customWidth="1"/>
    <col min="8201" max="8201" width="13.7109375" style="386" customWidth="1"/>
    <col min="8202" max="8202" width="15.85546875" style="386" customWidth="1"/>
    <col min="8203" max="8448" width="9.140625" style="386"/>
    <col min="8449" max="8449" width="61.140625" style="386" customWidth="1"/>
    <col min="8450" max="8450" width="12.5703125" style="386" customWidth="1"/>
    <col min="8451" max="8451" width="10.28515625" style="386" customWidth="1"/>
    <col min="8452" max="8452" width="14.28515625" style="386" customWidth="1"/>
    <col min="8453" max="8453" width="14.85546875" style="386" customWidth="1"/>
    <col min="8454" max="8454" width="15.7109375" style="386" customWidth="1"/>
    <col min="8455" max="8455" width="15.42578125" style="386" customWidth="1"/>
    <col min="8456" max="8456" width="13.85546875" style="386" customWidth="1"/>
    <col min="8457" max="8457" width="13.7109375" style="386" customWidth="1"/>
    <col min="8458" max="8458" width="15.85546875" style="386" customWidth="1"/>
    <col min="8459" max="8704" width="9.140625" style="386"/>
    <col min="8705" max="8705" width="61.140625" style="386" customWidth="1"/>
    <col min="8706" max="8706" width="12.5703125" style="386" customWidth="1"/>
    <col min="8707" max="8707" width="10.28515625" style="386" customWidth="1"/>
    <col min="8708" max="8708" width="14.28515625" style="386" customWidth="1"/>
    <col min="8709" max="8709" width="14.85546875" style="386" customWidth="1"/>
    <col min="8710" max="8710" width="15.7109375" style="386" customWidth="1"/>
    <col min="8711" max="8711" width="15.42578125" style="386" customWidth="1"/>
    <col min="8712" max="8712" width="13.85546875" style="386" customWidth="1"/>
    <col min="8713" max="8713" width="13.7109375" style="386" customWidth="1"/>
    <col min="8714" max="8714" width="15.85546875" style="386" customWidth="1"/>
    <col min="8715" max="8960" width="9.140625" style="386"/>
    <col min="8961" max="8961" width="61.140625" style="386" customWidth="1"/>
    <col min="8962" max="8962" width="12.5703125" style="386" customWidth="1"/>
    <col min="8963" max="8963" width="10.28515625" style="386" customWidth="1"/>
    <col min="8964" max="8964" width="14.28515625" style="386" customWidth="1"/>
    <col min="8965" max="8965" width="14.85546875" style="386" customWidth="1"/>
    <col min="8966" max="8966" width="15.7109375" style="386" customWidth="1"/>
    <col min="8967" max="8967" width="15.42578125" style="386" customWidth="1"/>
    <col min="8968" max="8968" width="13.85546875" style="386" customWidth="1"/>
    <col min="8969" max="8969" width="13.7109375" style="386" customWidth="1"/>
    <col min="8970" max="8970" width="15.85546875" style="386" customWidth="1"/>
    <col min="8971" max="9216" width="9.140625" style="386"/>
    <col min="9217" max="9217" width="61.140625" style="386" customWidth="1"/>
    <col min="9218" max="9218" width="12.5703125" style="386" customWidth="1"/>
    <col min="9219" max="9219" width="10.28515625" style="386" customWidth="1"/>
    <col min="9220" max="9220" width="14.28515625" style="386" customWidth="1"/>
    <col min="9221" max="9221" width="14.85546875" style="386" customWidth="1"/>
    <col min="9222" max="9222" width="15.7109375" style="386" customWidth="1"/>
    <col min="9223" max="9223" width="15.42578125" style="386" customWidth="1"/>
    <col min="9224" max="9224" width="13.85546875" style="386" customWidth="1"/>
    <col min="9225" max="9225" width="13.7109375" style="386" customWidth="1"/>
    <col min="9226" max="9226" width="15.85546875" style="386" customWidth="1"/>
    <col min="9227" max="9472" width="9.140625" style="386"/>
    <col min="9473" max="9473" width="61.140625" style="386" customWidth="1"/>
    <col min="9474" max="9474" width="12.5703125" style="386" customWidth="1"/>
    <col min="9475" max="9475" width="10.28515625" style="386" customWidth="1"/>
    <col min="9476" max="9476" width="14.28515625" style="386" customWidth="1"/>
    <col min="9477" max="9477" width="14.85546875" style="386" customWidth="1"/>
    <col min="9478" max="9478" width="15.7109375" style="386" customWidth="1"/>
    <col min="9479" max="9479" width="15.42578125" style="386" customWidth="1"/>
    <col min="9480" max="9480" width="13.85546875" style="386" customWidth="1"/>
    <col min="9481" max="9481" width="13.7109375" style="386" customWidth="1"/>
    <col min="9482" max="9482" width="15.85546875" style="386" customWidth="1"/>
    <col min="9483" max="9728" width="9.140625" style="386"/>
    <col min="9729" max="9729" width="61.140625" style="386" customWidth="1"/>
    <col min="9730" max="9730" width="12.5703125" style="386" customWidth="1"/>
    <col min="9731" max="9731" width="10.28515625" style="386" customWidth="1"/>
    <col min="9732" max="9732" width="14.28515625" style="386" customWidth="1"/>
    <col min="9733" max="9733" width="14.85546875" style="386" customWidth="1"/>
    <col min="9734" max="9734" width="15.7109375" style="386" customWidth="1"/>
    <col min="9735" max="9735" width="15.42578125" style="386" customWidth="1"/>
    <col min="9736" max="9736" width="13.85546875" style="386" customWidth="1"/>
    <col min="9737" max="9737" width="13.7109375" style="386" customWidth="1"/>
    <col min="9738" max="9738" width="15.85546875" style="386" customWidth="1"/>
    <col min="9739" max="9984" width="9.140625" style="386"/>
    <col min="9985" max="9985" width="61.140625" style="386" customWidth="1"/>
    <col min="9986" max="9986" width="12.5703125" style="386" customWidth="1"/>
    <col min="9987" max="9987" width="10.28515625" style="386" customWidth="1"/>
    <col min="9988" max="9988" width="14.28515625" style="386" customWidth="1"/>
    <col min="9989" max="9989" width="14.85546875" style="386" customWidth="1"/>
    <col min="9990" max="9990" width="15.7109375" style="386" customWidth="1"/>
    <col min="9991" max="9991" width="15.42578125" style="386" customWidth="1"/>
    <col min="9992" max="9992" width="13.85546875" style="386" customWidth="1"/>
    <col min="9993" max="9993" width="13.7109375" style="386" customWidth="1"/>
    <col min="9994" max="9994" width="15.85546875" style="386" customWidth="1"/>
    <col min="9995" max="10240" width="9.140625" style="386"/>
    <col min="10241" max="10241" width="61.140625" style="386" customWidth="1"/>
    <col min="10242" max="10242" width="12.5703125" style="386" customWidth="1"/>
    <col min="10243" max="10243" width="10.28515625" style="386" customWidth="1"/>
    <col min="10244" max="10244" width="14.28515625" style="386" customWidth="1"/>
    <col min="10245" max="10245" width="14.85546875" style="386" customWidth="1"/>
    <col min="10246" max="10246" width="15.7109375" style="386" customWidth="1"/>
    <col min="10247" max="10247" width="15.42578125" style="386" customWidth="1"/>
    <col min="10248" max="10248" width="13.85546875" style="386" customWidth="1"/>
    <col min="10249" max="10249" width="13.7109375" style="386" customWidth="1"/>
    <col min="10250" max="10250" width="15.85546875" style="386" customWidth="1"/>
    <col min="10251" max="10496" width="9.140625" style="386"/>
    <col min="10497" max="10497" width="61.140625" style="386" customWidth="1"/>
    <col min="10498" max="10498" width="12.5703125" style="386" customWidth="1"/>
    <col min="10499" max="10499" width="10.28515625" style="386" customWidth="1"/>
    <col min="10500" max="10500" width="14.28515625" style="386" customWidth="1"/>
    <col min="10501" max="10501" width="14.85546875" style="386" customWidth="1"/>
    <col min="10502" max="10502" width="15.7109375" style="386" customWidth="1"/>
    <col min="10503" max="10503" width="15.42578125" style="386" customWidth="1"/>
    <col min="10504" max="10504" width="13.85546875" style="386" customWidth="1"/>
    <col min="10505" max="10505" width="13.7109375" style="386" customWidth="1"/>
    <col min="10506" max="10506" width="15.85546875" style="386" customWidth="1"/>
    <col min="10507" max="10752" width="9.140625" style="386"/>
    <col min="10753" max="10753" width="61.140625" style="386" customWidth="1"/>
    <col min="10754" max="10754" width="12.5703125" style="386" customWidth="1"/>
    <col min="10755" max="10755" width="10.28515625" style="386" customWidth="1"/>
    <col min="10756" max="10756" width="14.28515625" style="386" customWidth="1"/>
    <col min="10757" max="10757" width="14.85546875" style="386" customWidth="1"/>
    <col min="10758" max="10758" width="15.7109375" style="386" customWidth="1"/>
    <col min="10759" max="10759" width="15.42578125" style="386" customWidth="1"/>
    <col min="10760" max="10760" width="13.85546875" style="386" customWidth="1"/>
    <col min="10761" max="10761" width="13.7109375" style="386" customWidth="1"/>
    <col min="10762" max="10762" width="15.85546875" style="386" customWidth="1"/>
    <col min="10763" max="11008" width="9.140625" style="386"/>
    <col min="11009" max="11009" width="61.140625" style="386" customWidth="1"/>
    <col min="11010" max="11010" width="12.5703125" style="386" customWidth="1"/>
    <col min="11011" max="11011" width="10.28515625" style="386" customWidth="1"/>
    <col min="11012" max="11012" width="14.28515625" style="386" customWidth="1"/>
    <col min="11013" max="11013" width="14.85546875" style="386" customWidth="1"/>
    <col min="11014" max="11014" width="15.7109375" style="386" customWidth="1"/>
    <col min="11015" max="11015" width="15.42578125" style="386" customWidth="1"/>
    <col min="11016" max="11016" width="13.85546875" style="386" customWidth="1"/>
    <col min="11017" max="11017" width="13.7109375" style="386" customWidth="1"/>
    <col min="11018" max="11018" width="15.85546875" style="386" customWidth="1"/>
    <col min="11019" max="11264" width="9.140625" style="386"/>
    <col min="11265" max="11265" width="61.140625" style="386" customWidth="1"/>
    <col min="11266" max="11266" width="12.5703125" style="386" customWidth="1"/>
    <col min="11267" max="11267" width="10.28515625" style="386" customWidth="1"/>
    <col min="11268" max="11268" width="14.28515625" style="386" customWidth="1"/>
    <col min="11269" max="11269" width="14.85546875" style="386" customWidth="1"/>
    <col min="11270" max="11270" width="15.7109375" style="386" customWidth="1"/>
    <col min="11271" max="11271" width="15.42578125" style="386" customWidth="1"/>
    <col min="11272" max="11272" width="13.85546875" style="386" customWidth="1"/>
    <col min="11273" max="11273" width="13.7109375" style="386" customWidth="1"/>
    <col min="11274" max="11274" width="15.85546875" style="386" customWidth="1"/>
    <col min="11275" max="11520" width="9.140625" style="386"/>
    <col min="11521" max="11521" width="61.140625" style="386" customWidth="1"/>
    <col min="11522" max="11522" width="12.5703125" style="386" customWidth="1"/>
    <col min="11523" max="11523" width="10.28515625" style="386" customWidth="1"/>
    <col min="11524" max="11524" width="14.28515625" style="386" customWidth="1"/>
    <col min="11525" max="11525" width="14.85546875" style="386" customWidth="1"/>
    <col min="11526" max="11526" width="15.7109375" style="386" customWidth="1"/>
    <col min="11527" max="11527" width="15.42578125" style="386" customWidth="1"/>
    <col min="11528" max="11528" width="13.85546875" style="386" customWidth="1"/>
    <col min="11529" max="11529" width="13.7109375" style="386" customWidth="1"/>
    <col min="11530" max="11530" width="15.85546875" style="386" customWidth="1"/>
    <col min="11531" max="11776" width="9.140625" style="386"/>
    <col min="11777" max="11777" width="61.140625" style="386" customWidth="1"/>
    <col min="11778" max="11778" width="12.5703125" style="386" customWidth="1"/>
    <col min="11779" max="11779" width="10.28515625" style="386" customWidth="1"/>
    <col min="11780" max="11780" width="14.28515625" style="386" customWidth="1"/>
    <col min="11781" max="11781" width="14.85546875" style="386" customWidth="1"/>
    <col min="11782" max="11782" width="15.7109375" style="386" customWidth="1"/>
    <col min="11783" max="11783" width="15.42578125" style="386" customWidth="1"/>
    <col min="11784" max="11784" width="13.85546875" style="386" customWidth="1"/>
    <col min="11785" max="11785" width="13.7109375" style="386" customWidth="1"/>
    <col min="11786" max="11786" width="15.85546875" style="386" customWidth="1"/>
    <col min="11787" max="12032" width="9.140625" style="386"/>
    <col min="12033" max="12033" width="61.140625" style="386" customWidth="1"/>
    <col min="12034" max="12034" width="12.5703125" style="386" customWidth="1"/>
    <col min="12035" max="12035" width="10.28515625" style="386" customWidth="1"/>
    <col min="12036" max="12036" width="14.28515625" style="386" customWidth="1"/>
    <col min="12037" max="12037" width="14.85546875" style="386" customWidth="1"/>
    <col min="12038" max="12038" width="15.7109375" style="386" customWidth="1"/>
    <col min="12039" max="12039" width="15.42578125" style="386" customWidth="1"/>
    <col min="12040" max="12040" width="13.85546875" style="386" customWidth="1"/>
    <col min="12041" max="12041" width="13.7109375" style="386" customWidth="1"/>
    <col min="12042" max="12042" width="15.85546875" style="386" customWidth="1"/>
    <col min="12043" max="12288" width="9.140625" style="386"/>
    <col min="12289" max="12289" width="61.140625" style="386" customWidth="1"/>
    <col min="12290" max="12290" width="12.5703125" style="386" customWidth="1"/>
    <col min="12291" max="12291" width="10.28515625" style="386" customWidth="1"/>
    <col min="12292" max="12292" width="14.28515625" style="386" customWidth="1"/>
    <col min="12293" max="12293" width="14.85546875" style="386" customWidth="1"/>
    <col min="12294" max="12294" width="15.7109375" style="386" customWidth="1"/>
    <col min="12295" max="12295" width="15.42578125" style="386" customWidth="1"/>
    <col min="12296" max="12296" width="13.85546875" style="386" customWidth="1"/>
    <col min="12297" max="12297" width="13.7109375" style="386" customWidth="1"/>
    <col min="12298" max="12298" width="15.85546875" style="386" customWidth="1"/>
    <col min="12299" max="12544" width="9.140625" style="386"/>
    <col min="12545" max="12545" width="61.140625" style="386" customWidth="1"/>
    <col min="12546" max="12546" width="12.5703125" style="386" customWidth="1"/>
    <col min="12547" max="12547" width="10.28515625" style="386" customWidth="1"/>
    <col min="12548" max="12548" width="14.28515625" style="386" customWidth="1"/>
    <col min="12549" max="12549" width="14.85546875" style="386" customWidth="1"/>
    <col min="12550" max="12550" width="15.7109375" style="386" customWidth="1"/>
    <col min="12551" max="12551" width="15.42578125" style="386" customWidth="1"/>
    <col min="12552" max="12552" width="13.85546875" style="386" customWidth="1"/>
    <col min="12553" max="12553" width="13.7109375" style="386" customWidth="1"/>
    <col min="12554" max="12554" width="15.85546875" style="386" customWidth="1"/>
    <col min="12555" max="12800" width="9.140625" style="386"/>
    <col min="12801" max="12801" width="61.140625" style="386" customWidth="1"/>
    <col min="12802" max="12802" width="12.5703125" style="386" customWidth="1"/>
    <col min="12803" max="12803" width="10.28515625" style="386" customWidth="1"/>
    <col min="12804" max="12804" width="14.28515625" style="386" customWidth="1"/>
    <col min="12805" max="12805" width="14.85546875" style="386" customWidth="1"/>
    <col min="12806" max="12806" width="15.7109375" style="386" customWidth="1"/>
    <col min="12807" max="12807" width="15.42578125" style="386" customWidth="1"/>
    <col min="12808" max="12808" width="13.85546875" style="386" customWidth="1"/>
    <col min="12809" max="12809" width="13.7109375" style="386" customWidth="1"/>
    <col min="12810" max="12810" width="15.85546875" style="386" customWidth="1"/>
    <col min="12811" max="13056" width="9.140625" style="386"/>
    <col min="13057" max="13057" width="61.140625" style="386" customWidth="1"/>
    <col min="13058" max="13058" width="12.5703125" style="386" customWidth="1"/>
    <col min="13059" max="13059" width="10.28515625" style="386" customWidth="1"/>
    <col min="13060" max="13060" width="14.28515625" style="386" customWidth="1"/>
    <col min="13061" max="13061" width="14.85546875" style="386" customWidth="1"/>
    <col min="13062" max="13062" width="15.7109375" style="386" customWidth="1"/>
    <col min="13063" max="13063" width="15.42578125" style="386" customWidth="1"/>
    <col min="13064" max="13064" width="13.85546875" style="386" customWidth="1"/>
    <col min="13065" max="13065" width="13.7109375" style="386" customWidth="1"/>
    <col min="13066" max="13066" width="15.85546875" style="386" customWidth="1"/>
    <col min="13067" max="13312" width="9.140625" style="386"/>
    <col min="13313" max="13313" width="61.140625" style="386" customWidth="1"/>
    <col min="13314" max="13314" width="12.5703125" style="386" customWidth="1"/>
    <col min="13315" max="13315" width="10.28515625" style="386" customWidth="1"/>
    <col min="13316" max="13316" width="14.28515625" style="386" customWidth="1"/>
    <col min="13317" max="13317" width="14.85546875" style="386" customWidth="1"/>
    <col min="13318" max="13318" width="15.7109375" style="386" customWidth="1"/>
    <col min="13319" max="13319" width="15.42578125" style="386" customWidth="1"/>
    <col min="13320" max="13320" width="13.85546875" style="386" customWidth="1"/>
    <col min="13321" max="13321" width="13.7109375" style="386" customWidth="1"/>
    <col min="13322" max="13322" width="15.85546875" style="386" customWidth="1"/>
    <col min="13323" max="13568" width="9.140625" style="386"/>
    <col min="13569" max="13569" width="61.140625" style="386" customWidth="1"/>
    <col min="13570" max="13570" width="12.5703125" style="386" customWidth="1"/>
    <col min="13571" max="13571" width="10.28515625" style="386" customWidth="1"/>
    <col min="13572" max="13572" width="14.28515625" style="386" customWidth="1"/>
    <col min="13573" max="13573" width="14.85546875" style="386" customWidth="1"/>
    <col min="13574" max="13574" width="15.7109375" style="386" customWidth="1"/>
    <col min="13575" max="13575" width="15.42578125" style="386" customWidth="1"/>
    <col min="13576" max="13576" width="13.85546875" style="386" customWidth="1"/>
    <col min="13577" max="13577" width="13.7109375" style="386" customWidth="1"/>
    <col min="13578" max="13578" width="15.85546875" style="386" customWidth="1"/>
    <col min="13579" max="13824" width="9.140625" style="386"/>
    <col min="13825" max="13825" width="61.140625" style="386" customWidth="1"/>
    <col min="13826" max="13826" width="12.5703125" style="386" customWidth="1"/>
    <col min="13827" max="13827" width="10.28515625" style="386" customWidth="1"/>
    <col min="13828" max="13828" width="14.28515625" style="386" customWidth="1"/>
    <col min="13829" max="13829" width="14.85546875" style="386" customWidth="1"/>
    <col min="13830" max="13830" width="15.7109375" style="386" customWidth="1"/>
    <col min="13831" max="13831" width="15.42578125" style="386" customWidth="1"/>
    <col min="13832" max="13832" width="13.85546875" style="386" customWidth="1"/>
    <col min="13833" max="13833" width="13.7109375" style="386" customWidth="1"/>
    <col min="13834" max="13834" width="15.85546875" style="386" customWidth="1"/>
    <col min="13835" max="14080" width="9.140625" style="386"/>
    <col min="14081" max="14081" width="61.140625" style="386" customWidth="1"/>
    <col min="14082" max="14082" width="12.5703125" style="386" customWidth="1"/>
    <col min="14083" max="14083" width="10.28515625" style="386" customWidth="1"/>
    <col min="14084" max="14084" width="14.28515625" style="386" customWidth="1"/>
    <col min="14085" max="14085" width="14.85546875" style="386" customWidth="1"/>
    <col min="14086" max="14086" width="15.7109375" style="386" customWidth="1"/>
    <col min="14087" max="14087" width="15.42578125" style="386" customWidth="1"/>
    <col min="14088" max="14088" width="13.85546875" style="386" customWidth="1"/>
    <col min="14089" max="14089" width="13.7109375" style="386" customWidth="1"/>
    <col min="14090" max="14090" width="15.85546875" style="386" customWidth="1"/>
    <col min="14091" max="14336" width="9.140625" style="386"/>
    <col min="14337" max="14337" width="61.140625" style="386" customWidth="1"/>
    <col min="14338" max="14338" width="12.5703125" style="386" customWidth="1"/>
    <col min="14339" max="14339" width="10.28515625" style="386" customWidth="1"/>
    <col min="14340" max="14340" width="14.28515625" style="386" customWidth="1"/>
    <col min="14341" max="14341" width="14.85546875" style="386" customWidth="1"/>
    <col min="14342" max="14342" width="15.7109375" style="386" customWidth="1"/>
    <col min="14343" max="14343" width="15.42578125" style="386" customWidth="1"/>
    <col min="14344" max="14344" width="13.85546875" style="386" customWidth="1"/>
    <col min="14345" max="14345" width="13.7109375" style="386" customWidth="1"/>
    <col min="14346" max="14346" width="15.85546875" style="386" customWidth="1"/>
    <col min="14347" max="14592" width="9.140625" style="386"/>
    <col min="14593" max="14593" width="61.140625" style="386" customWidth="1"/>
    <col min="14594" max="14594" width="12.5703125" style="386" customWidth="1"/>
    <col min="14595" max="14595" width="10.28515625" style="386" customWidth="1"/>
    <col min="14596" max="14596" width="14.28515625" style="386" customWidth="1"/>
    <col min="14597" max="14597" width="14.85546875" style="386" customWidth="1"/>
    <col min="14598" max="14598" width="15.7109375" style="386" customWidth="1"/>
    <col min="14599" max="14599" width="15.42578125" style="386" customWidth="1"/>
    <col min="14600" max="14600" width="13.85546875" style="386" customWidth="1"/>
    <col min="14601" max="14601" width="13.7109375" style="386" customWidth="1"/>
    <col min="14602" max="14602" width="15.85546875" style="386" customWidth="1"/>
    <col min="14603" max="14848" width="9.140625" style="386"/>
    <col min="14849" max="14849" width="61.140625" style="386" customWidth="1"/>
    <col min="14850" max="14850" width="12.5703125" style="386" customWidth="1"/>
    <col min="14851" max="14851" width="10.28515625" style="386" customWidth="1"/>
    <col min="14852" max="14852" width="14.28515625" style="386" customWidth="1"/>
    <col min="14853" max="14853" width="14.85546875" style="386" customWidth="1"/>
    <col min="14854" max="14854" width="15.7109375" style="386" customWidth="1"/>
    <col min="14855" max="14855" width="15.42578125" style="386" customWidth="1"/>
    <col min="14856" max="14856" width="13.85546875" style="386" customWidth="1"/>
    <col min="14857" max="14857" width="13.7109375" style="386" customWidth="1"/>
    <col min="14858" max="14858" width="15.85546875" style="386" customWidth="1"/>
    <col min="14859" max="15104" width="9.140625" style="386"/>
    <col min="15105" max="15105" width="61.140625" style="386" customWidth="1"/>
    <col min="15106" max="15106" width="12.5703125" style="386" customWidth="1"/>
    <col min="15107" max="15107" width="10.28515625" style="386" customWidth="1"/>
    <col min="15108" max="15108" width="14.28515625" style="386" customWidth="1"/>
    <col min="15109" max="15109" width="14.85546875" style="386" customWidth="1"/>
    <col min="15110" max="15110" width="15.7109375" style="386" customWidth="1"/>
    <col min="15111" max="15111" width="15.42578125" style="386" customWidth="1"/>
    <col min="15112" max="15112" width="13.85546875" style="386" customWidth="1"/>
    <col min="15113" max="15113" width="13.7109375" style="386" customWidth="1"/>
    <col min="15114" max="15114" width="15.85546875" style="386" customWidth="1"/>
    <col min="15115" max="15360" width="9.140625" style="386"/>
    <col min="15361" max="15361" width="61.140625" style="386" customWidth="1"/>
    <col min="15362" max="15362" width="12.5703125" style="386" customWidth="1"/>
    <col min="15363" max="15363" width="10.28515625" style="386" customWidth="1"/>
    <col min="15364" max="15364" width="14.28515625" style="386" customWidth="1"/>
    <col min="15365" max="15365" width="14.85546875" style="386" customWidth="1"/>
    <col min="15366" max="15366" width="15.7109375" style="386" customWidth="1"/>
    <col min="15367" max="15367" width="15.42578125" style="386" customWidth="1"/>
    <col min="15368" max="15368" width="13.85546875" style="386" customWidth="1"/>
    <col min="15369" max="15369" width="13.7109375" style="386" customWidth="1"/>
    <col min="15370" max="15370" width="15.85546875" style="386" customWidth="1"/>
    <col min="15371" max="15616" width="9.140625" style="386"/>
    <col min="15617" max="15617" width="61.140625" style="386" customWidth="1"/>
    <col min="15618" max="15618" width="12.5703125" style="386" customWidth="1"/>
    <col min="15619" max="15619" width="10.28515625" style="386" customWidth="1"/>
    <col min="15620" max="15620" width="14.28515625" style="386" customWidth="1"/>
    <col min="15621" max="15621" width="14.85546875" style="386" customWidth="1"/>
    <col min="15622" max="15622" width="15.7109375" style="386" customWidth="1"/>
    <col min="15623" max="15623" width="15.42578125" style="386" customWidth="1"/>
    <col min="15624" max="15624" width="13.85546875" style="386" customWidth="1"/>
    <col min="15625" max="15625" width="13.7109375" style="386" customWidth="1"/>
    <col min="15626" max="15626" width="15.85546875" style="386" customWidth="1"/>
    <col min="15627" max="15872" width="9.140625" style="386"/>
    <col min="15873" max="15873" width="61.140625" style="386" customWidth="1"/>
    <col min="15874" max="15874" width="12.5703125" style="386" customWidth="1"/>
    <col min="15875" max="15875" width="10.28515625" style="386" customWidth="1"/>
    <col min="15876" max="15876" width="14.28515625" style="386" customWidth="1"/>
    <col min="15877" max="15877" width="14.85546875" style="386" customWidth="1"/>
    <col min="15878" max="15878" width="15.7109375" style="386" customWidth="1"/>
    <col min="15879" max="15879" width="15.42578125" style="386" customWidth="1"/>
    <col min="15880" max="15880" width="13.85546875" style="386" customWidth="1"/>
    <col min="15881" max="15881" width="13.7109375" style="386" customWidth="1"/>
    <col min="15882" max="15882" width="15.85546875" style="386" customWidth="1"/>
    <col min="15883" max="16128" width="9.140625" style="386"/>
    <col min="16129" max="16129" width="61.140625" style="386" customWidth="1"/>
    <col min="16130" max="16130" width="12.5703125" style="386" customWidth="1"/>
    <col min="16131" max="16131" width="10.28515625" style="386" customWidth="1"/>
    <col min="16132" max="16132" width="14.28515625" style="386" customWidth="1"/>
    <col min="16133" max="16133" width="14.85546875" style="386" customWidth="1"/>
    <col min="16134" max="16134" width="15.7109375" style="386" customWidth="1"/>
    <col min="16135" max="16135" width="15.42578125" style="386" customWidth="1"/>
    <col min="16136" max="16136" width="13.85546875" style="386" customWidth="1"/>
    <col min="16137" max="16137" width="13.7109375" style="386" customWidth="1"/>
    <col min="16138" max="16138" width="15.85546875" style="386" customWidth="1"/>
    <col min="16139" max="16384" width="9.140625" style="386"/>
  </cols>
  <sheetData>
    <row r="1" spans="1:19" s="309" customFormat="1" ht="19.149999999999999" customHeight="1" thickBot="1">
      <c r="A1" s="6603" t="s">
        <v>326</v>
      </c>
      <c r="B1" s="6603"/>
      <c r="C1" s="6603"/>
      <c r="D1" s="6603"/>
      <c r="E1" s="6603"/>
      <c r="F1" s="6603"/>
      <c r="G1" s="6603"/>
      <c r="H1" s="6603"/>
      <c r="I1" s="6603"/>
      <c r="J1" s="6603"/>
      <c r="K1" s="3642"/>
      <c r="L1" s="3642"/>
      <c r="M1" s="3642"/>
      <c r="N1" s="3642"/>
      <c r="O1" s="3642"/>
      <c r="P1" s="3642"/>
      <c r="Q1" s="3642"/>
      <c r="R1" s="3642"/>
      <c r="S1" s="3642"/>
    </row>
    <row r="2" spans="1:19" s="309" customFormat="1" ht="16.5" thickBot="1">
      <c r="A2" s="6604" t="s">
        <v>406</v>
      </c>
      <c r="B2" s="6605"/>
      <c r="C2" s="6605"/>
      <c r="D2" s="6605"/>
      <c r="E2" s="6605"/>
      <c r="F2" s="6605"/>
      <c r="G2" s="6605"/>
      <c r="H2" s="6606"/>
      <c r="I2" s="6606"/>
      <c r="J2" s="6607"/>
      <c r="K2" s="3647"/>
      <c r="L2" s="3648"/>
      <c r="M2" s="3648"/>
      <c r="N2" s="3648"/>
      <c r="O2" s="3648"/>
      <c r="P2" s="3648"/>
      <c r="Q2" s="3648"/>
      <c r="R2" s="3648"/>
      <c r="S2" s="3648"/>
    </row>
    <row r="3" spans="1:19" s="309" customFormat="1" ht="14.45" customHeight="1" thickBot="1">
      <c r="A3" s="6608" t="s">
        <v>1</v>
      </c>
      <c r="B3" s="6611" t="s">
        <v>44</v>
      </c>
      <c r="C3" s="6605"/>
      <c r="D3" s="6612"/>
      <c r="E3" s="6611" t="s">
        <v>45</v>
      </c>
      <c r="F3" s="6605"/>
      <c r="G3" s="6605"/>
      <c r="H3" s="3467"/>
      <c r="I3" s="3431"/>
      <c r="J3" s="3432"/>
    </row>
    <row r="4" spans="1:19" s="309" customFormat="1" ht="10.15" customHeight="1">
      <c r="A4" s="6609"/>
      <c r="B4" s="6613">
        <v>1</v>
      </c>
      <c r="C4" s="6614"/>
      <c r="D4" s="6615"/>
      <c r="E4" s="6619">
        <v>2</v>
      </c>
      <c r="F4" s="6620"/>
      <c r="G4" s="6620"/>
      <c r="H4" s="6623" t="s">
        <v>71</v>
      </c>
      <c r="I4" s="6624"/>
      <c r="J4" s="6625"/>
    </row>
    <row r="5" spans="1:19" s="309" customFormat="1" ht="15" customHeight="1">
      <c r="A5" s="6609"/>
      <c r="B5" s="6616"/>
      <c r="C5" s="6617"/>
      <c r="D5" s="6618"/>
      <c r="E5" s="6621"/>
      <c r="F5" s="6622"/>
      <c r="G5" s="6622"/>
      <c r="H5" s="6626"/>
      <c r="I5" s="6627"/>
      <c r="J5" s="6628"/>
    </row>
    <row r="6" spans="1:19" s="309" customFormat="1" ht="16.5" customHeight="1">
      <c r="A6" s="6609"/>
      <c r="B6" s="6631" t="s">
        <v>72</v>
      </c>
      <c r="C6" s="6632"/>
      <c r="D6" s="6633"/>
      <c r="E6" s="6600" t="s">
        <v>72</v>
      </c>
      <c r="F6" s="6601"/>
      <c r="G6" s="6601"/>
      <c r="H6" s="6629"/>
      <c r="I6" s="6622"/>
      <c r="J6" s="6630"/>
    </row>
    <row r="7" spans="1:19" s="309" customFormat="1" ht="38.25" customHeight="1">
      <c r="A7" s="6610"/>
      <c r="B7" s="4518" t="s">
        <v>7</v>
      </c>
      <c r="C7" s="4519" t="s">
        <v>47</v>
      </c>
      <c r="D7" s="4520" t="s">
        <v>9</v>
      </c>
      <c r="E7" s="4512" t="s">
        <v>7</v>
      </c>
      <c r="F7" s="3644" t="s">
        <v>47</v>
      </c>
      <c r="G7" s="3645" t="s">
        <v>9</v>
      </c>
      <c r="H7" s="3643" t="s">
        <v>7</v>
      </c>
      <c r="I7" s="3644" t="s">
        <v>47</v>
      </c>
      <c r="J7" s="3646" t="s">
        <v>9</v>
      </c>
    </row>
    <row r="8" spans="1:19" s="309" customFormat="1" ht="15.75">
      <c r="A8" s="4497" t="s">
        <v>48</v>
      </c>
      <c r="B8" s="4521"/>
      <c r="C8" s="4522"/>
      <c r="D8" s="4523" t="s">
        <v>28</v>
      </c>
      <c r="E8" s="4513"/>
      <c r="F8" s="3433"/>
      <c r="G8" s="3434"/>
      <c r="H8" s="3468"/>
      <c r="I8" s="3434"/>
      <c r="J8" s="3435"/>
    </row>
    <row r="9" spans="1:19" s="309" customFormat="1" ht="15.75">
      <c r="A9" s="4498" t="s">
        <v>73</v>
      </c>
      <c r="B9" s="4524">
        <v>12</v>
      </c>
      <c r="C9" s="4525">
        <v>0</v>
      </c>
      <c r="D9" s="4526">
        <v>12</v>
      </c>
      <c r="E9" s="4481">
        <f>E20+E30</f>
        <v>16</v>
      </c>
      <c r="F9" s="4482">
        <f>F20+F30</f>
        <v>1</v>
      </c>
      <c r="G9" s="4483">
        <f>G20+G30</f>
        <v>17</v>
      </c>
      <c r="H9" s="3469">
        <f>E9+B9</f>
        <v>28</v>
      </c>
      <c r="I9" s="3438">
        <f>F9+C9</f>
        <v>1</v>
      </c>
      <c r="J9" s="3439">
        <f>G9+D9</f>
        <v>29</v>
      </c>
    </row>
    <row r="10" spans="1:19" s="309" customFormat="1" ht="16.5" customHeight="1">
      <c r="A10" s="4499" t="s">
        <v>74</v>
      </c>
      <c r="B10" s="4524">
        <f>B21+B31</f>
        <v>12</v>
      </c>
      <c r="C10" s="4525">
        <f t="shared" ref="B10:F16" si="0">C21+C31</f>
        <v>0</v>
      </c>
      <c r="D10" s="4526">
        <f t="shared" si="0"/>
        <v>12</v>
      </c>
      <c r="E10" s="4481">
        <f t="shared" si="0"/>
        <v>12</v>
      </c>
      <c r="F10" s="4482">
        <f>F21+F31</f>
        <v>0</v>
      </c>
      <c r="G10" s="4483">
        <f>G21+G31</f>
        <v>12</v>
      </c>
      <c r="H10" s="3469">
        <f t="shared" ref="H10:J16" si="1">E10+B10</f>
        <v>24</v>
      </c>
      <c r="I10" s="3438">
        <f t="shared" si="1"/>
        <v>0</v>
      </c>
      <c r="J10" s="3439">
        <f t="shared" si="1"/>
        <v>24</v>
      </c>
    </row>
    <row r="11" spans="1:19" s="309" customFormat="1" ht="21.75" customHeight="1">
      <c r="A11" s="4500" t="s">
        <v>75</v>
      </c>
      <c r="B11" s="4524">
        <f>B22+B32</f>
        <v>20</v>
      </c>
      <c r="C11" s="4525">
        <v>3</v>
      </c>
      <c r="D11" s="4526">
        <v>23</v>
      </c>
      <c r="E11" s="4481">
        <v>21</v>
      </c>
      <c r="F11" s="4482">
        <v>1</v>
      </c>
      <c r="G11" s="4483">
        <v>22</v>
      </c>
      <c r="H11" s="3469">
        <f t="shared" si="1"/>
        <v>41</v>
      </c>
      <c r="I11" s="3438">
        <f t="shared" si="1"/>
        <v>4</v>
      </c>
      <c r="J11" s="3439">
        <f t="shared" si="1"/>
        <v>45</v>
      </c>
    </row>
    <row r="12" spans="1:19" s="309" customFormat="1" ht="2.25" hidden="1" customHeight="1">
      <c r="A12" s="4498" t="s">
        <v>76</v>
      </c>
      <c r="B12" s="4524">
        <f>B23+B33</f>
        <v>0</v>
      </c>
      <c r="C12" s="4525">
        <f t="shared" si="0"/>
        <v>0</v>
      </c>
      <c r="D12" s="4526">
        <f t="shared" si="0"/>
        <v>0</v>
      </c>
      <c r="E12" s="4481">
        <f t="shared" si="0"/>
        <v>0</v>
      </c>
      <c r="F12" s="4482">
        <f t="shared" si="0"/>
        <v>0</v>
      </c>
      <c r="G12" s="4483">
        <f>G23+G33</f>
        <v>0</v>
      </c>
      <c r="H12" s="3469">
        <f t="shared" si="1"/>
        <v>0</v>
      </c>
      <c r="I12" s="3438">
        <f t="shared" si="1"/>
        <v>0</v>
      </c>
      <c r="J12" s="3439">
        <f t="shared" si="1"/>
        <v>0</v>
      </c>
    </row>
    <row r="13" spans="1:19" s="309" customFormat="1" ht="19.5" customHeight="1">
      <c r="A13" s="4501" t="s">
        <v>77</v>
      </c>
      <c r="B13" s="4524">
        <f t="shared" si="0"/>
        <v>12</v>
      </c>
      <c r="C13" s="4525">
        <f t="shared" si="0"/>
        <v>0</v>
      </c>
      <c r="D13" s="4526">
        <f t="shared" si="0"/>
        <v>12</v>
      </c>
      <c r="E13" s="4481">
        <f>13</f>
        <v>13</v>
      </c>
      <c r="F13" s="4482">
        <f t="shared" si="0"/>
        <v>1</v>
      </c>
      <c r="G13" s="4483">
        <f>E13+F13</f>
        <v>14</v>
      </c>
      <c r="H13" s="3469">
        <f t="shared" si="1"/>
        <v>25</v>
      </c>
      <c r="I13" s="3438">
        <f t="shared" si="1"/>
        <v>1</v>
      </c>
      <c r="J13" s="3439">
        <f t="shared" si="1"/>
        <v>26</v>
      </c>
    </row>
    <row r="14" spans="1:19" s="309" customFormat="1" ht="22.5" customHeight="1">
      <c r="A14" s="4502" t="s">
        <v>78</v>
      </c>
      <c r="B14" s="4524">
        <v>10</v>
      </c>
      <c r="C14" s="4525">
        <f t="shared" si="0"/>
        <v>0</v>
      </c>
      <c r="D14" s="4526">
        <v>10</v>
      </c>
      <c r="E14" s="4481">
        <v>10</v>
      </c>
      <c r="F14" s="4482">
        <v>6</v>
      </c>
      <c r="G14" s="4483">
        <v>16</v>
      </c>
      <c r="H14" s="3469">
        <f t="shared" si="1"/>
        <v>20</v>
      </c>
      <c r="I14" s="3438">
        <f t="shared" si="1"/>
        <v>6</v>
      </c>
      <c r="J14" s="3439">
        <f t="shared" si="1"/>
        <v>26</v>
      </c>
    </row>
    <row r="15" spans="1:19" s="309" customFormat="1" ht="18.75" customHeight="1">
      <c r="A15" s="4503" t="s">
        <v>79</v>
      </c>
      <c r="B15" s="4524">
        <f t="shared" si="0"/>
        <v>6</v>
      </c>
      <c r="C15" s="4525">
        <f t="shared" si="0"/>
        <v>1</v>
      </c>
      <c r="D15" s="4526">
        <f t="shared" si="0"/>
        <v>7</v>
      </c>
      <c r="E15" s="4481">
        <f>7</f>
        <v>7</v>
      </c>
      <c r="F15" s="4482">
        <f t="shared" si="0"/>
        <v>0</v>
      </c>
      <c r="G15" s="4483">
        <f>7</f>
        <v>7</v>
      </c>
      <c r="H15" s="3469">
        <f t="shared" si="1"/>
        <v>13</v>
      </c>
      <c r="I15" s="3438">
        <f t="shared" si="1"/>
        <v>1</v>
      </c>
      <c r="J15" s="3439">
        <f t="shared" si="1"/>
        <v>14</v>
      </c>
    </row>
    <row r="16" spans="1:19" s="309" customFormat="1" ht="19.5" customHeight="1" thickBot="1">
      <c r="A16" s="4504" t="s">
        <v>80</v>
      </c>
      <c r="B16" s="4527">
        <v>23</v>
      </c>
      <c r="C16" s="4493">
        <f t="shared" si="0"/>
        <v>0</v>
      </c>
      <c r="D16" s="4528">
        <v>23</v>
      </c>
      <c r="E16" s="4484">
        <v>20</v>
      </c>
      <c r="F16" s="4485">
        <f t="shared" si="0"/>
        <v>0</v>
      </c>
      <c r="G16" s="4486">
        <v>21</v>
      </c>
      <c r="H16" s="2036">
        <f>E16+B16</f>
        <v>43</v>
      </c>
      <c r="I16" s="2133">
        <f t="shared" si="1"/>
        <v>0</v>
      </c>
      <c r="J16" s="2134">
        <f>G16+D16</f>
        <v>44</v>
      </c>
    </row>
    <row r="17" spans="1:12" s="309" customFormat="1" ht="16.5" thickBot="1">
      <c r="A17" s="4505" t="s">
        <v>27</v>
      </c>
      <c r="B17" s="4529">
        <f t="shared" ref="B17:G17" si="2">SUM(B8:B16)</f>
        <v>95</v>
      </c>
      <c r="C17" s="4530">
        <f t="shared" si="2"/>
        <v>4</v>
      </c>
      <c r="D17" s="4531">
        <f t="shared" si="2"/>
        <v>99</v>
      </c>
      <c r="E17" s="3445">
        <f t="shared" si="2"/>
        <v>99</v>
      </c>
      <c r="F17" s="4487">
        <f t="shared" si="2"/>
        <v>9</v>
      </c>
      <c r="G17" s="4488">
        <f t="shared" si="2"/>
        <v>109</v>
      </c>
      <c r="H17" s="3470">
        <f>E17+B17</f>
        <v>194</v>
      </c>
      <c r="I17" s="3447">
        <f>F17+C17</f>
        <v>13</v>
      </c>
      <c r="J17" s="3448">
        <f>G17+D17</f>
        <v>208</v>
      </c>
    </row>
    <row r="18" spans="1:12" s="309" customFormat="1" ht="15.75">
      <c r="A18" s="4506" t="s">
        <v>15</v>
      </c>
      <c r="B18" s="4532"/>
      <c r="C18" s="4533"/>
      <c r="D18" s="4534"/>
      <c r="E18" s="4489"/>
      <c r="F18" s="4489"/>
      <c r="G18" s="4490"/>
      <c r="H18" s="2136"/>
      <c r="I18" s="3450"/>
      <c r="J18" s="3451"/>
    </row>
    <row r="19" spans="1:12" s="309" customFormat="1" ht="15.75">
      <c r="A19" s="4506" t="s">
        <v>16</v>
      </c>
      <c r="B19" s="4532"/>
      <c r="C19" s="4533"/>
      <c r="D19" s="4534"/>
      <c r="E19" s="4481"/>
      <c r="F19" s="4481"/>
      <c r="G19" s="4483"/>
      <c r="H19" s="3471"/>
      <c r="I19" s="3452"/>
      <c r="J19" s="3472"/>
    </row>
    <row r="20" spans="1:12" s="309" customFormat="1" ht="15.75">
      <c r="A20" s="4498" t="s">
        <v>73</v>
      </c>
      <c r="B20" s="4535">
        <v>12</v>
      </c>
      <c r="C20" s="4536">
        <v>0</v>
      </c>
      <c r="D20" s="4526">
        <f>C20+B20</f>
        <v>12</v>
      </c>
      <c r="E20" s="4481">
        <v>16</v>
      </c>
      <c r="F20" s="4481">
        <v>1</v>
      </c>
      <c r="G20" s="4483">
        <f t="shared" ref="G20:G27" si="3">F20+E20</f>
        <v>17</v>
      </c>
      <c r="H20" s="3471">
        <f>B20+E20</f>
        <v>28</v>
      </c>
      <c r="I20" s="3452">
        <f>C20+F20</f>
        <v>1</v>
      </c>
      <c r="J20" s="3472">
        <f>G20+D20</f>
        <v>29</v>
      </c>
    </row>
    <row r="21" spans="1:12" s="309" customFormat="1" ht="15.75">
      <c r="A21" s="4499" t="s">
        <v>74</v>
      </c>
      <c r="B21" s="4537">
        <f>12</f>
        <v>12</v>
      </c>
      <c r="C21" s="4538">
        <v>0</v>
      </c>
      <c r="D21" s="4526">
        <f t="shared" ref="D21:D26" si="4">C21+B21</f>
        <v>12</v>
      </c>
      <c r="E21" s="4481">
        <v>12</v>
      </c>
      <c r="F21" s="4481">
        <v>0</v>
      </c>
      <c r="G21" s="4483">
        <f t="shared" si="3"/>
        <v>12</v>
      </c>
      <c r="H21" s="3471">
        <f t="shared" ref="H21:I27" si="5">B21+E21</f>
        <v>24</v>
      </c>
      <c r="I21" s="3452">
        <f t="shared" si="5"/>
        <v>0</v>
      </c>
      <c r="J21" s="3472">
        <f t="shared" ref="J21:J27" si="6">G21+D21</f>
        <v>24</v>
      </c>
    </row>
    <row r="22" spans="1:12" s="309" customFormat="1" ht="17.25" customHeight="1">
      <c r="A22" s="4500" t="s">
        <v>75</v>
      </c>
      <c r="B22" s="4535">
        <f>20</f>
        <v>20</v>
      </c>
      <c r="C22" s="4536">
        <v>3</v>
      </c>
      <c r="D22" s="4526">
        <v>23</v>
      </c>
      <c r="E22" s="4481">
        <v>20</v>
      </c>
      <c r="F22" s="4481">
        <v>1</v>
      </c>
      <c r="G22" s="4483">
        <f t="shared" si="3"/>
        <v>21</v>
      </c>
      <c r="H22" s="3471">
        <f t="shared" si="5"/>
        <v>40</v>
      </c>
      <c r="I22" s="3452">
        <f t="shared" si="5"/>
        <v>4</v>
      </c>
      <c r="J22" s="3472">
        <f t="shared" si="6"/>
        <v>44</v>
      </c>
    </row>
    <row r="23" spans="1:12" s="309" customFormat="1" ht="24" hidden="1" customHeight="1">
      <c r="A23" s="4498" t="s">
        <v>53</v>
      </c>
      <c r="B23" s="4535">
        <v>0</v>
      </c>
      <c r="C23" s="4536">
        <v>0</v>
      </c>
      <c r="D23" s="4526">
        <f t="shared" si="4"/>
        <v>0</v>
      </c>
      <c r="E23" s="4481">
        <v>0</v>
      </c>
      <c r="F23" s="4481">
        <v>0</v>
      </c>
      <c r="G23" s="4483">
        <f t="shared" si="3"/>
        <v>0</v>
      </c>
      <c r="H23" s="3471">
        <f t="shared" si="5"/>
        <v>0</v>
      </c>
      <c r="I23" s="3452">
        <f t="shared" si="5"/>
        <v>0</v>
      </c>
      <c r="J23" s="3472">
        <f>G23+D23</f>
        <v>0</v>
      </c>
    </row>
    <row r="24" spans="1:12" s="309" customFormat="1" ht="15.75">
      <c r="A24" s="4501" t="s">
        <v>77</v>
      </c>
      <c r="B24" s="4535">
        <v>12</v>
      </c>
      <c r="C24" s="4536">
        <v>0</v>
      </c>
      <c r="D24" s="4526">
        <f t="shared" si="4"/>
        <v>12</v>
      </c>
      <c r="E24" s="4481">
        <v>13</v>
      </c>
      <c r="F24" s="4481">
        <v>1</v>
      </c>
      <c r="G24" s="4483">
        <f t="shared" si="3"/>
        <v>14</v>
      </c>
      <c r="H24" s="3471">
        <f t="shared" si="5"/>
        <v>25</v>
      </c>
      <c r="I24" s="3452">
        <f t="shared" si="5"/>
        <v>1</v>
      </c>
      <c r="J24" s="3472">
        <f t="shared" si="6"/>
        <v>26</v>
      </c>
    </row>
    <row r="25" spans="1:12" s="309" customFormat="1" ht="15.75">
      <c r="A25" s="4502" t="s">
        <v>78</v>
      </c>
      <c r="B25" s="4539">
        <f>10</f>
        <v>10</v>
      </c>
      <c r="C25" s="4492">
        <f>0</f>
        <v>0</v>
      </c>
      <c r="D25" s="4526">
        <f>10</f>
        <v>10</v>
      </c>
      <c r="E25" s="4481">
        <v>10</v>
      </c>
      <c r="F25" s="4481">
        <v>6</v>
      </c>
      <c r="G25" s="4483">
        <v>16</v>
      </c>
      <c r="H25" s="3471">
        <f>E25+B25</f>
        <v>20</v>
      </c>
      <c r="I25" s="3452">
        <f t="shared" si="5"/>
        <v>6</v>
      </c>
      <c r="J25" s="3472">
        <f t="shared" si="6"/>
        <v>26</v>
      </c>
    </row>
    <row r="26" spans="1:12" s="309" customFormat="1" ht="15.75">
      <c r="A26" s="4503" t="s">
        <v>79</v>
      </c>
      <c r="B26" s="4539">
        <f>6</f>
        <v>6</v>
      </c>
      <c r="C26" s="4492">
        <f>1</f>
        <v>1</v>
      </c>
      <c r="D26" s="4526">
        <f t="shared" si="4"/>
        <v>7</v>
      </c>
      <c r="E26" s="4481">
        <f>7</f>
        <v>7</v>
      </c>
      <c r="F26" s="4481">
        <v>0</v>
      </c>
      <c r="G26" s="4483">
        <f>E26</f>
        <v>7</v>
      </c>
      <c r="H26" s="3471">
        <f t="shared" si="5"/>
        <v>13</v>
      </c>
      <c r="I26" s="3452">
        <f t="shared" si="5"/>
        <v>1</v>
      </c>
      <c r="J26" s="3472">
        <f t="shared" si="6"/>
        <v>14</v>
      </c>
    </row>
    <row r="27" spans="1:12" s="309" customFormat="1" ht="16.5" thickBot="1">
      <c r="A27" s="4504" t="s">
        <v>80</v>
      </c>
      <c r="B27" s="4539">
        <v>23</v>
      </c>
      <c r="C27" s="4492">
        <f>0</f>
        <v>0</v>
      </c>
      <c r="D27" s="4528">
        <f>C27+B27</f>
        <v>23</v>
      </c>
      <c r="E27" s="4484">
        <v>21</v>
      </c>
      <c r="F27" s="4484">
        <v>0</v>
      </c>
      <c r="G27" s="4486">
        <f t="shared" si="3"/>
        <v>21</v>
      </c>
      <c r="H27" s="3473">
        <f t="shared" si="5"/>
        <v>44</v>
      </c>
      <c r="I27" s="3453">
        <f t="shared" si="5"/>
        <v>0</v>
      </c>
      <c r="J27" s="3474">
        <f t="shared" si="6"/>
        <v>44</v>
      </c>
    </row>
    <row r="28" spans="1:12" s="309" customFormat="1" ht="16.5" thickBot="1">
      <c r="A28" s="4507" t="s">
        <v>17</v>
      </c>
      <c r="B28" s="4540">
        <f t="shared" ref="B28:G28" si="7">SUM(B20:B27)</f>
        <v>95</v>
      </c>
      <c r="C28" s="4494">
        <f t="shared" si="7"/>
        <v>4</v>
      </c>
      <c r="D28" s="4541">
        <f t="shared" si="7"/>
        <v>99</v>
      </c>
      <c r="E28" s="3445">
        <f t="shared" si="7"/>
        <v>99</v>
      </c>
      <c r="F28" s="4487">
        <f t="shared" si="7"/>
        <v>9</v>
      </c>
      <c r="G28" s="4488">
        <f t="shared" si="7"/>
        <v>108</v>
      </c>
      <c r="H28" s="3475">
        <f>E28+B28</f>
        <v>194</v>
      </c>
      <c r="I28" s="3455">
        <f>F28+C28</f>
        <v>13</v>
      </c>
      <c r="J28" s="3456">
        <f>G28+D28</f>
        <v>207</v>
      </c>
      <c r="L28" s="3457"/>
    </row>
    <row r="29" spans="1:12" s="309" customFormat="1" ht="16.5" customHeight="1">
      <c r="A29" s="4506" t="s">
        <v>58</v>
      </c>
      <c r="B29" s="4542"/>
      <c r="C29" s="4543"/>
      <c r="D29" s="4544"/>
      <c r="E29" s="4489"/>
      <c r="F29" s="4489"/>
      <c r="G29" s="4490"/>
      <c r="H29" s="3476"/>
      <c r="I29" s="3459"/>
      <c r="J29" s="2138"/>
    </row>
    <row r="30" spans="1:12" s="309" customFormat="1" ht="15.75">
      <c r="A30" s="4498" t="s">
        <v>73</v>
      </c>
      <c r="B30" s="4535">
        <v>0</v>
      </c>
      <c r="C30" s="4536">
        <v>0</v>
      </c>
      <c r="D30" s="4545">
        <f>B30+C30</f>
        <v>0</v>
      </c>
      <c r="E30" s="4491">
        <v>0</v>
      </c>
      <c r="F30" s="4482">
        <v>0</v>
      </c>
      <c r="G30" s="4483">
        <f>E30+F30</f>
        <v>0</v>
      </c>
      <c r="H30" s="3471">
        <f>B30+E30</f>
        <v>0</v>
      </c>
      <c r="I30" s="3452">
        <f>C30+F30</f>
        <v>0</v>
      </c>
      <c r="J30" s="3472">
        <f t="shared" ref="J30:J38" si="8">G30+D30</f>
        <v>0</v>
      </c>
    </row>
    <row r="31" spans="1:12" s="309" customFormat="1" ht="15.75">
      <c r="A31" s="4499" t="s">
        <v>74</v>
      </c>
      <c r="B31" s="4537">
        <v>0</v>
      </c>
      <c r="C31" s="4538">
        <v>0</v>
      </c>
      <c r="D31" s="4545">
        <f t="shared" ref="D31:D37" si="9">B31+C31</f>
        <v>0</v>
      </c>
      <c r="E31" s="4491">
        <v>0</v>
      </c>
      <c r="F31" s="4482">
        <v>0</v>
      </c>
      <c r="G31" s="4483">
        <v>0</v>
      </c>
      <c r="H31" s="3471">
        <f t="shared" ref="H31:I37" si="10">B31+E31</f>
        <v>0</v>
      </c>
      <c r="I31" s="3452">
        <f t="shared" si="10"/>
        <v>0</v>
      </c>
      <c r="J31" s="3472">
        <f t="shared" si="8"/>
        <v>0</v>
      </c>
    </row>
    <row r="32" spans="1:12" s="309" customFormat="1" ht="20.25" customHeight="1">
      <c r="A32" s="4500" t="s">
        <v>75</v>
      </c>
      <c r="B32" s="4535">
        <v>0</v>
      </c>
      <c r="C32" s="4536">
        <v>0</v>
      </c>
      <c r="D32" s="4545">
        <f t="shared" si="9"/>
        <v>0</v>
      </c>
      <c r="E32" s="4491">
        <v>0</v>
      </c>
      <c r="F32" s="4482">
        <v>0</v>
      </c>
      <c r="G32" s="4483">
        <f t="shared" ref="G32:G37" si="11">E32+F32</f>
        <v>0</v>
      </c>
      <c r="H32" s="3471">
        <f t="shared" si="10"/>
        <v>0</v>
      </c>
      <c r="I32" s="3452">
        <f t="shared" si="10"/>
        <v>0</v>
      </c>
      <c r="J32" s="3472">
        <f t="shared" si="8"/>
        <v>0</v>
      </c>
    </row>
    <row r="33" spans="1:24" s="309" customFormat="1" ht="1.5" hidden="1" customHeight="1">
      <c r="A33" s="4498" t="s">
        <v>53</v>
      </c>
      <c r="B33" s="4535">
        <v>0</v>
      </c>
      <c r="C33" s="4536">
        <v>0</v>
      </c>
      <c r="D33" s="4545">
        <f t="shared" si="9"/>
        <v>0</v>
      </c>
      <c r="E33" s="4491">
        <v>0</v>
      </c>
      <c r="F33" s="4482">
        <v>0</v>
      </c>
      <c r="G33" s="4483">
        <f t="shared" si="11"/>
        <v>0</v>
      </c>
      <c r="H33" s="3471">
        <f t="shared" si="10"/>
        <v>0</v>
      </c>
      <c r="I33" s="3452">
        <f t="shared" si="10"/>
        <v>0</v>
      </c>
      <c r="J33" s="3472">
        <f t="shared" si="8"/>
        <v>0</v>
      </c>
    </row>
    <row r="34" spans="1:24" s="309" customFormat="1" ht="15.75">
      <c r="A34" s="4501" t="s">
        <v>77</v>
      </c>
      <c r="B34" s="4535">
        <v>0</v>
      </c>
      <c r="C34" s="4536">
        <v>0</v>
      </c>
      <c r="D34" s="4545">
        <f t="shared" si="9"/>
        <v>0</v>
      </c>
      <c r="E34" s="4491">
        <v>0</v>
      </c>
      <c r="F34" s="4482">
        <v>0</v>
      </c>
      <c r="G34" s="4483">
        <v>0</v>
      </c>
      <c r="H34" s="3471">
        <f t="shared" si="10"/>
        <v>0</v>
      </c>
      <c r="I34" s="3452">
        <f t="shared" si="10"/>
        <v>0</v>
      </c>
      <c r="J34" s="3472">
        <f t="shared" si="8"/>
        <v>0</v>
      </c>
    </row>
    <row r="35" spans="1:24" s="309" customFormat="1" ht="20.25" customHeight="1">
      <c r="A35" s="4502" t="s">
        <v>78</v>
      </c>
      <c r="B35" s="4539">
        <v>0</v>
      </c>
      <c r="C35" s="4492">
        <v>0</v>
      </c>
      <c r="D35" s="4545">
        <f t="shared" si="9"/>
        <v>0</v>
      </c>
      <c r="E35" s="4481">
        <v>0</v>
      </c>
      <c r="F35" s="4482">
        <v>0</v>
      </c>
      <c r="G35" s="4483">
        <f t="shared" si="11"/>
        <v>0</v>
      </c>
      <c r="H35" s="3471">
        <f t="shared" si="10"/>
        <v>0</v>
      </c>
      <c r="I35" s="3452">
        <f t="shared" si="10"/>
        <v>0</v>
      </c>
      <c r="J35" s="3472">
        <f t="shared" si="8"/>
        <v>0</v>
      </c>
    </row>
    <row r="36" spans="1:24" s="309" customFormat="1" ht="15.75">
      <c r="A36" s="4503" t="s">
        <v>79</v>
      </c>
      <c r="B36" s="4539">
        <v>0</v>
      </c>
      <c r="C36" s="4492">
        <v>0</v>
      </c>
      <c r="D36" s="4545">
        <f t="shared" si="9"/>
        <v>0</v>
      </c>
      <c r="E36" s="4481">
        <v>0</v>
      </c>
      <c r="F36" s="4482">
        <v>0</v>
      </c>
      <c r="G36" s="4483">
        <f t="shared" si="11"/>
        <v>0</v>
      </c>
      <c r="H36" s="3471">
        <f t="shared" si="10"/>
        <v>0</v>
      </c>
      <c r="I36" s="3452">
        <f t="shared" si="10"/>
        <v>0</v>
      </c>
      <c r="J36" s="3472">
        <f t="shared" si="8"/>
        <v>0</v>
      </c>
    </row>
    <row r="37" spans="1:24" s="309" customFormat="1" ht="21.75" customHeight="1" thickBot="1">
      <c r="A37" s="4508" t="s">
        <v>80</v>
      </c>
      <c r="B37" s="4539">
        <f>0</f>
        <v>0</v>
      </c>
      <c r="C37" s="4492">
        <v>0</v>
      </c>
      <c r="D37" s="4546">
        <f t="shared" si="9"/>
        <v>0</v>
      </c>
      <c r="E37" s="4486">
        <f>1</f>
        <v>1</v>
      </c>
      <c r="F37" s="4493">
        <v>0</v>
      </c>
      <c r="G37" s="4493">
        <f t="shared" si="11"/>
        <v>1</v>
      </c>
      <c r="H37" s="3473">
        <f t="shared" si="10"/>
        <v>1</v>
      </c>
      <c r="I37" s="3453">
        <f>C37+F37</f>
        <v>0</v>
      </c>
      <c r="J37" s="3474">
        <f t="shared" si="8"/>
        <v>1</v>
      </c>
    </row>
    <row r="38" spans="1:24" s="309" customFormat="1" ht="21.75" customHeight="1" thickBot="1">
      <c r="A38" s="4507" t="s">
        <v>60</v>
      </c>
      <c r="B38" s="4540">
        <f t="shared" ref="B38:G38" si="12">SUM(B30:B37)</f>
        <v>0</v>
      </c>
      <c r="C38" s="4495">
        <f t="shared" si="12"/>
        <v>0</v>
      </c>
      <c r="D38" s="4547">
        <f t="shared" si="12"/>
        <v>0</v>
      </c>
      <c r="E38" s="4514">
        <f t="shared" si="12"/>
        <v>1</v>
      </c>
      <c r="F38" s="4495">
        <f t="shared" si="12"/>
        <v>0</v>
      </c>
      <c r="G38" s="4495">
        <f t="shared" si="12"/>
        <v>1</v>
      </c>
      <c r="H38" s="3477">
        <f>B38+E38</f>
        <v>1</v>
      </c>
      <c r="I38" s="3460">
        <f>C38+F38</f>
        <v>0</v>
      </c>
      <c r="J38" s="3456">
        <f t="shared" si="8"/>
        <v>1</v>
      </c>
    </row>
    <row r="39" spans="1:24" s="309" customFormat="1" ht="21.75" customHeight="1" thickBot="1">
      <c r="A39" s="4509" t="s">
        <v>65</v>
      </c>
      <c r="B39" s="4548">
        <f t="shared" ref="B39:G39" si="13">B28</f>
        <v>95</v>
      </c>
      <c r="C39" s="4496">
        <f t="shared" si="13"/>
        <v>4</v>
      </c>
      <c r="D39" s="4549">
        <f t="shared" si="13"/>
        <v>99</v>
      </c>
      <c r="E39" s="4515">
        <f t="shared" si="13"/>
        <v>99</v>
      </c>
      <c r="F39" s="4496">
        <f t="shared" si="13"/>
        <v>9</v>
      </c>
      <c r="G39" s="4496">
        <f t="shared" si="13"/>
        <v>108</v>
      </c>
      <c r="H39" s="3478">
        <f t="shared" ref="H39:I39" si="14">H28</f>
        <v>194</v>
      </c>
      <c r="I39" s="3461">
        <f t="shared" si="14"/>
        <v>13</v>
      </c>
      <c r="J39" s="3456">
        <f>G39+D39</f>
        <v>207</v>
      </c>
    </row>
    <row r="40" spans="1:24" s="309" customFormat="1" ht="22.5" customHeight="1" thickBot="1">
      <c r="A40" s="4510" t="s">
        <v>60</v>
      </c>
      <c r="B40" s="4550">
        <f t="shared" ref="B40:I40" si="15">B38</f>
        <v>0</v>
      </c>
      <c r="C40" s="3462">
        <f t="shared" si="15"/>
        <v>0</v>
      </c>
      <c r="D40" s="4551">
        <f t="shared" si="15"/>
        <v>0</v>
      </c>
      <c r="E40" s="4516">
        <f t="shared" si="15"/>
        <v>1</v>
      </c>
      <c r="F40" s="2135">
        <f t="shared" si="15"/>
        <v>0</v>
      </c>
      <c r="G40" s="3466">
        <f t="shared" si="15"/>
        <v>1</v>
      </c>
      <c r="H40" s="3479">
        <f t="shared" si="15"/>
        <v>1</v>
      </c>
      <c r="I40" s="2135">
        <f t="shared" si="15"/>
        <v>0</v>
      </c>
      <c r="J40" s="2137">
        <f>G40+D40</f>
        <v>1</v>
      </c>
    </row>
    <row r="41" spans="1:24" s="309" customFormat="1" ht="23.25" thickBot="1">
      <c r="A41" s="4511" t="s">
        <v>61</v>
      </c>
      <c r="B41" s="4552">
        <f t="shared" ref="B41:G41" si="16">B40+B39</f>
        <v>95</v>
      </c>
      <c r="C41" s="4553">
        <f t="shared" si="16"/>
        <v>4</v>
      </c>
      <c r="D41" s="4554">
        <f t="shared" si="16"/>
        <v>99</v>
      </c>
      <c r="E41" s="4517">
        <f t="shared" si="16"/>
        <v>100</v>
      </c>
      <c r="F41" s="3464">
        <f t="shared" si="16"/>
        <v>9</v>
      </c>
      <c r="G41" s="3480">
        <f t="shared" si="16"/>
        <v>109</v>
      </c>
      <c r="H41" s="3481">
        <f>E41+B41</f>
        <v>195</v>
      </c>
      <c r="I41" s="3464">
        <f>F41+C41</f>
        <v>13</v>
      </c>
      <c r="J41" s="3465">
        <f>G41+D41</f>
        <v>208</v>
      </c>
    </row>
    <row r="42" spans="1:24" s="309" customFormat="1" ht="15.75"/>
    <row r="43" spans="1:24" s="309" customFormat="1" ht="15.75">
      <c r="A43" s="308"/>
      <c r="B43" s="308"/>
      <c r="C43" s="308"/>
      <c r="D43" s="308"/>
      <c r="E43" s="308"/>
      <c r="F43" s="308"/>
      <c r="G43" s="308"/>
      <c r="H43" s="308"/>
      <c r="I43" s="310"/>
      <c r="J43" s="310"/>
      <c r="K43" s="1440"/>
      <c r="L43" s="1440"/>
      <c r="M43" s="1440"/>
      <c r="N43" s="1440"/>
      <c r="O43" s="1440"/>
      <c r="P43" s="1440"/>
      <c r="Q43" s="1440"/>
      <c r="R43" s="1440"/>
      <c r="S43" s="1440"/>
      <c r="T43" s="1440"/>
      <c r="U43" s="1440"/>
      <c r="V43" s="1440"/>
      <c r="W43" s="1440"/>
      <c r="X43" s="1440"/>
    </row>
    <row r="44" spans="1:24" ht="15.75">
      <c r="A44" s="6602"/>
      <c r="B44" s="6602"/>
      <c r="C44" s="6602"/>
      <c r="D44" s="6602"/>
      <c r="E44" s="6602"/>
      <c r="F44" s="6602"/>
      <c r="G44" s="6602"/>
      <c r="H44" s="6602"/>
      <c r="I44" s="6602"/>
      <c r="J44" s="6602"/>
    </row>
    <row r="46" spans="1:24">
      <c r="K46" s="1432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44"/>
  <sheetViews>
    <sheetView zoomScale="75" zoomScaleNormal="75" workbookViewId="0">
      <selection activeCell="H21" sqref="H21"/>
    </sheetView>
  </sheetViews>
  <sheetFormatPr defaultRowHeight="12.75"/>
  <cols>
    <col min="1" max="1" width="59" style="386" customWidth="1"/>
    <col min="2" max="2" width="9.28515625" style="1432" customWidth="1"/>
    <col min="3" max="3" width="11.42578125" style="1432" customWidth="1"/>
    <col min="4" max="4" width="10.85546875" style="1432" customWidth="1"/>
    <col min="5" max="5" width="9.7109375" style="386" customWidth="1"/>
    <col min="6" max="6" width="9.28515625" style="386" customWidth="1"/>
    <col min="7" max="7" width="11.140625" style="386" customWidth="1"/>
    <col min="8" max="8" width="11.42578125" style="386" customWidth="1"/>
    <col min="9" max="9" width="11.5703125" style="386" customWidth="1"/>
    <col min="10" max="10" width="11.42578125" style="386" customWidth="1"/>
    <col min="11" max="11" width="13.5703125" style="386" customWidth="1"/>
    <col min="12" max="12" width="14.140625" style="386" customWidth="1"/>
    <col min="13" max="13" width="13" style="386" customWidth="1"/>
    <col min="14" max="256" width="9.140625" style="386"/>
    <col min="257" max="257" width="59" style="386" customWidth="1"/>
    <col min="258" max="258" width="5.85546875" style="386" customWidth="1"/>
    <col min="259" max="259" width="10.28515625" style="386" customWidth="1"/>
    <col min="260" max="260" width="12.42578125" style="386" customWidth="1"/>
    <col min="261" max="261" width="7.85546875" style="386" customWidth="1"/>
    <col min="262" max="262" width="7.7109375" style="386" customWidth="1"/>
    <col min="263" max="263" width="12.42578125" style="386" customWidth="1"/>
    <col min="264" max="264" width="11.42578125" style="386" customWidth="1"/>
    <col min="265" max="265" width="11.5703125" style="386" customWidth="1"/>
    <col min="266" max="266" width="12.42578125" style="386" customWidth="1"/>
    <col min="267" max="267" width="14.7109375" style="386" customWidth="1"/>
    <col min="268" max="268" width="15.85546875" style="386" customWidth="1"/>
    <col min="269" max="269" width="13" style="386" customWidth="1"/>
    <col min="270" max="512" width="9.140625" style="386"/>
    <col min="513" max="513" width="59" style="386" customWidth="1"/>
    <col min="514" max="514" width="5.85546875" style="386" customWidth="1"/>
    <col min="515" max="515" width="10.28515625" style="386" customWidth="1"/>
    <col min="516" max="516" width="12.42578125" style="386" customWidth="1"/>
    <col min="517" max="517" width="7.85546875" style="386" customWidth="1"/>
    <col min="518" max="518" width="7.7109375" style="386" customWidth="1"/>
    <col min="519" max="519" width="12.42578125" style="386" customWidth="1"/>
    <col min="520" max="520" width="11.42578125" style="386" customWidth="1"/>
    <col min="521" max="521" width="11.5703125" style="386" customWidth="1"/>
    <col min="522" max="522" width="12.42578125" style="386" customWidth="1"/>
    <col min="523" max="523" width="14.7109375" style="386" customWidth="1"/>
    <col min="524" max="524" width="15.85546875" style="386" customWidth="1"/>
    <col min="525" max="525" width="13" style="386" customWidth="1"/>
    <col min="526" max="768" width="9.140625" style="386"/>
    <col min="769" max="769" width="59" style="386" customWidth="1"/>
    <col min="770" max="770" width="5.85546875" style="386" customWidth="1"/>
    <col min="771" max="771" width="10.28515625" style="386" customWidth="1"/>
    <col min="772" max="772" width="12.42578125" style="386" customWidth="1"/>
    <col min="773" max="773" width="7.85546875" style="386" customWidth="1"/>
    <col min="774" max="774" width="7.7109375" style="386" customWidth="1"/>
    <col min="775" max="775" width="12.42578125" style="386" customWidth="1"/>
    <col min="776" max="776" width="11.42578125" style="386" customWidth="1"/>
    <col min="777" max="777" width="11.5703125" style="386" customWidth="1"/>
    <col min="778" max="778" width="12.42578125" style="386" customWidth="1"/>
    <col min="779" max="779" width="14.7109375" style="386" customWidth="1"/>
    <col min="780" max="780" width="15.85546875" style="386" customWidth="1"/>
    <col min="781" max="781" width="13" style="386" customWidth="1"/>
    <col min="782" max="1024" width="9.140625" style="386"/>
    <col min="1025" max="1025" width="59" style="386" customWidth="1"/>
    <col min="1026" max="1026" width="5.85546875" style="386" customWidth="1"/>
    <col min="1027" max="1027" width="10.28515625" style="386" customWidth="1"/>
    <col min="1028" max="1028" width="12.42578125" style="386" customWidth="1"/>
    <col min="1029" max="1029" width="7.85546875" style="386" customWidth="1"/>
    <col min="1030" max="1030" width="7.7109375" style="386" customWidth="1"/>
    <col min="1031" max="1031" width="12.42578125" style="386" customWidth="1"/>
    <col min="1032" max="1032" width="11.42578125" style="386" customWidth="1"/>
    <col min="1033" max="1033" width="11.5703125" style="386" customWidth="1"/>
    <col min="1034" max="1034" width="12.42578125" style="386" customWidth="1"/>
    <col min="1035" max="1035" width="14.7109375" style="386" customWidth="1"/>
    <col min="1036" max="1036" width="15.85546875" style="386" customWidth="1"/>
    <col min="1037" max="1037" width="13" style="386" customWidth="1"/>
    <col min="1038" max="1280" width="9.140625" style="386"/>
    <col min="1281" max="1281" width="59" style="386" customWidth="1"/>
    <col min="1282" max="1282" width="5.85546875" style="386" customWidth="1"/>
    <col min="1283" max="1283" width="10.28515625" style="386" customWidth="1"/>
    <col min="1284" max="1284" width="12.42578125" style="386" customWidth="1"/>
    <col min="1285" max="1285" width="7.85546875" style="386" customWidth="1"/>
    <col min="1286" max="1286" width="7.7109375" style="386" customWidth="1"/>
    <col min="1287" max="1287" width="12.42578125" style="386" customWidth="1"/>
    <col min="1288" max="1288" width="11.42578125" style="386" customWidth="1"/>
    <col min="1289" max="1289" width="11.5703125" style="386" customWidth="1"/>
    <col min="1290" max="1290" width="12.42578125" style="386" customWidth="1"/>
    <col min="1291" max="1291" width="14.7109375" style="386" customWidth="1"/>
    <col min="1292" max="1292" width="15.85546875" style="386" customWidth="1"/>
    <col min="1293" max="1293" width="13" style="386" customWidth="1"/>
    <col min="1294" max="1536" width="9.140625" style="386"/>
    <col min="1537" max="1537" width="59" style="386" customWidth="1"/>
    <col min="1538" max="1538" width="5.85546875" style="386" customWidth="1"/>
    <col min="1539" max="1539" width="10.28515625" style="386" customWidth="1"/>
    <col min="1540" max="1540" width="12.42578125" style="386" customWidth="1"/>
    <col min="1541" max="1541" width="7.85546875" style="386" customWidth="1"/>
    <col min="1542" max="1542" width="7.7109375" style="386" customWidth="1"/>
    <col min="1543" max="1543" width="12.42578125" style="386" customWidth="1"/>
    <col min="1544" max="1544" width="11.42578125" style="386" customWidth="1"/>
    <col min="1545" max="1545" width="11.5703125" style="386" customWidth="1"/>
    <col min="1546" max="1546" width="12.42578125" style="386" customWidth="1"/>
    <col min="1547" max="1547" width="14.7109375" style="386" customWidth="1"/>
    <col min="1548" max="1548" width="15.85546875" style="386" customWidth="1"/>
    <col min="1549" max="1549" width="13" style="386" customWidth="1"/>
    <col min="1550" max="1792" width="9.140625" style="386"/>
    <col min="1793" max="1793" width="59" style="386" customWidth="1"/>
    <col min="1794" max="1794" width="5.85546875" style="386" customWidth="1"/>
    <col min="1795" max="1795" width="10.28515625" style="386" customWidth="1"/>
    <col min="1796" max="1796" width="12.42578125" style="386" customWidth="1"/>
    <col min="1797" max="1797" width="7.85546875" style="386" customWidth="1"/>
    <col min="1798" max="1798" width="7.7109375" style="386" customWidth="1"/>
    <col min="1799" max="1799" width="12.42578125" style="386" customWidth="1"/>
    <col min="1800" max="1800" width="11.42578125" style="386" customWidth="1"/>
    <col min="1801" max="1801" width="11.5703125" style="386" customWidth="1"/>
    <col min="1802" max="1802" width="12.42578125" style="386" customWidth="1"/>
    <col min="1803" max="1803" width="14.7109375" style="386" customWidth="1"/>
    <col min="1804" max="1804" width="15.85546875" style="386" customWidth="1"/>
    <col min="1805" max="1805" width="13" style="386" customWidth="1"/>
    <col min="1806" max="2048" width="9.140625" style="386"/>
    <col min="2049" max="2049" width="59" style="386" customWidth="1"/>
    <col min="2050" max="2050" width="5.85546875" style="386" customWidth="1"/>
    <col min="2051" max="2051" width="10.28515625" style="386" customWidth="1"/>
    <col min="2052" max="2052" width="12.42578125" style="386" customWidth="1"/>
    <col min="2053" max="2053" width="7.85546875" style="386" customWidth="1"/>
    <col min="2054" max="2054" width="7.7109375" style="386" customWidth="1"/>
    <col min="2055" max="2055" width="12.42578125" style="386" customWidth="1"/>
    <col min="2056" max="2056" width="11.42578125" style="386" customWidth="1"/>
    <col min="2057" max="2057" width="11.5703125" style="386" customWidth="1"/>
    <col min="2058" max="2058" width="12.42578125" style="386" customWidth="1"/>
    <col min="2059" max="2059" width="14.7109375" style="386" customWidth="1"/>
    <col min="2060" max="2060" width="15.85546875" style="386" customWidth="1"/>
    <col min="2061" max="2061" width="13" style="386" customWidth="1"/>
    <col min="2062" max="2304" width="9.140625" style="386"/>
    <col min="2305" max="2305" width="59" style="386" customWidth="1"/>
    <col min="2306" max="2306" width="5.85546875" style="386" customWidth="1"/>
    <col min="2307" max="2307" width="10.28515625" style="386" customWidth="1"/>
    <col min="2308" max="2308" width="12.42578125" style="386" customWidth="1"/>
    <col min="2309" max="2309" width="7.85546875" style="386" customWidth="1"/>
    <col min="2310" max="2310" width="7.7109375" style="386" customWidth="1"/>
    <col min="2311" max="2311" width="12.42578125" style="386" customWidth="1"/>
    <col min="2312" max="2312" width="11.42578125" style="386" customWidth="1"/>
    <col min="2313" max="2313" width="11.5703125" style="386" customWidth="1"/>
    <col min="2314" max="2314" width="12.42578125" style="386" customWidth="1"/>
    <col min="2315" max="2315" width="14.7109375" style="386" customWidth="1"/>
    <col min="2316" max="2316" width="15.85546875" style="386" customWidth="1"/>
    <col min="2317" max="2317" width="13" style="386" customWidth="1"/>
    <col min="2318" max="2560" width="9.140625" style="386"/>
    <col min="2561" max="2561" width="59" style="386" customWidth="1"/>
    <col min="2562" max="2562" width="5.85546875" style="386" customWidth="1"/>
    <col min="2563" max="2563" width="10.28515625" style="386" customWidth="1"/>
    <col min="2564" max="2564" width="12.42578125" style="386" customWidth="1"/>
    <col min="2565" max="2565" width="7.85546875" style="386" customWidth="1"/>
    <col min="2566" max="2566" width="7.7109375" style="386" customWidth="1"/>
    <col min="2567" max="2567" width="12.42578125" style="386" customWidth="1"/>
    <col min="2568" max="2568" width="11.42578125" style="386" customWidth="1"/>
    <col min="2569" max="2569" width="11.5703125" style="386" customWidth="1"/>
    <col min="2570" max="2570" width="12.42578125" style="386" customWidth="1"/>
    <col min="2571" max="2571" width="14.7109375" style="386" customWidth="1"/>
    <col min="2572" max="2572" width="15.85546875" style="386" customWidth="1"/>
    <col min="2573" max="2573" width="13" style="386" customWidth="1"/>
    <col min="2574" max="2816" width="9.140625" style="386"/>
    <col min="2817" max="2817" width="59" style="386" customWidth="1"/>
    <col min="2818" max="2818" width="5.85546875" style="386" customWidth="1"/>
    <col min="2819" max="2819" width="10.28515625" style="386" customWidth="1"/>
    <col min="2820" max="2820" width="12.42578125" style="386" customWidth="1"/>
    <col min="2821" max="2821" width="7.85546875" style="386" customWidth="1"/>
    <col min="2822" max="2822" width="7.7109375" style="386" customWidth="1"/>
    <col min="2823" max="2823" width="12.42578125" style="386" customWidth="1"/>
    <col min="2824" max="2824" width="11.42578125" style="386" customWidth="1"/>
    <col min="2825" max="2825" width="11.5703125" style="386" customWidth="1"/>
    <col min="2826" max="2826" width="12.42578125" style="386" customWidth="1"/>
    <col min="2827" max="2827" width="14.7109375" style="386" customWidth="1"/>
    <col min="2828" max="2828" width="15.85546875" style="386" customWidth="1"/>
    <col min="2829" max="2829" width="13" style="386" customWidth="1"/>
    <col min="2830" max="3072" width="9.140625" style="386"/>
    <col min="3073" max="3073" width="59" style="386" customWidth="1"/>
    <col min="3074" max="3074" width="5.85546875" style="386" customWidth="1"/>
    <col min="3075" max="3075" width="10.28515625" style="386" customWidth="1"/>
    <col min="3076" max="3076" width="12.42578125" style="386" customWidth="1"/>
    <col min="3077" max="3077" width="7.85546875" style="386" customWidth="1"/>
    <col min="3078" max="3078" width="7.7109375" style="386" customWidth="1"/>
    <col min="3079" max="3079" width="12.42578125" style="386" customWidth="1"/>
    <col min="3080" max="3080" width="11.42578125" style="386" customWidth="1"/>
    <col min="3081" max="3081" width="11.5703125" style="386" customWidth="1"/>
    <col min="3082" max="3082" width="12.42578125" style="386" customWidth="1"/>
    <col min="3083" max="3083" width="14.7109375" style="386" customWidth="1"/>
    <col min="3084" max="3084" width="15.85546875" style="386" customWidth="1"/>
    <col min="3085" max="3085" width="13" style="386" customWidth="1"/>
    <col min="3086" max="3328" width="9.140625" style="386"/>
    <col min="3329" max="3329" width="59" style="386" customWidth="1"/>
    <col min="3330" max="3330" width="5.85546875" style="386" customWidth="1"/>
    <col min="3331" max="3331" width="10.28515625" style="386" customWidth="1"/>
    <col min="3332" max="3332" width="12.42578125" style="386" customWidth="1"/>
    <col min="3333" max="3333" width="7.85546875" style="386" customWidth="1"/>
    <col min="3334" max="3334" width="7.7109375" style="386" customWidth="1"/>
    <col min="3335" max="3335" width="12.42578125" style="386" customWidth="1"/>
    <col min="3336" max="3336" width="11.42578125" style="386" customWidth="1"/>
    <col min="3337" max="3337" width="11.5703125" style="386" customWidth="1"/>
    <col min="3338" max="3338" width="12.42578125" style="386" customWidth="1"/>
    <col min="3339" max="3339" width="14.7109375" style="386" customWidth="1"/>
    <col min="3340" max="3340" width="15.85546875" style="386" customWidth="1"/>
    <col min="3341" max="3341" width="13" style="386" customWidth="1"/>
    <col min="3342" max="3584" width="9.140625" style="386"/>
    <col min="3585" max="3585" width="59" style="386" customWidth="1"/>
    <col min="3586" max="3586" width="5.85546875" style="386" customWidth="1"/>
    <col min="3587" max="3587" width="10.28515625" style="386" customWidth="1"/>
    <col min="3588" max="3588" width="12.42578125" style="386" customWidth="1"/>
    <col min="3589" max="3589" width="7.85546875" style="386" customWidth="1"/>
    <col min="3590" max="3590" width="7.7109375" style="386" customWidth="1"/>
    <col min="3591" max="3591" width="12.42578125" style="386" customWidth="1"/>
    <col min="3592" max="3592" width="11.42578125" style="386" customWidth="1"/>
    <col min="3593" max="3593" width="11.5703125" style="386" customWidth="1"/>
    <col min="3594" max="3594" width="12.42578125" style="386" customWidth="1"/>
    <col min="3595" max="3595" width="14.7109375" style="386" customWidth="1"/>
    <col min="3596" max="3596" width="15.85546875" style="386" customWidth="1"/>
    <col min="3597" max="3597" width="13" style="386" customWidth="1"/>
    <col min="3598" max="3840" width="9.140625" style="386"/>
    <col min="3841" max="3841" width="59" style="386" customWidth="1"/>
    <col min="3842" max="3842" width="5.85546875" style="386" customWidth="1"/>
    <col min="3843" max="3843" width="10.28515625" style="386" customWidth="1"/>
    <col min="3844" max="3844" width="12.42578125" style="386" customWidth="1"/>
    <col min="3845" max="3845" width="7.85546875" style="386" customWidth="1"/>
    <col min="3846" max="3846" width="7.7109375" style="386" customWidth="1"/>
    <col min="3847" max="3847" width="12.42578125" style="386" customWidth="1"/>
    <col min="3848" max="3848" width="11.42578125" style="386" customWidth="1"/>
    <col min="3849" max="3849" width="11.5703125" style="386" customWidth="1"/>
    <col min="3850" max="3850" width="12.42578125" style="386" customWidth="1"/>
    <col min="3851" max="3851" width="14.7109375" style="386" customWidth="1"/>
    <col min="3852" max="3852" width="15.85546875" style="386" customWidth="1"/>
    <col min="3853" max="3853" width="13" style="386" customWidth="1"/>
    <col min="3854" max="4096" width="9.140625" style="386"/>
    <col min="4097" max="4097" width="59" style="386" customWidth="1"/>
    <col min="4098" max="4098" width="5.85546875" style="386" customWidth="1"/>
    <col min="4099" max="4099" width="10.28515625" style="386" customWidth="1"/>
    <col min="4100" max="4100" width="12.42578125" style="386" customWidth="1"/>
    <col min="4101" max="4101" width="7.85546875" style="386" customWidth="1"/>
    <col min="4102" max="4102" width="7.7109375" style="386" customWidth="1"/>
    <col min="4103" max="4103" width="12.42578125" style="386" customWidth="1"/>
    <col min="4104" max="4104" width="11.42578125" style="386" customWidth="1"/>
    <col min="4105" max="4105" width="11.5703125" style="386" customWidth="1"/>
    <col min="4106" max="4106" width="12.42578125" style="386" customWidth="1"/>
    <col min="4107" max="4107" width="14.7109375" style="386" customWidth="1"/>
    <col min="4108" max="4108" width="15.85546875" style="386" customWidth="1"/>
    <col min="4109" max="4109" width="13" style="386" customWidth="1"/>
    <col min="4110" max="4352" width="9.140625" style="386"/>
    <col min="4353" max="4353" width="59" style="386" customWidth="1"/>
    <col min="4354" max="4354" width="5.85546875" style="386" customWidth="1"/>
    <col min="4355" max="4355" width="10.28515625" style="386" customWidth="1"/>
    <col min="4356" max="4356" width="12.42578125" style="386" customWidth="1"/>
    <col min="4357" max="4357" width="7.85546875" style="386" customWidth="1"/>
    <col min="4358" max="4358" width="7.7109375" style="386" customWidth="1"/>
    <col min="4359" max="4359" width="12.42578125" style="386" customWidth="1"/>
    <col min="4360" max="4360" width="11.42578125" style="386" customWidth="1"/>
    <col min="4361" max="4361" width="11.5703125" style="386" customWidth="1"/>
    <col min="4362" max="4362" width="12.42578125" style="386" customWidth="1"/>
    <col min="4363" max="4363" width="14.7109375" style="386" customWidth="1"/>
    <col min="4364" max="4364" width="15.85546875" style="386" customWidth="1"/>
    <col min="4365" max="4365" width="13" style="386" customWidth="1"/>
    <col min="4366" max="4608" width="9.140625" style="386"/>
    <col min="4609" max="4609" width="59" style="386" customWidth="1"/>
    <col min="4610" max="4610" width="5.85546875" style="386" customWidth="1"/>
    <col min="4611" max="4611" width="10.28515625" style="386" customWidth="1"/>
    <col min="4612" max="4612" width="12.42578125" style="386" customWidth="1"/>
    <col min="4613" max="4613" width="7.85546875" style="386" customWidth="1"/>
    <col min="4614" max="4614" width="7.7109375" style="386" customWidth="1"/>
    <col min="4615" max="4615" width="12.42578125" style="386" customWidth="1"/>
    <col min="4616" max="4616" width="11.42578125" style="386" customWidth="1"/>
    <col min="4617" max="4617" width="11.5703125" style="386" customWidth="1"/>
    <col min="4618" max="4618" width="12.42578125" style="386" customWidth="1"/>
    <col min="4619" max="4619" width="14.7109375" style="386" customWidth="1"/>
    <col min="4620" max="4620" width="15.85546875" style="386" customWidth="1"/>
    <col min="4621" max="4621" width="13" style="386" customWidth="1"/>
    <col min="4622" max="4864" width="9.140625" style="386"/>
    <col min="4865" max="4865" width="59" style="386" customWidth="1"/>
    <col min="4866" max="4866" width="5.85546875" style="386" customWidth="1"/>
    <col min="4867" max="4867" width="10.28515625" style="386" customWidth="1"/>
    <col min="4868" max="4868" width="12.42578125" style="386" customWidth="1"/>
    <col min="4869" max="4869" width="7.85546875" style="386" customWidth="1"/>
    <col min="4870" max="4870" width="7.7109375" style="386" customWidth="1"/>
    <col min="4871" max="4871" width="12.42578125" style="386" customWidth="1"/>
    <col min="4872" max="4872" width="11.42578125" style="386" customWidth="1"/>
    <col min="4873" max="4873" width="11.5703125" style="386" customWidth="1"/>
    <col min="4874" max="4874" width="12.42578125" style="386" customWidth="1"/>
    <col min="4875" max="4875" width="14.7109375" style="386" customWidth="1"/>
    <col min="4876" max="4876" width="15.85546875" style="386" customWidth="1"/>
    <col min="4877" max="4877" width="13" style="386" customWidth="1"/>
    <col min="4878" max="5120" width="9.140625" style="386"/>
    <col min="5121" max="5121" width="59" style="386" customWidth="1"/>
    <col min="5122" max="5122" width="5.85546875" style="386" customWidth="1"/>
    <col min="5123" max="5123" width="10.28515625" style="386" customWidth="1"/>
    <col min="5124" max="5124" width="12.42578125" style="386" customWidth="1"/>
    <col min="5125" max="5125" width="7.85546875" style="386" customWidth="1"/>
    <col min="5126" max="5126" width="7.7109375" style="386" customWidth="1"/>
    <col min="5127" max="5127" width="12.42578125" style="386" customWidth="1"/>
    <col min="5128" max="5128" width="11.42578125" style="386" customWidth="1"/>
    <col min="5129" max="5129" width="11.5703125" style="386" customWidth="1"/>
    <col min="5130" max="5130" width="12.42578125" style="386" customWidth="1"/>
    <col min="5131" max="5131" width="14.7109375" style="386" customWidth="1"/>
    <col min="5132" max="5132" width="15.85546875" style="386" customWidth="1"/>
    <col min="5133" max="5133" width="13" style="386" customWidth="1"/>
    <col min="5134" max="5376" width="9.140625" style="386"/>
    <col min="5377" max="5377" width="59" style="386" customWidth="1"/>
    <col min="5378" max="5378" width="5.85546875" style="386" customWidth="1"/>
    <col min="5379" max="5379" width="10.28515625" style="386" customWidth="1"/>
    <col min="5380" max="5380" width="12.42578125" style="386" customWidth="1"/>
    <col min="5381" max="5381" width="7.85546875" style="386" customWidth="1"/>
    <col min="5382" max="5382" width="7.7109375" style="386" customWidth="1"/>
    <col min="5383" max="5383" width="12.42578125" style="386" customWidth="1"/>
    <col min="5384" max="5384" width="11.42578125" style="386" customWidth="1"/>
    <col min="5385" max="5385" width="11.5703125" style="386" customWidth="1"/>
    <col min="5386" max="5386" width="12.42578125" style="386" customWidth="1"/>
    <col min="5387" max="5387" width="14.7109375" style="386" customWidth="1"/>
    <col min="5388" max="5388" width="15.85546875" style="386" customWidth="1"/>
    <col min="5389" max="5389" width="13" style="386" customWidth="1"/>
    <col min="5390" max="5632" width="9.140625" style="386"/>
    <col min="5633" max="5633" width="59" style="386" customWidth="1"/>
    <col min="5634" max="5634" width="5.85546875" style="386" customWidth="1"/>
    <col min="5635" max="5635" width="10.28515625" style="386" customWidth="1"/>
    <col min="5636" max="5636" width="12.42578125" style="386" customWidth="1"/>
    <col min="5637" max="5637" width="7.85546875" style="386" customWidth="1"/>
    <col min="5638" max="5638" width="7.7109375" style="386" customWidth="1"/>
    <col min="5639" max="5639" width="12.42578125" style="386" customWidth="1"/>
    <col min="5640" max="5640" width="11.42578125" style="386" customWidth="1"/>
    <col min="5641" max="5641" width="11.5703125" style="386" customWidth="1"/>
    <col min="5642" max="5642" width="12.42578125" style="386" customWidth="1"/>
    <col min="5643" max="5643" width="14.7109375" style="386" customWidth="1"/>
    <col min="5644" max="5644" width="15.85546875" style="386" customWidth="1"/>
    <col min="5645" max="5645" width="13" style="386" customWidth="1"/>
    <col min="5646" max="5888" width="9.140625" style="386"/>
    <col min="5889" max="5889" width="59" style="386" customWidth="1"/>
    <col min="5890" max="5890" width="5.85546875" style="386" customWidth="1"/>
    <col min="5891" max="5891" width="10.28515625" style="386" customWidth="1"/>
    <col min="5892" max="5892" width="12.42578125" style="386" customWidth="1"/>
    <col min="5893" max="5893" width="7.85546875" style="386" customWidth="1"/>
    <col min="5894" max="5894" width="7.7109375" style="386" customWidth="1"/>
    <col min="5895" max="5895" width="12.42578125" style="386" customWidth="1"/>
    <col min="5896" max="5896" width="11.42578125" style="386" customWidth="1"/>
    <col min="5897" max="5897" width="11.5703125" style="386" customWidth="1"/>
    <col min="5898" max="5898" width="12.42578125" style="386" customWidth="1"/>
    <col min="5899" max="5899" width="14.7109375" style="386" customWidth="1"/>
    <col min="5900" max="5900" width="15.85546875" style="386" customWidth="1"/>
    <col min="5901" max="5901" width="13" style="386" customWidth="1"/>
    <col min="5902" max="6144" width="9.140625" style="386"/>
    <col min="6145" max="6145" width="59" style="386" customWidth="1"/>
    <col min="6146" max="6146" width="5.85546875" style="386" customWidth="1"/>
    <col min="6147" max="6147" width="10.28515625" style="386" customWidth="1"/>
    <col min="6148" max="6148" width="12.42578125" style="386" customWidth="1"/>
    <col min="6149" max="6149" width="7.85546875" style="386" customWidth="1"/>
    <col min="6150" max="6150" width="7.7109375" style="386" customWidth="1"/>
    <col min="6151" max="6151" width="12.42578125" style="386" customWidth="1"/>
    <col min="6152" max="6152" width="11.42578125" style="386" customWidth="1"/>
    <col min="6153" max="6153" width="11.5703125" style="386" customWidth="1"/>
    <col min="6154" max="6154" width="12.42578125" style="386" customWidth="1"/>
    <col min="6155" max="6155" width="14.7109375" style="386" customWidth="1"/>
    <col min="6156" max="6156" width="15.85546875" style="386" customWidth="1"/>
    <col min="6157" max="6157" width="13" style="386" customWidth="1"/>
    <col min="6158" max="6400" width="9.140625" style="386"/>
    <col min="6401" max="6401" width="59" style="386" customWidth="1"/>
    <col min="6402" max="6402" width="5.85546875" style="386" customWidth="1"/>
    <col min="6403" max="6403" width="10.28515625" style="386" customWidth="1"/>
    <col min="6404" max="6404" width="12.42578125" style="386" customWidth="1"/>
    <col min="6405" max="6405" width="7.85546875" style="386" customWidth="1"/>
    <col min="6406" max="6406" width="7.7109375" style="386" customWidth="1"/>
    <col min="6407" max="6407" width="12.42578125" style="386" customWidth="1"/>
    <col min="6408" max="6408" width="11.42578125" style="386" customWidth="1"/>
    <col min="6409" max="6409" width="11.5703125" style="386" customWidth="1"/>
    <col min="6410" max="6410" width="12.42578125" style="386" customWidth="1"/>
    <col min="6411" max="6411" width="14.7109375" style="386" customWidth="1"/>
    <col min="6412" max="6412" width="15.85546875" style="386" customWidth="1"/>
    <col min="6413" max="6413" width="13" style="386" customWidth="1"/>
    <col min="6414" max="6656" width="9.140625" style="386"/>
    <col min="6657" max="6657" width="59" style="386" customWidth="1"/>
    <col min="6658" max="6658" width="5.85546875" style="386" customWidth="1"/>
    <col min="6659" max="6659" width="10.28515625" style="386" customWidth="1"/>
    <col min="6660" max="6660" width="12.42578125" style="386" customWidth="1"/>
    <col min="6661" max="6661" width="7.85546875" style="386" customWidth="1"/>
    <col min="6662" max="6662" width="7.7109375" style="386" customWidth="1"/>
    <col min="6663" max="6663" width="12.42578125" style="386" customWidth="1"/>
    <col min="6664" max="6664" width="11.42578125" style="386" customWidth="1"/>
    <col min="6665" max="6665" width="11.5703125" style="386" customWidth="1"/>
    <col min="6666" max="6666" width="12.42578125" style="386" customWidth="1"/>
    <col min="6667" max="6667" width="14.7109375" style="386" customWidth="1"/>
    <col min="6668" max="6668" width="15.85546875" style="386" customWidth="1"/>
    <col min="6669" max="6669" width="13" style="386" customWidth="1"/>
    <col min="6670" max="6912" width="9.140625" style="386"/>
    <col min="6913" max="6913" width="59" style="386" customWidth="1"/>
    <col min="6914" max="6914" width="5.85546875" style="386" customWidth="1"/>
    <col min="6915" max="6915" width="10.28515625" style="386" customWidth="1"/>
    <col min="6916" max="6916" width="12.42578125" style="386" customWidth="1"/>
    <col min="6917" max="6917" width="7.85546875" style="386" customWidth="1"/>
    <col min="6918" max="6918" width="7.7109375" style="386" customWidth="1"/>
    <col min="6919" max="6919" width="12.42578125" style="386" customWidth="1"/>
    <col min="6920" max="6920" width="11.42578125" style="386" customWidth="1"/>
    <col min="6921" max="6921" width="11.5703125" style="386" customWidth="1"/>
    <col min="6922" max="6922" width="12.42578125" style="386" customWidth="1"/>
    <col min="6923" max="6923" width="14.7109375" style="386" customWidth="1"/>
    <col min="6924" max="6924" width="15.85546875" style="386" customWidth="1"/>
    <col min="6925" max="6925" width="13" style="386" customWidth="1"/>
    <col min="6926" max="7168" width="9.140625" style="386"/>
    <col min="7169" max="7169" width="59" style="386" customWidth="1"/>
    <col min="7170" max="7170" width="5.85546875" style="386" customWidth="1"/>
    <col min="7171" max="7171" width="10.28515625" style="386" customWidth="1"/>
    <col min="7172" max="7172" width="12.42578125" style="386" customWidth="1"/>
    <col min="7173" max="7173" width="7.85546875" style="386" customWidth="1"/>
    <col min="7174" max="7174" width="7.7109375" style="386" customWidth="1"/>
    <col min="7175" max="7175" width="12.42578125" style="386" customWidth="1"/>
    <col min="7176" max="7176" width="11.42578125" style="386" customWidth="1"/>
    <col min="7177" max="7177" width="11.5703125" style="386" customWidth="1"/>
    <col min="7178" max="7178" width="12.42578125" style="386" customWidth="1"/>
    <col min="7179" max="7179" width="14.7109375" style="386" customWidth="1"/>
    <col min="7180" max="7180" width="15.85546875" style="386" customWidth="1"/>
    <col min="7181" max="7181" width="13" style="386" customWidth="1"/>
    <col min="7182" max="7424" width="9.140625" style="386"/>
    <col min="7425" max="7425" width="59" style="386" customWidth="1"/>
    <col min="7426" max="7426" width="5.85546875" style="386" customWidth="1"/>
    <col min="7427" max="7427" width="10.28515625" style="386" customWidth="1"/>
    <col min="7428" max="7428" width="12.42578125" style="386" customWidth="1"/>
    <col min="7429" max="7429" width="7.85546875" style="386" customWidth="1"/>
    <col min="7430" max="7430" width="7.7109375" style="386" customWidth="1"/>
    <col min="7431" max="7431" width="12.42578125" style="386" customWidth="1"/>
    <col min="7432" max="7432" width="11.42578125" style="386" customWidth="1"/>
    <col min="7433" max="7433" width="11.5703125" style="386" customWidth="1"/>
    <col min="7434" max="7434" width="12.42578125" style="386" customWidth="1"/>
    <col min="7435" max="7435" width="14.7109375" style="386" customWidth="1"/>
    <col min="7436" max="7436" width="15.85546875" style="386" customWidth="1"/>
    <col min="7437" max="7437" width="13" style="386" customWidth="1"/>
    <col min="7438" max="7680" width="9.140625" style="386"/>
    <col min="7681" max="7681" width="59" style="386" customWidth="1"/>
    <col min="7682" max="7682" width="5.85546875" style="386" customWidth="1"/>
    <col min="7683" max="7683" width="10.28515625" style="386" customWidth="1"/>
    <col min="7684" max="7684" width="12.42578125" style="386" customWidth="1"/>
    <col min="7685" max="7685" width="7.85546875" style="386" customWidth="1"/>
    <col min="7686" max="7686" width="7.7109375" style="386" customWidth="1"/>
    <col min="7687" max="7687" width="12.42578125" style="386" customWidth="1"/>
    <col min="7688" max="7688" width="11.42578125" style="386" customWidth="1"/>
    <col min="7689" max="7689" width="11.5703125" style="386" customWidth="1"/>
    <col min="7690" max="7690" width="12.42578125" style="386" customWidth="1"/>
    <col min="7691" max="7691" width="14.7109375" style="386" customWidth="1"/>
    <col min="7692" max="7692" width="15.85546875" style="386" customWidth="1"/>
    <col min="7693" max="7693" width="13" style="386" customWidth="1"/>
    <col min="7694" max="7936" width="9.140625" style="386"/>
    <col min="7937" max="7937" width="59" style="386" customWidth="1"/>
    <col min="7938" max="7938" width="5.85546875" style="386" customWidth="1"/>
    <col min="7939" max="7939" width="10.28515625" style="386" customWidth="1"/>
    <col min="7940" max="7940" width="12.42578125" style="386" customWidth="1"/>
    <col min="7941" max="7941" width="7.85546875" style="386" customWidth="1"/>
    <col min="7942" max="7942" width="7.7109375" style="386" customWidth="1"/>
    <col min="7943" max="7943" width="12.42578125" style="386" customWidth="1"/>
    <col min="7944" max="7944" width="11.42578125" style="386" customWidth="1"/>
    <col min="7945" max="7945" width="11.5703125" style="386" customWidth="1"/>
    <col min="7946" max="7946" width="12.42578125" style="386" customWidth="1"/>
    <col min="7947" max="7947" width="14.7109375" style="386" customWidth="1"/>
    <col min="7948" max="7948" width="15.85546875" style="386" customWidth="1"/>
    <col min="7949" max="7949" width="13" style="386" customWidth="1"/>
    <col min="7950" max="8192" width="9.140625" style="386"/>
    <col min="8193" max="8193" width="59" style="386" customWidth="1"/>
    <col min="8194" max="8194" width="5.85546875" style="386" customWidth="1"/>
    <col min="8195" max="8195" width="10.28515625" style="386" customWidth="1"/>
    <col min="8196" max="8196" width="12.42578125" style="386" customWidth="1"/>
    <col min="8197" max="8197" width="7.85546875" style="386" customWidth="1"/>
    <col min="8198" max="8198" width="7.7109375" style="386" customWidth="1"/>
    <col min="8199" max="8199" width="12.42578125" style="386" customWidth="1"/>
    <col min="8200" max="8200" width="11.42578125" style="386" customWidth="1"/>
    <col min="8201" max="8201" width="11.5703125" style="386" customWidth="1"/>
    <col min="8202" max="8202" width="12.42578125" style="386" customWidth="1"/>
    <col min="8203" max="8203" width="14.7109375" style="386" customWidth="1"/>
    <col min="8204" max="8204" width="15.85546875" style="386" customWidth="1"/>
    <col min="8205" max="8205" width="13" style="386" customWidth="1"/>
    <col min="8206" max="8448" width="9.140625" style="386"/>
    <col min="8449" max="8449" width="59" style="386" customWidth="1"/>
    <col min="8450" max="8450" width="5.85546875" style="386" customWidth="1"/>
    <col min="8451" max="8451" width="10.28515625" style="386" customWidth="1"/>
    <col min="8452" max="8452" width="12.42578125" style="386" customWidth="1"/>
    <col min="8453" max="8453" width="7.85546875" style="386" customWidth="1"/>
    <col min="8454" max="8454" width="7.7109375" style="386" customWidth="1"/>
    <col min="8455" max="8455" width="12.42578125" style="386" customWidth="1"/>
    <col min="8456" max="8456" width="11.42578125" style="386" customWidth="1"/>
    <col min="8457" max="8457" width="11.5703125" style="386" customWidth="1"/>
    <col min="8458" max="8458" width="12.42578125" style="386" customWidth="1"/>
    <col min="8459" max="8459" width="14.7109375" style="386" customWidth="1"/>
    <col min="8460" max="8460" width="15.85546875" style="386" customWidth="1"/>
    <col min="8461" max="8461" width="13" style="386" customWidth="1"/>
    <col min="8462" max="8704" width="9.140625" style="386"/>
    <col min="8705" max="8705" width="59" style="386" customWidth="1"/>
    <col min="8706" max="8706" width="5.85546875" style="386" customWidth="1"/>
    <col min="8707" max="8707" width="10.28515625" style="386" customWidth="1"/>
    <col min="8708" max="8708" width="12.42578125" style="386" customWidth="1"/>
    <col min="8709" max="8709" width="7.85546875" style="386" customWidth="1"/>
    <col min="8710" max="8710" width="7.7109375" style="386" customWidth="1"/>
    <col min="8711" max="8711" width="12.42578125" style="386" customWidth="1"/>
    <col min="8712" max="8712" width="11.42578125" style="386" customWidth="1"/>
    <col min="8713" max="8713" width="11.5703125" style="386" customWidth="1"/>
    <col min="8714" max="8714" width="12.42578125" style="386" customWidth="1"/>
    <col min="8715" max="8715" width="14.7109375" style="386" customWidth="1"/>
    <col min="8716" max="8716" width="15.85546875" style="386" customWidth="1"/>
    <col min="8717" max="8717" width="13" style="386" customWidth="1"/>
    <col min="8718" max="8960" width="9.140625" style="386"/>
    <col min="8961" max="8961" width="59" style="386" customWidth="1"/>
    <col min="8962" max="8962" width="5.85546875" style="386" customWidth="1"/>
    <col min="8963" max="8963" width="10.28515625" style="386" customWidth="1"/>
    <col min="8964" max="8964" width="12.42578125" style="386" customWidth="1"/>
    <col min="8965" max="8965" width="7.85546875" style="386" customWidth="1"/>
    <col min="8966" max="8966" width="7.7109375" style="386" customWidth="1"/>
    <col min="8967" max="8967" width="12.42578125" style="386" customWidth="1"/>
    <col min="8968" max="8968" width="11.42578125" style="386" customWidth="1"/>
    <col min="8969" max="8969" width="11.5703125" style="386" customWidth="1"/>
    <col min="8970" max="8970" width="12.42578125" style="386" customWidth="1"/>
    <col min="8971" max="8971" width="14.7109375" style="386" customWidth="1"/>
    <col min="8972" max="8972" width="15.85546875" style="386" customWidth="1"/>
    <col min="8973" max="8973" width="13" style="386" customWidth="1"/>
    <col min="8974" max="9216" width="9.140625" style="386"/>
    <col min="9217" max="9217" width="59" style="386" customWidth="1"/>
    <col min="9218" max="9218" width="5.85546875" style="386" customWidth="1"/>
    <col min="9219" max="9219" width="10.28515625" style="386" customWidth="1"/>
    <col min="9220" max="9220" width="12.42578125" style="386" customWidth="1"/>
    <col min="9221" max="9221" width="7.85546875" style="386" customWidth="1"/>
    <col min="9222" max="9222" width="7.7109375" style="386" customWidth="1"/>
    <col min="9223" max="9223" width="12.42578125" style="386" customWidth="1"/>
    <col min="9224" max="9224" width="11.42578125" style="386" customWidth="1"/>
    <col min="9225" max="9225" width="11.5703125" style="386" customWidth="1"/>
    <col min="9226" max="9226" width="12.42578125" style="386" customWidth="1"/>
    <col min="9227" max="9227" width="14.7109375" style="386" customWidth="1"/>
    <col min="9228" max="9228" width="15.85546875" style="386" customWidth="1"/>
    <col min="9229" max="9229" width="13" style="386" customWidth="1"/>
    <col min="9230" max="9472" width="9.140625" style="386"/>
    <col min="9473" max="9473" width="59" style="386" customWidth="1"/>
    <col min="9474" max="9474" width="5.85546875" style="386" customWidth="1"/>
    <col min="9475" max="9475" width="10.28515625" style="386" customWidth="1"/>
    <col min="9476" max="9476" width="12.42578125" style="386" customWidth="1"/>
    <col min="9477" max="9477" width="7.85546875" style="386" customWidth="1"/>
    <col min="9478" max="9478" width="7.7109375" style="386" customWidth="1"/>
    <col min="9479" max="9479" width="12.42578125" style="386" customWidth="1"/>
    <col min="9480" max="9480" width="11.42578125" style="386" customWidth="1"/>
    <col min="9481" max="9481" width="11.5703125" style="386" customWidth="1"/>
    <col min="9482" max="9482" width="12.42578125" style="386" customWidth="1"/>
    <col min="9483" max="9483" width="14.7109375" style="386" customWidth="1"/>
    <col min="9484" max="9484" width="15.85546875" style="386" customWidth="1"/>
    <col min="9485" max="9485" width="13" style="386" customWidth="1"/>
    <col min="9486" max="9728" width="9.140625" style="386"/>
    <col min="9729" max="9729" width="59" style="386" customWidth="1"/>
    <col min="9730" max="9730" width="5.85546875" style="386" customWidth="1"/>
    <col min="9731" max="9731" width="10.28515625" style="386" customWidth="1"/>
    <col min="9732" max="9732" width="12.42578125" style="386" customWidth="1"/>
    <col min="9733" max="9733" width="7.85546875" style="386" customWidth="1"/>
    <col min="9734" max="9734" width="7.7109375" style="386" customWidth="1"/>
    <col min="9735" max="9735" width="12.42578125" style="386" customWidth="1"/>
    <col min="9736" max="9736" width="11.42578125" style="386" customWidth="1"/>
    <col min="9737" max="9737" width="11.5703125" style="386" customWidth="1"/>
    <col min="9738" max="9738" width="12.42578125" style="386" customWidth="1"/>
    <col min="9739" max="9739" width="14.7109375" style="386" customWidth="1"/>
    <col min="9740" max="9740" width="15.85546875" style="386" customWidth="1"/>
    <col min="9741" max="9741" width="13" style="386" customWidth="1"/>
    <col min="9742" max="9984" width="9.140625" style="386"/>
    <col min="9985" max="9985" width="59" style="386" customWidth="1"/>
    <col min="9986" max="9986" width="5.85546875" style="386" customWidth="1"/>
    <col min="9987" max="9987" width="10.28515625" style="386" customWidth="1"/>
    <col min="9988" max="9988" width="12.42578125" style="386" customWidth="1"/>
    <col min="9989" max="9989" width="7.85546875" style="386" customWidth="1"/>
    <col min="9990" max="9990" width="7.7109375" style="386" customWidth="1"/>
    <col min="9991" max="9991" width="12.42578125" style="386" customWidth="1"/>
    <col min="9992" max="9992" width="11.42578125" style="386" customWidth="1"/>
    <col min="9993" max="9993" width="11.5703125" style="386" customWidth="1"/>
    <col min="9994" max="9994" width="12.42578125" style="386" customWidth="1"/>
    <col min="9995" max="9995" width="14.7109375" style="386" customWidth="1"/>
    <col min="9996" max="9996" width="15.85546875" style="386" customWidth="1"/>
    <col min="9997" max="9997" width="13" style="386" customWidth="1"/>
    <col min="9998" max="10240" width="9.140625" style="386"/>
    <col min="10241" max="10241" width="59" style="386" customWidth="1"/>
    <col min="10242" max="10242" width="5.85546875" style="386" customWidth="1"/>
    <col min="10243" max="10243" width="10.28515625" style="386" customWidth="1"/>
    <col min="10244" max="10244" width="12.42578125" style="386" customWidth="1"/>
    <col min="10245" max="10245" width="7.85546875" style="386" customWidth="1"/>
    <col min="10246" max="10246" width="7.7109375" style="386" customWidth="1"/>
    <col min="10247" max="10247" width="12.42578125" style="386" customWidth="1"/>
    <col min="10248" max="10248" width="11.42578125" style="386" customWidth="1"/>
    <col min="10249" max="10249" width="11.5703125" style="386" customWidth="1"/>
    <col min="10250" max="10250" width="12.42578125" style="386" customWidth="1"/>
    <col min="10251" max="10251" width="14.7109375" style="386" customWidth="1"/>
    <col min="10252" max="10252" width="15.85546875" style="386" customWidth="1"/>
    <col min="10253" max="10253" width="13" style="386" customWidth="1"/>
    <col min="10254" max="10496" width="9.140625" style="386"/>
    <col min="10497" max="10497" width="59" style="386" customWidth="1"/>
    <col min="10498" max="10498" width="5.85546875" style="386" customWidth="1"/>
    <col min="10499" max="10499" width="10.28515625" style="386" customWidth="1"/>
    <col min="10500" max="10500" width="12.42578125" style="386" customWidth="1"/>
    <col min="10501" max="10501" width="7.85546875" style="386" customWidth="1"/>
    <col min="10502" max="10502" width="7.7109375" style="386" customWidth="1"/>
    <col min="10503" max="10503" width="12.42578125" style="386" customWidth="1"/>
    <col min="10504" max="10504" width="11.42578125" style="386" customWidth="1"/>
    <col min="10505" max="10505" width="11.5703125" style="386" customWidth="1"/>
    <col min="10506" max="10506" width="12.42578125" style="386" customWidth="1"/>
    <col min="10507" max="10507" width="14.7109375" style="386" customWidth="1"/>
    <col min="10508" max="10508" width="15.85546875" style="386" customWidth="1"/>
    <col min="10509" max="10509" width="13" style="386" customWidth="1"/>
    <col min="10510" max="10752" width="9.140625" style="386"/>
    <col min="10753" max="10753" width="59" style="386" customWidth="1"/>
    <col min="10754" max="10754" width="5.85546875" style="386" customWidth="1"/>
    <col min="10755" max="10755" width="10.28515625" style="386" customWidth="1"/>
    <col min="10756" max="10756" width="12.42578125" style="386" customWidth="1"/>
    <col min="10757" max="10757" width="7.85546875" style="386" customWidth="1"/>
    <col min="10758" max="10758" width="7.7109375" style="386" customWidth="1"/>
    <col min="10759" max="10759" width="12.42578125" style="386" customWidth="1"/>
    <col min="10760" max="10760" width="11.42578125" style="386" customWidth="1"/>
    <col min="10761" max="10761" width="11.5703125" style="386" customWidth="1"/>
    <col min="10762" max="10762" width="12.42578125" style="386" customWidth="1"/>
    <col min="10763" max="10763" width="14.7109375" style="386" customWidth="1"/>
    <col min="10764" max="10764" width="15.85546875" style="386" customWidth="1"/>
    <col min="10765" max="10765" width="13" style="386" customWidth="1"/>
    <col min="10766" max="11008" width="9.140625" style="386"/>
    <col min="11009" max="11009" width="59" style="386" customWidth="1"/>
    <col min="11010" max="11010" width="5.85546875" style="386" customWidth="1"/>
    <col min="11011" max="11011" width="10.28515625" style="386" customWidth="1"/>
    <col min="11012" max="11012" width="12.42578125" style="386" customWidth="1"/>
    <col min="11013" max="11013" width="7.85546875" style="386" customWidth="1"/>
    <col min="11014" max="11014" width="7.7109375" style="386" customWidth="1"/>
    <col min="11015" max="11015" width="12.42578125" style="386" customWidth="1"/>
    <col min="11016" max="11016" width="11.42578125" style="386" customWidth="1"/>
    <col min="11017" max="11017" width="11.5703125" style="386" customWidth="1"/>
    <col min="11018" max="11018" width="12.42578125" style="386" customWidth="1"/>
    <col min="11019" max="11019" width="14.7109375" style="386" customWidth="1"/>
    <col min="11020" max="11020" width="15.85546875" style="386" customWidth="1"/>
    <col min="11021" max="11021" width="13" style="386" customWidth="1"/>
    <col min="11022" max="11264" width="9.140625" style="386"/>
    <col min="11265" max="11265" width="59" style="386" customWidth="1"/>
    <col min="11266" max="11266" width="5.85546875" style="386" customWidth="1"/>
    <col min="11267" max="11267" width="10.28515625" style="386" customWidth="1"/>
    <col min="11268" max="11268" width="12.42578125" style="386" customWidth="1"/>
    <col min="11269" max="11269" width="7.85546875" style="386" customWidth="1"/>
    <col min="11270" max="11270" width="7.7109375" style="386" customWidth="1"/>
    <col min="11271" max="11271" width="12.42578125" style="386" customWidth="1"/>
    <col min="11272" max="11272" width="11.42578125" style="386" customWidth="1"/>
    <col min="11273" max="11273" width="11.5703125" style="386" customWidth="1"/>
    <col min="11274" max="11274" width="12.42578125" style="386" customWidth="1"/>
    <col min="11275" max="11275" width="14.7109375" style="386" customWidth="1"/>
    <col min="11276" max="11276" width="15.85546875" style="386" customWidth="1"/>
    <col min="11277" max="11277" width="13" style="386" customWidth="1"/>
    <col min="11278" max="11520" width="9.140625" style="386"/>
    <col min="11521" max="11521" width="59" style="386" customWidth="1"/>
    <col min="11522" max="11522" width="5.85546875" style="386" customWidth="1"/>
    <col min="11523" max="11523" width="10.28515625" style="386" customWidth="1"/>
    <col min="11524" max="11524" width="12.42578125" style="386" customWidth="1"/>
    <col min="11525" max="11525" width="7.85546875" style="386" customWidth="1"/>
    <col min="11526" max="11526" width="7.7109375" style="386" customWidth="1"/>
    <col min="11527" max="11527" width="12.42578125" style="386" customWidth="1"/>
    <col min="11528" max="11528" width="11.42578125" style="386" customWidth="1"/>
    <col min="11529" max="11529" width="11.5703125" style="386" customWidth="1"/>
    <col min="11530" max="11530" width="12.42578125" style="386" customWidth="1"/>
    <col min="11531" max="11531" width="14.7109375" style="386" customWidth="1"/>
    <col min="11532" max="11532" width="15.85546875" style="386" customWidth="1"/>
    <col min="11533" max="11533" width="13" style="386" customWidth="1"/>
    <col min="11534" max="11776" width="9.140625" style="386"/>
    <col min="11777" max="11777" width="59" style="386" customWidth="1"/>
    <col min="11778" max="11778" width="5.85546875" style="386" customWidth="1"/>
    <col min="11779" max="11779" width="10.28515625" style="386" customWidth="1"/>
    <col min="11780" max="11780" width="12.42578125" style="386" customWidth="1"/>
    <col min="11781" max="11781" width="7.85546875" style="386" customWidth="1"/>
    <col min="11782" max="11782" width="7.7109375" style="386" customWidth="1"/>
    <col min="11783" max="11783" width="12.42578125" style="386" customWidth="1"/>
    <col min="11784" max="11784" width="11.42578125" style="386" customWidth="1"/>
    <col min="11785" max="11785" width="11.5703125" style="386" customWidth="1"/>
    <col min="11786" max="11786" width="12.42578125" style="386" customWidth="1"/>
    <col min="11787" max="11787" width="14.7109375" style="386" customWidth="1"/>
    <col min="11788" max="11788" width="15.85546875" style="386" customWidth="1"/>
    <col min="11789" max="11789" width="13" style="386" customWidth="1"/>
    <col min="11790" max="12032" width="9.140625" style="386"/>
    <col min="12033" max="12033" width="59" style="386" customWidth="1"/>
    <col min="12034" max="12034" width="5.85546875" style="386" customWidth="1"/>
    <col min="12035" max="12035" width="10.28515625" style="386" customWidth="1"/>
    <col min="12036" max="12036" width="12.42578125" style="386" customWidth="1"/>
    <col min="12037" max="12037" width="7.85546875" style="386" customWidth="1"/>
    <col min="12038" max="12038" width="7.7109375" style="386" customWidth="1"/>
    <col min="12039" max="12039" width="12.42578125" style="386" customWidth="1"/>
    <col min="12040" max="12040" width="11.42578125" style="386" customWidth="1"/>
    <col min="12041" max="12041" width="11.5703125" style="386" customWidth="1"/>
    <col min="12042" max="12042" width="12.42578125" style="386" customWidth="1"/>
    <col min="12043" max="12043" width="14.7109375" style="386" customWidth="1"/>
    <col min="12044" max="12044" width="15.85546875" style="386" customWidth="1"/>
    <col min="12045" max="12045" width="13" style="386" customWidth="1"/>
    <col min="12046" max="12288" width="9.140625" style="386"/>
    <col min="12289" max="12289" width="59" style="386" customWidth="1"/>
    <col min="12290" max="12290" width="5.85546875" style="386" customWidth="1"/>
    <col min="12291" max="12291" width="10.28515625" style="386" customWidth="1"/>
    <col min="12292" max="12292" width="12.42578125" style="386" customWidth="1"/>
    <col min="12293" max="12293" width="7.85546875" style="386" customWidth="1"/>
    <col min="12294" max="12294" width="7.7109375" style="386" customWidth="1"/>
    <col min="12295" max="12295" width="12.42578125" style="386" customWidth="1"/>
    <col min="12296" max="12296" width="11.42578125" style="386" customWidth="1"/>
    <col min="12297" max="12297" width="11.5703125" style="386" customWidth="1"/>
    <col min="12298" max="12298" width="12.42578125" style="386" customWidth="1"/>
    <col min="12299" max="12299" width="14.7109375" style="386" customWidth="1"/>
    <col min="12300" max="12300" width="15.85546875" style="386" customWidth="1"/>
    <col min="12301" max="12301" width="13" style="386" customWidth="1"/>
    <col min="12302" max="12544" width="9.140625" style="386"/>
    <col min="12545" max="12545" width="59" style="386" customWidth="1"/>
    <col min="12546" max="12546" width="5.85546875" style="386" customWidth="1"/>
    <col min="12547" max="12547" width="10.28515625" style="386" customWidth="1"/>
    <col min="12548" max="12548" width="12.42578125" style="386" customWidth="1"/>
    <col min="12549" max="12549" width="7.85546875" style="386" customWidth="1"/>
    <col min="12550" max="12550" width="7.7109375" style="386" customWidth="1"/>
    <col min="12551" max="12551" width="12.42578125" style="386" customWidth="1"/>
    <col min="12552" max="12552" width="11.42578125" style="386" customWidth="1"/>
    <col min="12553" max="12553" width="11.5703125" style="386" customWidth="1"/>
    <col min="12554" max="12554" width="12.42578125" style="386" customWidth="1"/>
    <col min="12555" max="12555" width="14.7109375" style="386" customWidth="1"/>
    <col min="12556" max="12556" width="15.85546875" style="386" customWidth="1"/>
    <col min="12557" max="12557" width="13" style="386" customWidth="1"/>
    <col min="12558" max="12800" width="9.140625" style="386"/>
    <col min="12801" max="12801" width="59" style="386" customWidth="1"/>
    <col min="12802" max="12802" width="5.85546875" style="386" customWidth="1"/>
    <col min="12803" max="12803" width="10.28515625" style="386" customWidth="1"/>
    <col min="12804" max="12804" width="12.42578125" style="386" customWidth="1"/>
    <col min="12805" max="12805" width="7.85546875" style="386" customWidth="1"/>
    <col min="12806" max="12806" width="7.7109375" style="386" customWidth="1"/>
    <col min="12807" max="12807" width="12.42578125" style="386" customWidth="1"/>
    <col min="12808" max="12808" width="11.42578125" style="386" customWidth="1"/>
    <col min="12809" max="12809" width="11.5703125" style="386" customWidth="1"/>
    <col min="12810" max="12810" width="12.42578125" style="386" customWidth="1"/>
    <col min="12811" max="12811" width="14.7109375" style="386" customWidth="1"/>
    <col min="12812" max="12812" width="15.85546875" style="386" customWidth="1"/>
    <col min="12813" max="12813" width="13" style="386" customWidth="1"/>
    <col min="12814" max="13056" width="9.140625" style="386"/>
    <col min="13057" max="13057" width="59" style="386" customWidth="1"/>
    <col min="13058" max="13058" width="5.85546875" style="386" customWidth="1"/>
    <col min="13059" max="13059" width="10.28515625" style="386" customWidth="1"/>
    <col min="13060" max="13060" width="12.42578125" style="386" customWidth="1"/>
    <col min="13061" max="13061" width="7.85546875" style="386" customWidth="1"/>
    <col min="13062" max="13062" width="7.7109375" style="386" customWidth="1"/>
    <col min="13063" max="13063" width="12.42578125" style="386" customWidth="1"/>
    <col min="13064" max="13064" width="11.42578125" style="386" customWidth="1"/>
    <col min="13065" max="13065" width="11.5703125" style="386" customWidth="1"/>
    <col min="13066" max="13066" width="12.42578125" style="386" customWidth="1"/>
    <col min="13067" max="13067" width="14.7109375" style="386" customWidth="1"/>
    <col min="13068" max="13068" width="15.85546875" style="386" customWidth="1"/>
    <col min="13069" max="13069" width="13" style="386" customWidth="1"/>
    <col min="13070" max="13312" width="9.140625" style="386"/>
    <col min="13313" max="13313" width="59" style="386" customWidth="1"/>
    <col min="13314" max="13314" width="5.85546875" style="386" customWidth="1"/>
    <col min="13315" max="13315" width="10.28515625" style="386" customWidth="1"/>
    <col min="13316" max="13316" width="12.42578125" style="386" customWidth="1"/>
    <col min="13317" max="13317" width="7.85546875" style="386" customWidth="1"/>
    <col min="13318" max="13318" width="7.7109375" style="386" customWidth="1"/>
    <col min="13319" max="13319" width="12.42578125" style="386" customWidth="1"/>
    <col min="13320" max="13320" width="11.42578125" style="386" customWidth="1"/>
    <col min="13321" max="13321" width="11.5703125" style="386" customWidth="1"/>
    <col min="13322" max="13322" width="12.42578125" style="386" customWidth="1"/>
    <col min="13323" max="13323" width="14.7109375" style="386" customWidth="1"/>
    <col min="13324" max="13324" width="15.85546875" style="386" customWidth="1"/>
    <col min="13325" max="13325" width="13" style="386" customWidth="1"/>
    <col min="13326" max="13568" width="9.140625" style="386"/>
    <col min="13569" max="13569" width="59" style="386" customWidth="1"/>
    <col min="13570" max="13570" width="5.85546875" style="386" customWidth="1"/>
    <col min="13571" max="13571" width="10.28515625" style="386" customWidth="1"/>
    <col min="13572" max="13572" width="12.42578125" style="386" customWidth="1"/>
    <col min="13573" max="13573" width="7.85546875" style="386" customWidth="1"/>
    <col min="13574" max="13574" width="7.7109375" style="386" customWidth="1"/>
    <col min="13575" max="13575" width="12.42578125" style="386" customWidth="1"/>
    <col min="13576" max="13576" width="11.42578125" style="386" customWidth="1"/>
    <col min="13577" max="13577" width="11.5703125" style="386" customWidth="1"/>
    <col min="13578" max="13578" width="12.42578125" style="386" customWidth="1"/>
    <col min="13579" max="13579" width="14.7109375" style="386" customWidth="1"/>
    <col min="13580" max="13580" width="15.85546875" style="386" customWidth="1"/>
    <col min="13581" max="13581" width="13" style="386" customWidth="1"/>
    <col min="13582" max="13824" width="9.140625" style="386"/>
    <col min="13825" max="13825" width="59" style="386" customWidth="1"/>
    <col min="13826" max="13826" width="5.85546875" style="386" customWidth="1"/>
    <col min="13827" max="13827" width="10.28515625" style="386" customWidth="1"/>
    <col min="13828" max="13828" width="12.42578125" style="386" customWidth="1"/>
    <col min="13829" max="13829" width="7.85546875" style="386" customWidth="1"/>
    <col min="13830" max="13830" width="7.7109375" style="386" customWidth="1"/>
    <col min="13831" max="13831" width="12.42578125" style="386" customWidth="1"/>
    <col min="13832" max="13832" width="11.42578125" style="386" customWidth="1"/>
    <col min="13833" max="13833" width="11.5703125" style="386" customWidth="1"/>
    <col min="13834" max="13834" width="12.42578125" style="386" customWidth="1"/>
    <col min="13835" max="13835" width="14.7109375" style="386" customWidth="1"/>
    <col min="13836" max="13836" width="15.85546875" style="386" customWidth="1"/>
    <col min="13837" max="13837" width="13" style="386" customWidth="1"/>
    <col min="13838" max="14080" width="9.140625" style="386"/>
    <col min="14081" max="14081" width="59" style="386" customWidth="1"/>
    <col min="14082" max="14082" width="5.85546875" style="386" customWidth="1"/>
    <col min="14083" max="14083" width="10.28515625" style="386" customWidth="1"/>
    <col min="14084" max="14084" width="12.42578125" style="386" customWidth="1"/>
    <col min="14085" max="14085" width="7.85546875" style="386" customWidth="1"/>
    <col min="14086" max="14086" width="7.7109375" style="386" customWidth="1"/>
    <col min="14087" max="14087" width="12.42578125" style="386" customWidth="1"/>
    <col min="14088" max="14088" width="11.42578125" style="386" customWidth="1"/>
    <col min="14089" max="14089" width="11.5703125" style="386" customWidth="1"/>
    <col min="14090" max="14090" width="12.42578125" style="386" customWidth="1"/>
    <col min="14091" max="14091" width="14.7109375" style="386" customWidth="1"/>
    <col min="14092" max="14092" width="15.85546875" style="386" customWidth="1"/>
    <col min="14093" max="14093" width="13" style="386" customWidth="1"/>
    <col min="14094" max="14336" width="9.140625" style="386"/>
    <col min="14337" max="14337" width="59" style="386" customWidth="1"/>
    <col min="14338" max="14338" width="5.85546875" style="386" customWidth="1"/>
    <col min="14339" max="14339" width="10.28515625" style="386" customWidth="1"/>
    <col min="14340" max="14340" width="12.42578125" style="386" customWidth="1"/>
    <col min="14341" max="14341" width="7.85546875" style="386" customWidth="1"/>
    <col min="14342" max="14342" width="7.7109375" style="386" customWidth="1"/>
    <col min="14343" max="14343" width="12.42578125" style="386" customWidth="1"/>
    <col min="14344" max="14344" width="11.42578125" style="386" customWidth="1"/>
    <col min="14345" max="14345" width="11.5703125" style="386" customWidth="1"/>
    <col min="14346" max="14346" width="12.42578125" style="386" customWidth="1"/>
    <col min="14347" max="14347" width="14.7109375" style="386" customWidth="1"/>
    <col min="14348" max="14348" width="15.85546875" style="386" customWidth="1"/>
    <col min="14349" max="14349" width="13" style="386" customWidth="1"/>
    <col min="14350" max="14592" width="9.140625" style="386"/>
    <col min="14593" max="14593" width="59" style="386" customWidth="1"/>
    <col min="14594" max="14594" width="5.85546875" style="386" customWidth="1"/>
    <col min="14595" max="14595" width="10.28515625" style="386" customWidth="1"/>
    <col min="14596" max="14596" width="12.42578125" style="386" customWidth="1"/>
    <col min="14597" max="14597" width="7.85546875" style="386" customWidth="1"/>
    <col min="14598" max="14598" width="7.7109375" style="386" customWidth="1"/>
    <col min="14599" max="14599" width="12.42578125" style="386" customWidth="1"/>
    <col min="14600" max="14600" width="11.42578125" style="386" customWidth="1"/>
    <col min="14601" max="14601" width="11.5703125" style="386" customWidth="1"/>
    <col min="14602" max="14602" width="12.42578125" style="386" customWidth="1"/>
    <col min="14603" max="14603" width="14.7109375" style="386" customWidth="1"/>
    <col min="14604" max="14604" width="15.85546875" style="386" customWidth="1"/>
    <col min="14605" max="14605" width="13" style="386" customWidth="1"/>
    <col min="14606" max="14848" width="9.140625" style="386"/>
    <col min="14849" max="14849" width="59" style="386" customWidth="1"/>
    <col min="14850" max="14850" width="5.85546875" style="386" customWidth="1"/>
    <col min="14851" max="14851" width="10.28515625" style="386" customWidth="1"/>
    <col min="14852" max="14852" width="12.42578125" style="386" customWidth="1"/>
    <col min="14853" max="14853" width="7.85546875" style="386" customWidth="1"/>
    <col min="14854" max="14854" width="7.7109375" style="386" customWidth="1"/>
    <col min="14855" max="14855" width="12.42578125" style="386" customWidth="1"/>
    <col min="14856" max="14856" width="11.42578125" style="386" customWidth="1"/>
    <col min="14857" max="14857" width="11.5703125" style="386" customWidth="1"/>
    <col min="14858" max="14858" width="12.42578125" style="386" customWidth="1"/>
    <col min="14859" max="14859" width="14.7109375" style="386" customWidth="1"/>
    <col min="14860" max="14860" width="15.85546875" style="386" customWidth="1"/>
    <col min="14861" max="14861" width="13" style="386" customWidth="1"/>
    <col min="14862" max="15104" width="9.140625" style="386"/>
    <col min="15105" max="15105" width="59" style="386" customWidth="1"/>
    <col min="15106" max="15106" width="5.85546875" style="386" customWidth="1"/>
    <col min="15107" max="15107" width="10.28515625" style="386" customWidth="1"/>
    <col min="15108" max="15108" width="12.42578125" style="386" customWidth="1"/>
    <col min="15109" max="15109" width="7.85546875" style="386" customWidth="1"/>
    <col min="15110" max="15110" width="7.7109375" style="386" customWidth="1"/>
    <col min="15111" max="15111" width="12.42578125" style="386" customWidth="1"/>
    <col min="15112" max="15112" width="11.42578125" style="386" customWidth="1"/>
    <col min="15113" max="15113" width="11.5703125" style="386" customWidth="1"/>
    <col min="15114" max="15114" width="12.42578125" style="386" customWidth="1"/>
    <col min="15115" max="15115" width="14.7109375" style="386" customWidth="1"/>
    <col min="15116" max="15116" width="15.85546875" style="386" customWidth="1"/>
    <col min="15117" max="15117" width="13" style="386" customWidth="1"/>
    <col min="15118" max="15360" width="9.140625" style="386"/>
    <col min="15361" max="15361" width="59" style="386" customWidth="1"/>
    <col min="15362" max="15362" width="5.85546875" style="386" customWidth="1"/>
    <col min="15363" max="15363" width="10.28515625" style="386" customWidth="1"/>
    <col min="15364" max="15364" width="12.42578125" style="386" customWidth="1"/>
    <col min="15365" max="15365" width="7.85546875" style="386" customWidth="1"/>
    <col min="15366" max="15366" width="7.7109375" style="386" customWidth="1"/>
    <col min="15367" max="15367" width="12.42578125" style="386" customWidth="1"/>
    <col min="15368" max="15368" width="11.42578125" style="386" customWidth="1"/>
    <col min="15369" max="15369" width="11.5703125" style="386" customWidth="1"/>
    <col min="15370" max="15370" width="12.42578125" style="386" customWidth="1"/>
    <col min="15371" max="15371" width="14.7109375" style="386" customWidth="1"/>
    <col min="15372" max="15372" width="15.85546875" style="386" customWidth="1"/>
    <col min="15373" max="15373" width="13" style="386" customWidth="1"/>
    <col min="15374" max="15616" width="9.140625" style="386"/>
    <col min="15617" max="15617" width="59" style="386" customWidth="1"/>
    <col min="15618" max="15618" width="5.85546875" style="386" customWidth="1"/>
    <col min="15619" max="15619" width="10.28515625" style="386" customWidth="1"/>
    <col min="15620" max="15620" width="12.42578125" style="386" customWidth="1"/>
    <col min="15621" max="15621" width="7.85546875" style="386" customWidth="1"/>
    <col min="15622" max="15622" width="7.7109375" style="386" customWidth="1"/>
    <col min="15623" max="15623" width="12.42578125" style="386" customWidth="1"/>
    <col min="15624" max="15624" width="11.42578125" style="386" customWidth="1"/>
    <col min="15625" max="15625" width="11.5703125" style="386" customWidth="1"/>
    <col min="15626" max="15626" width="12.42578125" style="386" customWidth="1"/>
    <col min="15627" max="15627" width="14.7109375" style="386" customWidth="1"/>
    <col min="15628" max="15628" width="15.85546875" style="386" customWidth="1"/>
    <col min="15629" max="15629" width="13" style="386" customWidth="1"/>
    <col min="15630" max="15872" width="9.140625" style="386"/>
    <col min="15873" max="15873" width="59" style="386" customWidth="1"/>
    <col min="15874" max="15874" width="5.85546875" style="386" customWidth="1"/>
    <col min="15875" max="15875" width="10.28515625" style="386" customWidth="1"/>
    <col min="15876" max="15876" width="12.42578125" style="386" customWidth="1"/>
    <col min="15877" max="15877" width="7.85546875" style="386" customWidth="1"/>
    <col min="15878" max="15878" width="7.7109375" style="386" customWidth="1"/>
    <col min="15879" max="15879" width="12.42578125" style="386" customWidth="1"/>
    <col min="15880" max="15880" width="11.42578125" style="386" customWidth="1"/>
    <col min="15881" max="15881" width="11.5703125" style="386" customWidth="1"/>
    <col min="15882" max="15882" width="12.42578125" style="386" customWidth="1"/>
    <col min="15883" max="15883" width="14.7109375" style="386" customWidth="1"/>
    <col min="15884" max="15884" width="15.85546875" style="386" customWidth="1"/>
    <col min="15885" max="15885" width="13" style="386" customWidth="1"/>
    <col min="15886" max="16128" width="9.140625" style="386"/>
    <col min="16129" max="16129" width="59" style="386" customWidth="1"/>
    <col min="16130" max="16130" width="5.85546875" style="386" customWidth="1"/>
    <col min="16131" max="16131" width="10.28515625" style="386" customWidth="1"/>
    <col min="16132" max="16132" width="12.42578125" style="386" customWidth="1"/>
    <col min="16133" max="16133" width="7.85546875" style="386" customWidth="1"/>
    <col min="16134" max="16134" width="7.7109375" style="386" customWidth="1"/>
    <col min="16135" max="16135" width="12.42578125" style="386" customWidth="1"/>
    <col min="16136" max="16136" width="11.42578125" style="386" customWidth="1"/>
    <col min="16137" max="16137" width="11.5703125" style="386" customWidth="1"/>
    <col min="16138" max="16138" width="12.42578125" style="386" customWidth="1"/>
    <col min="16139" max="16139" width="14.7109375" style="386" customWidth="1"/>
    <col min="16140" max="16140" width="15.85546875" style="386" customWidth="1"/>
    <col min="16141" max="16141" width="13" style="386" customWidth="1"/>
    <col min="16142" max="16384" width="9.140625" style="386"/>
  </cols>
  <sheetData>
    <row r="1" spans="1:16" s="309" customFormat="1" ht="19.149999999999999" customHeight="1" thickBot="1">
      <c r="A1" s="6603" t="s">
        <v>308</v>
      </c>
      <c r="B1" s="6603"/>
      <c r="C1" s="6603"/>
      <c r="D1" s="6603"/>
      <c r="E1" s="6603"/>
      <c r="F1" s="6603"/>
      <c r="G1" s="6603"/>
      <c r="H1" s="6603"/>
      <c r="I1" s="6603"/>
      <c r="J1" s="6603"/>
      <c r="K1" s="6603"/>
      <c r="L1" s="6603"/>
      <c r="M1" s="6603"/>
      <c r="N1" s="1432"/>
      <c r="O1" s="1432"/>
      <c r="P1" s="1432"/>
    </row>
    <row r="2" spans="1:16" s="309" customFormat="1" ht="16.5" thickBot="1">
      <c r="A2" s="6604" t="s">
        <v>381</v>
      </c>
      <c r="B2" s="6605"/>
      <c r="C2" s="6605"/>
      <c r="D2" s="6605"/>
      <c r="E2" s="6605"/>
      <c r="F2" s="6605"/>
      <c r="G2" s="6605"/>
      <c r="H2" s="6605"/>
      <c r="I2" s="6605"/>
      <c r="J2" s="6605"/>
      <c r="K2" s="6606"/>
      <c r="L2" s="6606"/>
      <c r="M2" s="6607"/>
    </row>
    <row r="3" spans="1:16" s="309" customFormat="1" ht="16.149999999999999" customHeight="1" thickBot="1">
      <c r="A3" s="6608" t="s">
        <v>1</v>
      </c>
      <c r="B3" s="6651" t="s">
        <v>62</v>
      </c>
      <c r="C3" s="6652"/>
      <c r="D3" s="6653"/>
      <c r="E3" s="6654" t="s">
        <v>44</v>
      </c>
      <c r="F3" s="6655"/>
      <c r="G3" s="6656"/>
      <c r="H3" s="6654" t="s">
        <v>45</v>
      </c>
      <c r="I3" s="6655"/>
      <c r="J3" s="6656"/>
      <c r="K3" s="3482"/>
      <c r="L3" s="3482"/>
      <c r="M3" s="3483"/>
    </row>
    <row r="4" spans="1:16" s="309" customFormat="1" ht="11.45" customHeight="1">
      <c r="A4" s="6635"/>
      <c r="B4" s="6641">
        <v>1</v>
      </c>
      <c r="C4" s="6637"/>
      <c r="D4" s="6642"/>
      <c r="E4" s="6643">
        <v>2</v>
      </c>
      <c r="F4" s="6644"/>
      <c r="G4" s="6645"/>
      <c r="H4" s="6643">
        <v>3</v>
      </c>
      <c r="I4" s="6644"/>
      <c r="J4" s="6645"/>
      <c r="K4" s="6637" t="s">
        <v>71</v>
      </c>
      <c r="L4" s="6637"/>
      <c r="M4" s="6638"/>
    </row>
    <row r="5" spans="1:16" s="309" customFormat="1" ht="12" customHeight="1">
      <c r="A5" s="6635"/>
      <c r="B5" s="6646" t="s">
        <v>72</v>
      </c>
      <c r="C5" s="6646"/>
      <c r="D5" s="6647"/>
      <c r="E5" s="6648" t="s">
        <v>72</v>
      </c>
      <c r="F5" s="6649"/>
      <c r="G5" s="6650"/>
      <c r="H5" s="6648" t="s">
        <v>72</v>
      </c>
      <c r="I5" s="6649"/>
      <c r="J5" s="6650"/>
      <c r="K5" s="6639"/>
      <c r="L5" s="6639"/>
      <c r="M5" s="6640"/>
    </row>
    <row r="6" spans="1:16" s="309" customFormat="1" ht="52.15" customHeight="1">
      <c r="A6" s="6636"/>
      <c r="B6" s="3484" t="s">
        <v>7</v>
      </c>
      <c r="C6" s="3485" t="s">
        <v>47</v>
      </c>
      <c r="D6" s="3486" t="s">
        <v>9</v>
      </c>
      <c r="E6" s="3484" t="s">
        <v>7</v>
      </c>
      <c r="F6" s="3485" t="s">
        <v>47</v>
      </c>
      <c r="G6" s="3486" t="s">
        <v>9</v>
      </c>
      <c r="H6" s="3484" t="s">
        <v>7</v>
      </c>
      <c r="I6" s="3485" t="s">
        <v>47</v>
      </c>
      <c r="J6" s="3486" t="s">
        <v>9</v>
      </c>
      <c r="K6" s="3484" t="s">
        <v>7</v>
      </c>
      <c r="L6" s="3485" t="s">
        <v>47</v>
      </c>
      <c r="M6" s="3487" t="s">
        <v>9</v>
      </c>
    </row>
    <row r="7" spans="1:16" s="309" customFormat="1" ht="19.5" customHeight="1" thickBot="1">
      <c r="A7" s="3516" t="s">
        <v>48</v>
      </c>
      <c r="B7" s="3488"/>
      <c r="C7" s="1433"/>
      <c r="D7" s="4608"/>
      <c r="E7" s="4615"/>
      <c r="F7" s="4616"/>
      <c r="G7" s="4617"/>
      <c r="H7" s="4612"/>
      <c r="I7" s="3490"/>
      <c r="J7" s="3491"/>
      <c r="K7" s="3489"/>
      <c r="L7" s="3490"/>
      <c r="M7" s="3492"/>
    </row>
    <row r="8" spans="1:16" s="309" customFormat="1" ht="15.75">
      <c r="A8" s="3517" t="s">
        <v>73</v>
      </c>
      <c r="B8" s="4555">
        <f t="shared" ref="B8:H15" si="0">B19+B29</f>
        <v>8</v>
      </c>
      <c r="C8" s="4556">
        <f t="shared" si="0"/>
        <v>3</v>
      </c>
      <c r="D8" s="4557">
        <f>D19+D29</f>
        <v>11</v>
      </c>
      <c r="E8" s="4558">
        <f>E19+E29</f>
        <v>15</v>
      </c>
      <c r="F8" s="4559">
        <f t="shared" si="0"/>
        <v>1</v>
      </c>
      <c r="G8" s="4560">
        <f>G19+G29</f>
        <v>16</v>
      </c>
      <c r="H8" s="4581">
        <f>H19+H29</f>
        <v>15</v>
      </c>
      <c r="I8" s="4559">
        <f t="shared" ref="I8:J15" si="1">I19+I29</f>
        <v>0</v>
      </c>
      <c r="J8" s="4560">
        <f>J19+J29</f>
        <v>15</v>
      </c>
      <c r="K8" s="3496">
        <f>E8+B8+H8</f>
        <v>38</v>
      </c>
      <c r="L8" s="3495">
        <f>F8+C8+I8</f>
        <v>4</v>
      </c>
      <c r="M8" s="3497">
        <f>K8+L8</f>
        <v>42</v>
      </c>
    </row>
    <row r="9" spans="1:16" s="309" customFormat="1" ht="18.75" customHeight="1">
      <c r="A9" s="3440" t="s">
        <v>74</v>
      </c>
      <c r="B9" s="4535">
        <f t="shared" si="0"/>
        <v>8</v>
      </c>
      <c r="C9" s="4536">
        <f t="shared" si="0"/>
        <v>5</v>
      </c>
      <c r="D9" s="4561">
        <f t="shared" si="0"/>
        <v>13</v>
      </c>
      <c r="E9" s="4524">
        <f t="shared" si="0"/>
        <v>13</v>
      </c>
      <c r="F9" s="4525">
        <f t="shared" si="0"/>
        <v>5</v>
      </c>
      <c r="G9" s="4545">
        <f t="shared" si="0"/>
        <v>18</v>
      </c>
      <c r="H9" s="4483">
        <f t="shared" si="0"/>
        <v>13</v>
      </c>
      <c r="I9" s="4525">
        <f t="shared" si="1"/>
        <v>0</v>
      </c>
      <c r="J9" s="4545">
        <f t="shared" si="1"/>
        <v>13</v>
      </c>
      <c r="K9" s="3437">
        <f t="shared" ref="K9:L39" si="2">E9+B9+H9</f>
        <v>34</v>
      </c>
      <c r="L9" s="3452">
        <f t="shared" si="2"/>
        <v>10</v>
      </c>
      <c r="M9" s="3472">
        <f>K9+L9</f>
        <v>44</v>
      </c>
    </row>
    <row r="10" spans="1:16" s="309" customFormat="1" ht="17.25" customHeight="1">
      <c r="A10" s="3441" t="s">
        <v>75</v>
      </c>
      <c r="B10" s="4535">
        <f t="shared" si="0"/>
        <v>0</v>
      </c>
      <c r="C10" s="4536">
        <f t="shared" si="0"/>
        <v>0</v>
      </c>
      <c r="D10" s="4561">
        <f t="shared" si="0"/>
        <v>0</v>
      </c>
      <c r="E10" s="4524">
        <f t="shared" si="0"/>
        <v>0</v>
      </c>
      <c r="F10" s="4525">
        <f t="shared" si="0"/>
        <v>12</v>
      </c>
      <c r="G10" s="4545">
        <f t="shared" si="0"/>
        <v>12</v>
      </c>
      <c r="H10" s="4483">
        <f t="shared" si="0"/>
        <v>0</v>
      </c>
      <c r="I10" s="4525">
        <f t="shared" si="1"/>
        <v>8</v>
      </c>
      <c r="J10" s="4545">
        <f t="shared" si="1"/>
        <v>8</v>
      </c>
      <c r="K10" s="3437">
        <f t="shared" si="2"/>
        <v>0</v>
      </c>
      <c r="L10" s="3452">
        <f t="shared" si="2"/>
        <v>20</v>
      </c>
      <c r="M10" s="3472">
        <f t="shared" ref="M10:M39" si="3">K10+L10</f>
        <v>20</v>
      </c>
    </row>
    <row r="11" spans="1:16" s="309" customFormat="1" ht="15.75" hidden="1">
      <c r="A11" s="3436" t="s">
        <v>76</v>
      </c>
      <c r="B11" s="4535">
        <f t="shared" si="0"/>
        <v>0</v>
      </c>
      <c r="C11" s="4536">
        <f t="shared" si="0"/>
        <v>0</v>
      </c>
      <c r="D11" s="4561">
        <f t="shared" si="0"/>
        <v>0</v>
      </c>
      <c r="E11" s="4524">
        <f t="shared" si="0"/>
        <v>0</v>
      </c>
      <c r="F11" s="4525">
        <f t="shared" si="0"/>
        <v>0</v>
      </c>
      <c r="G11" s="4545">
        <f t="shared" si="0"/>
        <v>0</v>
      </c>
      <c r="H11" s="4483">
        <f t="shared" si="0"/>
        <v>0</v>
      </c>
      <c r="I11" s="4525">
        <f t="shared" si="1"/>
        <v>0</v>
      </c>
      <c r="J11" s="4545">
        <f t="shared" si="1"/>
        <v>0</v>
      </c>
      <c r="K11" s="3437">
        <f t="shared" si="2"/>
        <v>0</v>
      </c>
      <c r="L11" s="3452">
        <f t="shared" si="2"/>
        <v>0</v>
      </c>
      <c r="M11" s="3472">
        <f t="shared" si="3"/>
        <v>0</v>
      </c>
    </row>
    <row r="12" spans="1:16" s="309" customFormat="1" ht="15.75">
      <c r="A12" s="3442" t="s">
        <v>77</v>
      </c>
      <c r="B12" s="4535">
        <f t="shared" si="0"/>
        <v>9</v>
      </c>
      <c r="C12" s="4536">
        <v>3</v>
      </c>
      <c r="D12" s="4561">
        <v>12</v>
      </c>
      <c r="E12" s="4524">
        <f t="shared" si="0"/>
        <v>10</v>
      </c>
      <c r="F12" s="4525">
        <f t="shared" si="0"/>
        <v>2</v>
      </c>
      <c r="G12" s="4545">
        <f t="shared" si="0"/>
        <v>12</v>
      </c>
      <c r="H12" s="4483">
        <f t="shared" si="0"/>
        <v>9</v>
      </c>
      <c r="I12" s="4525">
        <f t="shared" si="1"/>
        <v>0</v>
      </c>
      <c r="J12" s="4545">
        <f t="shared" si="1"/>
        <v>9</v>
      </c>
      <c r="K12" s="3437">
        <f t="shared" si="2"/>
        <v>28</v>
      </c>
      <c r="L12" s="3452">
        <f t="shared" si="2"/>
        <v>5</v>
      </c>
      <c r="M12" s="3472">
        <f t="shared" si="3"/>
        <v>33</v>
      </c>
    </row>
    <row r="13" spans="1:16" s="309" customFormat="1" ht="15.75">
      <c r="A13" s="3443" t="s">
        <v>78</v>
      </c>
      <c r="B13" s="4535">
        <f t="shared" si="0"/>
        <v>0</v>
      </c>
      <c r="C13" s="4536">
        <f t="shared" si="0"/>
        <v>0</v>
      </c>
      <c r="D13" s="4561">
        <f t="shared" si="0"/>
        <v>0</v>
      </c>
      <c r="E13" s="4524">
        <f t="shared" si="0"/>
        <v>0</v>
      </c>
      <c r="F13" s="4525">
        <f t="shared" si="0"/>
        <v>0</v>
      </c>
      <c r="G13" s="4545">
        <f t="shared" si="0"/>
        <v>0</v>
      </c>
      <c r="H13" s="4483">
        <f t="shared" si="0"/>
        <v>0</v>
      </c>
      <c r="I13" s="4525">
        <f t="shared" si="1"/>
        <v>0</v>
      </c>
      <c r="J13" s="4545">
        <f t="shared" si="1"/>
        <v>0</v>
      </c>
      <c r="K13" s="3437">
        <f t="shared" si="2"/>
        <v>0</v>
      </c>
      <c r="L13" s="3452">
        <f t="shared" si="2"/>
        <v>0</v>
      </c>
      <c r="M13" s="3472">
        <f>K13+L13</f>
        <v>0</v>
      </c>
    </row>
    <row r="14" spans="1:16" s="309" customFormat="1" ht="15.75">
      <c r="A14" s="3443" t="s">
        <v>79</v>
      </c>
      <c r="B14" s="4535">
        <f t="shared" si="0"/>
        <v>0</v>
      </c>
      <c r="C14" s="4536">
        <f t="shared" si="0"/>
        <v>0</v>
      </c>
      <c r="D14" s="4561">
        <f t="shared" si="0"/>
        <v>0</v>
      </c>
      <c r="E14" s="4524">
        <f t="shared" si="0"/>
        <v>0</v>
      </c>
      <c r="F14" s="4525">
        <f t="shared" si="0"/>
        <v>0</v>
      </c>
      <c r="G14" s="4545">
        <f t="shared" si="0"/>
        <v>0</v>
      </c>
      <c r="H14" s="4483">
        <f t="shared" si="0"/>
        <v>0</v>
      </c>
      <c r="I14" s="4525">
        <f t="shared" si="1"/>
        <v>0</v>
      </c>
      <c r="J14" s="4545">
        <f t="shared" si="1"/>
        <v>0</v>
      </c>
      <c r="K14" s="3437">
        <f t="shared" si="2"/>
        <v>0</v>
      </c>
      <c r="L14" s="3452">
        <f t="shared" si="2"/>
        <v>0</v>
      </c>
      <c r="M14" s="3472">
        <f t="shared" si="3"/>
        <v>0</v>
      </c>
    </row>
    <row r="15" spans="1:16" s="309" customFormat="1" ht="16.5" thickBot="1">
      <c r="A15" s="3518" t="s">
        <v>80</v>
      </c>
      <c r="B15" s="4562">
        <f t="shared" si="0"/>
        <v>19</v>
      </c>
      <c r="C15" s="4563">
        <f t="shared" si="0"/>
        <v>1</v>
      </c>
      <c r="D15" s="4564">
        <f t="shared" si="0"/>
        <v>20</v>
      </c>
      <c r="E15" s="4565">
        <v>16</v>
      </c>
      <c r="F15" s="4566">
        <f t="shared" si="0"/>
        <v>2</v>
      </c>
      <c r="G15" s="4567">
        <v>18</v>
      </c>
      <c r="H15" s="4613">
        <v>17</v>
      </c>
      <c r="I15" s="4566">
        <f t="shared" si="1"/>
        <v>1</v>
      </c>
      <c r="J15" s="4567">
        <v>18</v>
      </c>
      <c r="K15" s="3505">
        <f t="shared" si="2"/>
        <v>52</v>
      </c>
      <c r="L15" s="3504">
        <f t="shared" si="2"/>
        <v>4</v>
      </c>
      <c r="M15" s="3506">
        <f t="shared" si="3"/>
        <v>56</v>
      </c>
    </row>
    <row r="16" spans="1:16" s="309" customFormat="1" ht="15" customHeight="1" thickBot="1">
      <c r="A16" s="3444" t="s">
        <v>27</v>
      </c>
      <c r="B16" s="4568">
        <f>SUM(B8:B15)</f>
        <v>44</v>
      </c>
      <c r="C16" s="4568">
        <f>SUM(C7:C15)</f>
        <v>12</v>
      </c>
      <c r="D16" s="4569">
        <f>SUM(D7:D15)</f>
        <v>56</v>
      </c>
      <c r="E16" s="4618">
        <f>SUM(E7:E15)</f>
        <v>54</v>
      </c>
      <c r="F16" s="4568">
        <f>SUM(F7:F15)</f>
        <v>22</v>
      </c>
      <c r="G16" s="1491">
        <f>SUM(G7:G15)</f>
        <v>76</v>
      </c>
      <c r="H16" s="4614">
        <f>SUM(H8:H15)</f>
        <v>54</v>
      </c>
      <c r="I16" s="4569">
        <f>SUM(I8:I15)</f>
        <v>9</v>
      </c>
      <c r="J16" s="1491">
        <f>SUM(J7:J15)</f>
        <v>63</v>
      </c>
      <c r="K16" s="2035">
        <f>E16+B16+H16</f>
        <v>152</v>
      </c>
      <c r="L16" s="2035">
        <f>C16+F16+I16</f>
        <v>43</v>
      </c>
      <c r="M16" s="1491">
        <f>K16+L16</f>
        <v>195</v>
      </c>
    </row>
    <row r="17" spans="1:13" s="309" customFormat="1" ht="15.75">
      <c r="A17" s="3449" t="s">
        <v>15</v>
      </c>
      <c r="B17" s="4570"/>
      <c r="C17" s="4571"/>
      <c r="D17" s="4609"/>
      <c r="E17" s="4573"/>
      <c r="F17" s="4489"/>
      <c r="G17" s="4572"/>
      <c r="H17" s="4489"/>
      <c r="I17" s="4574"/>
      <c r="J17" s="4572"/>
      <c r="K17" s="2038"/>
      <c r="L17" s="2038"/>
      <c r="M17" s="3451"/>
    </row>
    <row r="18" spans="1:13" s="309" customFormat="1" ht="16.5" thickBot="1">
      <c r="A18" s="3519" t="s">
        <v>16</v>
      </c>
      <c r="B18" s="3507"/>
      <c r="C18" s="1434"/>
      <c r="D18" s="4610"/>
      <c r="E18" s="4576"/>
      <c r="F18" s="4484"/>
      <c r="G18" s="4575"/>
      <c r="H18" s="4484"/>
      <c r="I18" s="2133"/>
      <c r="J18" s="4575"/>
      <c r="K18" s="2034"/>
      <c r="L18" s="2034"/>
      <c r="M18" s="2134"/>
    </row>
    <row r="19" spans="1:13" s="309" customFormat="1" ht="15.75">
      <c r="A19" s="3498" t="s">
        <v>73</v>
      </c>
      <c r="B19" s="4577">
        <v>8</v>
      </c>
      <c r="C19" s="4578">
        <v>3</v>
      </c>
      <c r="D19" s="4579">
        <f>C19+B19</f>
        <v>11</v>
      </c>
      <c r="E19" s="4577">
        <v>15</v>
      </c>
      <c r="F19" s="4578">
        <v>1</v>
      </c>
      <c r="G19" s="4580">
        <f t="shared" ref="G19:G25" si="4">E19+F19</f>
        <v>16</v>
      </c>
      <c r="H19" s="4581">
        <v>15</v>
      </c>
      <c r="I19" s="4578">
        <v>0</v>
      </c>
      <c r="J19" s="4579">
        <f>H19+I19</f>
        <v>15</v>
      </c>
      <c r="K19" s="3494">
        <f>E19+B19+H19</f>
        <v>38</v>
      </c>
      <c r="L19" s="3495">
        <f t="shared" si="2"/>
        <v>4</v>
      </c>
      <c r="M19" s="3497">
        <f>K19+L19</f>
        <v>42</v>
      </c>
    </row>
    <row r="20" spans="1:13" s="309" customFormat="1" ht="15.75">
      <c r="A20" s="3498" t="s">
        <v>74</v>
      </c>
      <c r="B20" s="4582">
        <f>8</f>
        <v>8</v>
      </c>
      <c r="C20" s="4583">
        <v>5</v>
      </c>
      <c r="D20" s="4584">
        <f t="shared" ref="D20:D26" si="5">C20+B20</f>
        <v>13</v>
      </c>
      <c r="E20" s="4582">
        <v>13</v>
      </c>
      <c r="F20" s="4583">
        <f>5</f>
        <v>5</v>
      </c>
      <c r="G20" s="4585">
        <f t="shared" si="4"/>
        <v>18</v>
      </c>
      <c r="H20" s="4586">
        <v>13</v>
      </c>
      <c r="I20" s="4583">
        <v>0</v>
      </c>
      <c r="J20" s="4584">
        <f t="shared" ref="J20:J25" si="6">H20+I20</f>
        <v>13</v>
      </c>
      <c r="K20" s="3471">
        <f t="shared" si="2"/>
        <v>34</v>
      </c>
      <c r="L20" s="3452">
        <f t="shared" si="2"/>
        <v>10</v>
      </c>
      <c r="M20" s="3472">
        <f t="shared" si="3"/>
        <v>44</v>
      </c>
    </row>
    <row r="21" spans="1:13" s="309" customFormat="1" ht="16.5" customHeight="1">
      <c r="A21" s="3499" t="s">
        <v>75</v>
      </c>
      <c r="B21" s="4582">
        <v>0</v>
      </c>
      <c r="C21" s="4583">
        <v>0</v>
      </c>
      <c r="D21" s="4584">
        <f t="shared" si="5"/>
        <v>0</v>
      </c>
      <c r="E21" s="4582">
        <v>0</v>
      </c>
      <c r="F21" s="4583">
        <f>12</f>
        <v>12</v>
      </c>
      <c r="G21" s="4585">
        <f t="shared" si="4"/>
        <v>12</v>
      </c>
      <c r="H21" s="4483">
        <v>0</v>
      </c>
      <c r="I21" s="4583">
        <f>8</f>
        <v>8</v>
      </c>
      <c r="J21" s="4584">
        <f t="shared" si="6"/>
        <v>8</v>
      </c>
      <c r="K21" s="3471">
        <f t="shared" si="2"/>
        <v>0</v>
      </c>
      <c r="L21" s="3452">
        <f t="shared" si="2"/>
        <v>20</v>
      </c>
      <c r="M21" s="3472">
        <f t="shared" si="3"/>
        <v>20</v>
      </c>
    </row>
    <row r="22" spans="1:13" s="309" customFormat="1" ht="15.75" hidden="1">
      <c r="A22" s="3493" t="s">
        <v>76</v>
      </c>
      <c r="B22" s="4582">
        <v>0</v>
      </c>
      <c r="C22" s="4583">
        <v>0</v>
      </c>
      <c r="D22" s="4584">
        <f t="shared" si="5"/>
        <v>0</v>
      </c>
      <c r="E22" s="4582">
        <v>0</v>
      </c>
      <c r="F22" s="4583">
        <v>0</v>
      </c>
      <c r="G22" s="4585">
        <f t="shared" si="4"/>
        <v>0</v>
      </c>
      <c r="H22" s="4483">
        <v>0</v>
      </c>
      <c r="I22" s="4583">
        <v>0</v>
      </c>
      <c r="J22" s="4584">
        <f t="shared" si="6"/>
        <v>0</v>
      </c>
      <c r="K22" s="3471">
        <f t="shared" si="2"/>
        <v>0</v>
      </c>
      <c r="L22" s="3452">
        <f t="shared" si="2"/>
        <v>0</v>
      </c>
      <c r="M22" s="3472">
        <f t="shared" si="3"/>
        <v>0</v>
      </c>
    </row>
    <row r="23" spans="1:13" s="309" customFormat="1" ht="15" customHeight="1">
      <c r="A23" s="3500" t="s">
        <v>77</v>
      </c>
      <c r="B23" s="4582">
        <v>9</v>
      </c>
      <c r="C23" s="4583">
        <v>3</v>
      </c>
      <c r="D23" s="4584">
        <v>12</v>
      </c>
      <c r="E23" s="4582">
        <v>10</v>
      </c>
      <c r="F23" s="4583">
        <v>2</v>
      </c>
      <c r="G23" s="4585">
        <f t="shared" si="4"/>
        <v>12</v>
      </c>
      <c r="H23" s="4483">
        <v>9</v>
      </c>
      <c r="I23" s="4583">
        <v>0</v>
      </c>
      <c r="J23" s="4584">
        <v>9</v>
      </c>
      <c r="K23" s="3471">
        <f t="shared" si="2"/>
        <v>28</v>
      </c>
      <c r="L23" s="3452">
        <f t="shared" si="2"/>
        <v>5</v>
      </c>
      <c r="M23" s="3472">
        <f t="shared" si="3"/>
        <v>33</v>
      </c>
    </row>
    <row r="24" spans="1:13" s="309" customFormat="1" ht="15.75">
      <c r="A24" s="3501" t="s">
        <v>78</v>
      </c>
      <c r="B24" s="4582">
        <v>0</v>
      </c>
      <c r="C24" s="4583">
        <v>0</v>
      </c>
      <c r="D24" s="4584">
        <f t="shared" si="5"/>
        <v>0</v>
      </c>
      <c r="E24" s="4582">
        <v>0</v>
      </c>
      <c r="F24" s="4583">
        <v>0</v>
      </c>
      <c r="G24" s="4585">
        <f t="shared" si="4"/>
        <v>0</v>
      </c>
      <c r="H24" s="4483">
        <v>0</v>
      </c>
      <c r="I24" s="4583">
        <v>0</v>
      </c>
      <c r="J24" s="4584">
        <f t="shared" si="6"/>
        <v>0</v>
      </c>
      <c r="K24" s="3471">
        <f t="shared" si="2"/>
        <v>0</v>
      </c>
      <c r="L24" s="3452">
        <f t="shared" si="2"/>
        <v>0</v>
      </c>
      <c r="M24" s="3472">
        <f t="shared" si="3"/>
        <v>0</v>
      </c>
    </row>
    <row r="25" spans="1:13" s="309" customFormat="1" ht="15.75">
      <c r="A25" s="3501" t="s">
        <v>79</v>
      </c>
      <c r="B25" s="4582">
        <v>0</v>
      </c>
      <c r="C25" s="4583">
        <v>0</v>
      </c>
      <c r="D25" s="4584">
        <f t="shared" si="5"/>
        <v>0</v>
      </c>
      <c r="E25" s="4582">
        <v>0</v>
      </c>
      <c r="F25" s="4583">
        <v>0</v>
      </c>
      <c r="G25" s="4585">
        <f t="shared" si="4"/>
        <v>0</v>
      </c>
      <c r="H25" s="4586">
        <v>0</v>
      </c>
      <c r="I25" s="4583">
        <v>0</v>
      </c>
      <c r="J25" s="4584">
        <f t="shared" si="6"/>
        <v>0</v>
      </c>
      <c r="K25" s="3471">
        <f t="shared" si="2"/>
        <v>0</v>
      </c>
      <c r="L25" s="3452">
        <f t="shared" si="2"/>
        <v>0</v>
      </c>
      <c r="M25" s="3472">
        <f t="shared" si="3"/>
        <v>0</v>
      </c>
    </row>
    <row r="26" spans="1:13" s="309" customFormat="1" ht="16.5" thickBot="1">
      <c r="A26" s="3502" t="s">
        <v>80</v>
      </c>
      <c r="B26" s="4587">
        <f>19</f>
        <v>19</v>
      </c>
      <c r="C26" s="4588">
        <f>1</f>
        <v>1</v>
      </c>
      <c r="D26" s="4589">
        <f t="shared" si="5"/>
        <v>20</v>
      </c>
      <c r="E26" s="4587">
        <v>17</v>
      </c>
      <c r="F26" s="4588">
        <f>2</f>
        <v>2</v>
      </c>
      <c r="G26" s="4590">
        <v>19</v>
      </c>
      <c r="H26" s="4591">
        <v>17</v>
      </c>
      <c r="I26" s="4588">
        <f>1</f>
        <v>1</v>
      </c>
      <c r="J26" s="4589">
        <v>18</v>
      </c>
      <c r="K26" s="3503">
        <f t="shared" si="2"/>
        <v>53</v>
      </c>
      <c r="L26" s="3504">
        <f t="shared" si="2"/>
        <v>4</v>
      </c>
      <c r="M26" s="3506">
        <f t="shared" si="3"/>
        <v>57</v>
      </c>
    </row>
    <row r="27" spans="1:13" s="309" customFormat="1" ht="16.5" thickBot="1">
      <c r="A27" s="3454" t="s">
        <v>17</v>
      </c>
      <c r="B27" s="1435">
        <f>SUM(B19:B26)</f>
        <v>44</v>
      </c>
      <c r="C27" s="1435">
        <f>SUM(C19:C26)</f>
        <v>12</v>
      </c>
      <c r="D27" s="4611">
        <f>SUM(D19:D26)</f>
        <v>56</v>
      </c>
      <c r="E27" s="4619">
        <f t="shared" ref="E27:J27" si="7">SUM(E19:E26)</f>
        <v>55</v>
      </c>
      <c r="F27" s="1435">
        <f t="shared" si="7"/>
        <v>22</v>
      </c>
      <c r="G27" s="1436">
        <f>SUM(G19:G26)</f>
        <v>77</v>
      </c>
      <c r="H27" s="1437">
        <f t="shared" si="7"/>
        <v>54</v>
      </c>
      <c r="I27" s="1437">
        <f t="shared" si="7"/>
        <v>9</v>
      </c>
      <c r="J27" s="1436">
        <f t="shared" si="7"/>
        <v>63</v>
      </c>
      <c r="K27" s="1435">
        <f>E27+B27+H27</f>
        <v>153</v>
      </c>
      <c r="L27" s="1435">
        <f>F27+C27+I27</f>
        <v>43</v>
      </c>
      <c r="M27" s="1438">
        <f>K27+L27</f>
        <v>196</v>
      </c>
    </row>
    <row r="28" spans="1:13" s="309" customFormat="1" ht="15.75">
      <c r="A28" s="3458" t="s">
        <v>58</v>
      </c>
      <c r="B28" s="4592"/>
      <c r="C28" s="4593"/>
      <c r="D28" s="4594"/>
      <c r="E28" s="4558"/>
      <c r="F28" s="4559"/>
      <c r="G28" s="4595"/>
      <c r="H28" s="4581"/>
      <c r="I28" s="4559"/>
      <c r="J28" s="4596"/>
      <c r="K28" s="3494"/>
      <c r="L28" s="3495"/>
      <c r="M28" s="3497"/>
    </row>
    <row r="29" spans="1:13" s="309" customFormat="1" ht="15.75">
      <c r="A29" s="3493" t="s">
        <v>73</v>
      </c>
      <c r="B29" s="4535">
        <v>0</v>
      </c>
      <c r="C29" s="4536">
        <v>0</v>
      </c>
      <c r="D29" s="4561">
        <f t="shared" ref="D29:D36" si="8">B29+C29</f>
        <v>0</v>
      </c>
      <c r="E29" s="4582">
        <v>0</v>
      </c>
      <c r="F29" s="4583">
        <v>0</v>
      </c>
      <c r="G29" s="4585">
        <f t="shared" ref="G29:G34" si="9">E29+F29</f>
        <v>0</v>
      </c>
      <c r="H29" s="4586">
        <v>0</v>
      </c>
      <c r="I29" s="4583">
        <v>0</v>
      </c>
      <c r="J29" s="4584">
        <v>0</v>
      </c>
      <c r="K29" s="3471">
        <f t="shared" si="2"/>
        <v>0</v>
      </c>
      <c r="L29" s="3452">
        <f t="shared" si="2"/>
        <v>0</v>
      </c>
      <c r="M29" s="3472">
        <f t="shared" si="3"/>
        <v>0</v>
      </c>
    </row>
    <row r="30" spans="1:13" s="309" customFormat="1" ht="15.75">
      <c r="A30" s="3498" t="s">
        <v>74</v>
      </c>
      <c r="B30" s="4535">
        <v>0</v>
      </c>
      <c r="C30" s="4536">
        <v>0</v>
      </c>
      <c r="D30" s="4561">
        <f t="shared" si="8"/>
        <v>0</v>
      </c>
      <c r="E30" s="4582">
        <v>0</v>
      </c>
      <c r="F30" s="4583">
        <v>0</v>
      </c>
      <c r="G30" s="4585">
        <f t="shared" si="9"/>
        <v>0</v>
      </c>
      <c r="H30" s="4586">
        <v>0</v>
      </c>
      <c r="I30" s="4583">
        <v>0</v>
      </c>
      <c r="J30" s="4584">
        <f t="shared" ref="J30:J35" si="10">H30+I30</f>
        <v>0</v>
      </c>
      <c r="K30" s="3471">
        <f>E30+B30+H30</f>
        <v>0</v>
      </c>
      <c r="L30" s="3452">
        <f>F30+C30+I30</f>
        <v>0</v>
      </c>
      <c r="M30" s="3472">
        <f>K30+L30</f>
        <v>0</v>
      </c>
    </row>
    <row r="31" spans="1:13" s="309" customFormat="1" ht="16.5" customHeight="1">
      <c r="A31" s="3499" t="s">
        <v>75</v>
      </c>
      <c r="B31" s="4535">
        <v>0</v>
      </c>
      <c r="C31" s="4536">
        <v>0</v>
      </c>
      <c r="D31" s="4561">
        <f t="shared" si="8"/>
        <v>0</v>
      </c>
      <c r="E31" s="4582">
        <v>0</v>
      </c>
      <c r="F31" s="4583">
        <v>0</v>
      </c>
      <c r="G31" s="4585">
        <f t="shared" si="9"/>
        <v>0</v>
      </c>
      <c r="H31" s="4586">
        <v>0</v>
      </c>
      <c r="I31" s="4583">
        <v>0</v>
      </c>
      <c r="J31" s="4584">
        <f t="shared" si="10"/>
        <v>0</v>
      </c>
      <c r="K31" s="3471">
        <f t="shared" si="2"/>
        <v>0</v>
      </c>
      <c r="L31" s="3452">
        <f t="shared" si="2"/>
        <v>0</v>
      </c>
      <c r="M31" s="3472">
        <f t="shared" si="3"/>
        <v>0</v>
      </c>
    </row>
    <row r="32" spans="1:13" s="309" customFormat="1" ht="15.75" hidden="1">
      <c r="A32" s="3493" t="s">
        <v>76</v>
      </c>
      <c r="B32" s="4535">
        <v>0</v>
      </c>
      <c r="C32" s="4536">
        <v>0</v>
      </c>
      <c r="D32" s="4561">
        <f t="shared" si="8"/>
        <v>0</v>
      </c>
      <c r="E32" s="4582">
        <v>0</v>
      </c>
      <c r="F32" s="4583">
        <v>0</v>
      </c>
      <c r="G32" s="4585">
        <f t="shared" si="9"/>
        <v>0</v>
      </c>
      <c r="H32" s="4586">
        <v>0</v>
      </c>
      <c r="I32" s="4583">
        <v>0</v>
      </c>
      <c r="J32" s="4584">
        <v>0</v>
      </c>
      <c r="K32" s="3471">
        <f t="shared" si="2"/>
        <v>0</v>
      </c>
      <c r="L32" s="3452">
        <f t="shared" si="2"/>
        <v>0</v>
      </c>
      <c r="M32" s="3472">
        <f t="shared" si="3"/>
        <v>0</v>
      </c>
    </row>
    <row r="33" spans="1:24" s="309" customFormat="1" ht="15.75" customHeight="1">
      <c r="A33" s="3500" t="s">
        <v>77</v>
      </c>
      <c r="B33" s="4535">
        <v>0</v>
      </c>
      <c r="C33" s="4536">
        <v>0</v>
      </c>
      <c r="D33" s="4561">
        <f t="shared" si="8"/>
        <v>0</v>
      </c>
      <c r="E33" s="4582">
        <v>0</v>
      </c>
      <c r="F33" s="4583">
        <v>0</v>
      </c>
      <c r="G33" s="4585">
        <f t="shared" si="9"/>
        <v>0</v>
      </c>
      <c r="H33" s="4586">
        <v>0</v>
      </c>
      <c r="I33" s="4583">
        <v>0</v>
      </c>
      <c r="J33" s="4584">
        <f t="shared" si="10"/>
        <v>0</v>
      </c>
      <c r="K33" s="3471">
        <f t="shared" si="2"/>
        <v>0</v>
      </c>
      <c r="L33" s="3452">
        <f t="shared" si="2"/>
        <v>0</v>
      </c>
      <c r="M33" s="3472">
        <f t="shared" si="3"/>
        <v>0</v>
      </c>
    </row>
    <row r="34" spans="1:24" s="309" customFormat="1" ht="17.25" customHeight="1">
      <c r="A34" s="3501" t="s">
        <v>78</v>
      </c>
      <c r="B34" s="4535">
        <v>0</v>
      </c>
      <c r="C34" s="4536">
        <v>0</v>
      </c>
      <c r="D34" s="4561">
        <f t="shared" si="8"/>
        <v>0</v>
      </c>
      <c r="E34" s="4582">
        <v>0</v>
      </c>
      <c r="F34" s="4583">
        <v>0</v>
      </c>
      <c r="G34" s="4585">
        <f t="shared" si="9"/>
        <v>0</v>
      </c>
      <c r="H34" s="4586">
        <v>0</v>
      </c>
      <c r="I34" s="4583">
        <v>0</v>
      </c>
      <c r="J34" s="4584">
        <f t="shared" si="10"/>
        <v>0</v>
      </c>
      <c r="K34" s="3471">
        <f t="shared" si="2"/>
        <v>0</v>
      </c>
      <c r="L34" s="3452">
        <f t="shared" si="2"/>
        <v>0</v>
      </c>
      <c r="M34" s="3472">
        <f t="shared" si="3"/>
        <v>0</v>
      </c>
    </row>
    <row r="35" spans="1:24" s="309" customFormat="1" ht="16.5" customHeight="1">
      <c r="A35" s="3501" t="s">
        <v>79</v>
      </c>
      <c r="B35" s="4535">
        <v>0</v>
      </c>
      <c r="C35" s="4536">
        <v>0</v>
      </c>
      <c r="D35" s="4561">
        <f t="shared" si="8"/>
        <v>0</v>
      </c>
      <c r="E35" s="4582">
        <v>0</v>
      </c>
      <c r="F35" s="4583">
        <v>0</v>
      </c>
      <c r="G35" s="4585">
        <v>0</v>
      </c>
      <c r="H35" s="4586">
        <v>0</v>
      </c>
      <c r="I35" s="4583">
        <v>0</v>
      </c>
      <c r="J35" s="4584">
        <f t="shared" si="10"/>
        <v>0</v>
      </c>
      <c r="K35" s="3471">
        <f t="shared" si="2"/>
        <v>0</v>
      </c>
      <c r="L35" s="3452">
        <f t="shared" si="2"/>
        <v>0</v>
      </c>
      <c r="M35" s="3472">
        <f t="shared" si="3"/>
        <v>0</v>
      </c>
    </row>
    <row r="36" spans="1:24" s="309" customFormat="1" ht="18.600000000000001" customHeight="1" thickBot="1">
      <c r="A36" s="3502" t="s">
        <v>80</v>
      </c>
      <c r="B36" s="4562">
        <v>0</v>
      </c>
      <c r="C36" s="4563">
        <v>0</v>
      </c>
      <c r="D36" s="4564">
        <f t="shared" si="8"/>
        <v>0</v>
      </c>
      <c r="E36" s="4587">
        <v>0</v>
      </c>
      <c r="F36" s="4588">
        <v>0</v>
      </c>
      <c r="G36" s="4590">
        <v>0</v>
      </c>
      <c r="H36" s="4591">
        <v>0</v>
      </c>
      <c r="I36" s="4588">
        <v>0</v>
      </c>
      <c r="J36" s="4589">
        <v>0</v>
      </c>
      <c r="K36" s="3503">
        <f>E36+B36+H36</f>
        <v>0</v>
      </c>
      <c r="L36" s="3504">
        <f>F36+C36+I36</f>
        <v>0</v>
      </c>
      <c r="M36" s="3506">
        <f>K36+L36</f>
        <v>0</v>
      </c>
    </row>
    <row r="37" spans="1:24" s="309" customFormat="1" ht="19.5" customHeight="1" thickBot="1">
      <c r="A37" s="3454" t="s">
        <v>60</v>
      </c>
      <c r="B37" s="4597">
        <f t="shared" ref="B37:J37" si="11">SUM(B29:B36)</f>
        <v>0</v>
      </c>
      <c r="C37" s="4597">
        <f t="shared" si="11"/>
        <v>0</v>
      </c>
      <c r="D37" s="4598">
        <f t="shared" si="11"/>
        <v>0</v>
      </c>
      <c r="E37" s="4599">
        <f t="shared" si="11"/>
        <v>0</v>
      </c>
      <c r="F37" s="3446">
        <f t="shared" si="11"/>
        <v>0</v>
      </c>
      <c r="G37" s="4600">
        <f t="shared" si="11"/>
        <v>0</v>
      </c>
      <c r="H37" s="4601">
        <f t="shared" si="11"/>
        <v>0</v>
      </c>
      <c r="I37" s="4598">
        <f t="shared" si="11"/>
        <v>0</v>
      </c>
      <c r="J37" s="1790">
        <f t="shared" si="11"/>
        <v>0</v>
      </c>
      <c r="K37" s="2035">
        <f t="shared" si="2"/>
        <v>0</v>
      </c>
      <c r="L37" s="2035">
        <f t="shared" si="2"/>
        <v>0</v>
      </c>
      <c r="M37" s="1491">
        <f t="shared" si="3"/>
        <v>0</v>
      </c>
    </row>
    <row r="38" spans="1:24" s="309" customFormat="1" ht="16.5" thickBot="1">
      <c r="A38" s="3508" t="s">
        <v>65</v>
      </c>
      <c r="B38" s="3446">
        <f>B27</f>
        <v>44</v>
      </c>
      <c r="C38" s="3446">
        <f>C27</f>
        <v>12</v>
      </c>
      <c r="D38" s="4602">
        <f t="shared" ref="D38:J38" si="12">D27</f>
        <v>56</v>
      </c>
      <c r="E38" s="4599">
        <f>E27</f>
        <v>55</v>
      </c>
      <c r="F38" s="4603">
        <f t="shared" si="12"/>
        <v>22</v>
      </c>
      <c r="G38" s="4600">
        <f>G27</f>
        <v>77</v>
      </c>
      <c r="H38" s="4604">
        <f>H27</f>
        <v>54</v>
      </c>
      <c r="I38" s="4605">
        <f>I27</f>
        <v>9</v>
      </c>
      <c r="J38" s="4600">
        <f t="shared" si="12"/>
        <v>63</v>
      </c>
      <c r="K38" s="3446">
        <f t="shared" si="2"/>
        <v>153</v>
      </c>
      <c r="L38" s="3446">
        <f t="shared" si="2"/>
        <v>43</v>
      </c>
      <c r="M38" s="3448">
        <f t="shared" si="3"/>
        <v>196</v>
      </c>
    </row>
    <row r="39" spans="1:24" s="309" customFormat="1" ht="18.75" customHeight="1" thickBot="1">
      <c r="A39" s="3509" t="s">
        <v>60</v>
      </c>
      <c r="B39" s="4489">
        <f>B37</f>
        <v>0</v>
      </c>
      <c r="C39" s="4489">
        <f>C37</f>
        <v>0</v>
      </c>
      <c r="D39" s="4574">
        <f t="shared" ref="D39:J39" si="13">D37</f>
        <v>0</v>
      </c>
      <c r="E39" s="4573">
        <f t="shared" si="13"/>
        <v>0</v>
      </c>
      <c r="F39" s="4606">
        <f t="shared" si="13"/>
        <v>0</v>
      </c>
      <c r="G39" s="4572">
        <f>G37</f>
        <v>0</v>
      </c>
      <c r="H39" s="4607">
        <f>H37</f>
        <v>0</v>
      </c>
      <c r="I39" s="4607">
        <f>I37</f>
        <v>0</v>
      </c>
      <c r="J39" s="4572">
        <f t="shared" si="13"/>
        <v>0</v>
      </c>
      <c r="K39" s="3470">
        <f t="shared" si="2"/>
        <v>0</v>
      </c>
      <c r="L39" s="3446">
        <f t="shared" si="2"/>
        <v>0</v>
      </c>
      <c r="M39" s="3448">
        <f t="shared" si="3"/>
        <v>0</v>
      </c>
    </row>
    <row r="40" spans="1:24" s="309" customFormat="1" ht="24.75" customHeight="1" thickBot="1">
      <c r="A40" s="3463" t="s">
        <v>61</v>
      </c>
      <c r="B40" s="3510">
        <f>B39+B38</f>
        <v>44</v>
      </c>
      <c r="C40" s="3510">
        <f>C39+C38</f>
        <v>12</v>
      </c>
      <c r="D40" s="3511">
        <f t="shared" ref="D40:J40" si="14">D39+D38</f>
        <v>56</v>
      </c>
      <c r="E40" s="3512">
        <f t="shared" si="14"/>
        <v>55</v>
      </c>
      <c r="F40" s="3513">
        <f t="shared" si="14"/>
        <v>22</v>
      </c>
      <c r="G40" s="3514">
        <f t="shared" si="14"/>
        <v>77</v>
      </c>
      <c r="H40" s="3515">
        <f t="shared" si="14"/>
        <v>54</v>
      </c>
      <c r="I40" s="3515">
        <f t="shared" si="14"/>
        <v>9</v>
      </c>
      <c r="J40" s="3514">
        <f t="shared" si="14"/>
        <v>63</v>
      </c>
      <c r="K40" s="3512">
        <f>E40+B40+H40</f>
        <v>153</v>
      </c>
      <c r="L40" s="3510">
        <f>F40+C40+I40</f>
        <v>43</v>
      </c>
      <c r="M40" s="3514">
        <f>K40+L40</f>
        <v>196</v>
      </c>
    </row>
    <row r="41" spans="1:24" s="309" customFormat="1" ht="15.75">
      <c r="B41" s="1439"/>
      <c r="C41" s="1439"/>
      <c r="D41" s="1439"/>
    </row>
    <row r="42" spans="1:24" s="309" customFormat="1" ht="15.75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1:24" s="309" customFormat="1" ht="15.75">
      <c r="A43" s="6634"/>
      <c r="B43" s="6634"/>
      <c r="C43" s="6634"/>
      <c r="D43" s="6634"/>
      <c r="E43" s="6634"/>
      <c r="F43" s="6634"/>
      <c r="G43" s="6634"/>
      <c r="H43" s="6634"/>
      <c r="I43" s="6634"/>
      <c r="J43" s="6634"/>
      <c r="K43" s="6634"/>
      <c r="L43" s="6634"/>
      <c r="M43" s="6634"/>
      <c r="N43" s="1440"/>
      <c r="O43" s="1440"/>
      <c r="P43" s="1440"/>
      <c r="Q43" s="1440"/>
      <c r="R43" s="1440"/>
      <c r="S43" s="1440"/>
      <c r="T43" s="1440"/>
      <c r="U43" s="1440"/>
      <c r="V43" s="1440"/>
      <c r="W43" s="1440"/>
      <c r="X43" s="1440"/>
    </row>
    <row r="44" spans="1:24" s="309" customFormat="1" ht="15.75">
      <c r="A44" s="308"/>
      <c r="B44" s="308"/>
      <c r="C44" s="308"/>
      <c r="D44" s="308"/>
      <c r="E44" s="308"/>
      <c r="F44" s="308"/>
      <c r="G44" s="308"/>
      <c r="H44" s="308"/>
      <c r="I44" s="310"/>
      <c r="J44" s="310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AE39"/>
  <sheetViews>
    <sheetView topLeftCell="A4" zoomScale="50" zoomScaleNormal="50" workbookViewId="0">
      <selection activeCell="R35" sqref="R35"/>
    </sheetView>
  </sheetViews>
  <sheetFormatPr defaultColWidth="9.140625" defaultRowHeight="25.5"/>
  <cols>
    <col min="1" max="1" width="106.5703125" style="189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9" width="14.28515625" style="189" customWidth="1"/>
    <col min="10" max="10" width="12.28515625" style="189" customWidth="1"/>
    <col min="11" max="11" width="15.140625" style="189" customWidth="1"/>
    <col min="12" max="12" width="14.85546875" style="189" customWidth="1"/>
    <col min="13" max="13" width="13.28515625" style="189" customWidth="1"/>
    <col min="14" max="14" width="16" style="189" customWidth="1"/>
    <col min="15" max="15" width="15.85546875" style="189" customWidth="1"/>
    <col min="16" max="16" width="14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customWidth="1"/>
    <col min="25" max="25" width="11.28515625" style="189" customWidth="1"/>
    <col min="26" max="16384" width="9.140625" style="189"/>
  </cols>
  <sheetData>
    <row r="1" spans="1:20" s="4093" customFormat="1" ht="39.75" customHeight="1">
      <c r="A1" s="6664" t="s">
        <v>81</v>
      </c>
      <c r="B1" s="6664"/>
      <c r="C1" s="6664"/>
      <c r="D1" s="6664"/>
      <c r="E1" s="6664"/>
      <c r="F1" s="6664"/>
      <c r="G1" s="6664"/>
      <c r="H1" s="6664"/>
      <c r="I1" s="6664"/>
      <c r="J1" s="6664"/>
      <c r="K1" s="6664"/>
      <c r="L1" s="6664"/>
      <c r="M1" s="6664"/>
      <c r="N1" s="6664"/>
      <c r="O1" s="6664"/>
      <c r="P1" s="6664"/>
      <c r="Q1" s="4092"/>
      <c r="R1" s="4092"/>
      <c r="S1" s="4092"/>
      <c r="T1" s="4092"/>
    </row>
    <row r="2" spans="1:20" s="4093" customFormat="1" ht="28.5" customHeight="1">
      <c r="A2" s="6465" t="s">
        <v>82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</row>
    <row r="3" spans="1:20" s="4093" customFormat="1" ht="37.5" customHeight="1">
      <c r="A3" s="6665" t="s">
        <v>83</v>
      </c>
      <c r="B3" s="6665"/>
      <c r="C3" s="6665"/>
      <c r="D3" s="6665"/>
      <c r="E3" s="6665"/>
      <c r="F3" s="6665"/>
      <c r="G3" s="6665"/>
      <c r="H3" s="6665"/>
      <c r="I3" s="6665"/>
      <c r="J3" s="6665"/>
      <c r="K3" s="6665"/>
      <c r="L3" s="6665"/>
      <c r="M3" s="6665"/>
      <c r="N3" s="6665"/>
      <c r="O3" s="6665"/>
      <c r="P3" s="6665"/>
      <c r="Q3" s="5381"/>
      <c r="R3" s="5381"/>
    </row>
    <row r="4" spans="1:20" s="4093" customFormat="1" ht="19.5" customHeight="1">
      <c r="A4" s="6664" t="s">
        <v>411</v>
      </c>
      <c r="B4" s="6664"/>
      <c r="C4" s="6664"/>
      <c r="D4" s="6664"/>
      <c r="E4" s="6664"/>
      <c r="F4" s="6664"/>
      <c r="G4" s="6664"/>
      <c r="H4" s="6664"/>
      <c r="I4" s="6664"/>
      <c r="J4" s="6664"/>
      <c r="K4" s="6664"/>
      <c r="L4" s="6664"/>
      <c r="M4" s="6664"/>
      <c r="N4" s="6664"/>
      <c r="O4" s="6664"/>
      <c r="P4" s="6664"/>
      <c r="Q4" s="5381"/>
      <c r="R4" s="5381"/>
    </row>
    <row r="5" spans="1:20" ht="18" customHeight="1" thickBot="1">
      <c r="A5" s="4094"/>
    </row>
    <row r="6" spans="1:20" ht="22.5" customHeight="1">
      <c r="A6" s="6666" t="s">
        <v>1</v>
      </c>
      <c r="B6" s="6669" t="s">
        <v>2</v>
      </c>
      <c r="C6" s="6670"/>
      <c r="D6" s="6671"/>
      <c r="E6" s="6669" t="s">
        <v>3</v>
      </c>
      <c r="F6" s="6670"/>
      <c r="G6" s="6671"/>
      <c r="H6" s="6678" t="s">
        <v>4</v>
      </c>
      <c r="I6" s="6679"/>
      <c r="J6" s="6680"/>
      <c r="K6" s="6678" t="s">
        <v>5</v>
      </c>
      <c r="L6" s="6679"/>
      <c r="M6" s="6680"/>
      <c r="N6" s="6657" t="s">
        <v>22</v>
      </c>
      <c r="O6" s="6658"/>
      <c r="P6" s="6659"/>
      <c r="Q6" s="5382"/>
      <c r="R6" s="5382"/>
    </row>
    <row r="7" spans="1:20" ht="18" customHeight="1" thickBot="1">
      <c r="A7" s="6667"/>
      <c r="B7" s="6672"/>
      <c r="C7" s="6673"/>
      <c r="D7" s="6674"/>
      <c r="E7" s="6675"/>
      <c r="F7" s="6676"/>
      <c r="G7" s="6677"/>
      <c r="H7" s="6681"/>
      <c r="I7" s="6682"/>
      <c r="J7" s="6683"/>
      <c r="K7" s="6684"/>
      <c r="L7" s="6685"/>
      <c r="M7" s="6686"/>
      <c r="N7" s="6660"/>
      <c r="O7" s="6661"/>
      <c r="P7" s="6662"/>
      <c r="Q7" s="5382"/>
      <c r="R7" s="5382"/>
    </row>
    <row r="8" spans="1:20" ht="63.75" customHeight="1" thickBot="1">
      <c r="A8" s="6668"/>
      <c r="B8" s="5657" t="s">
        <v>7</v>
      </c>
      <c r="C8" s="5657" t="s">
        <v>8</v>
      </c>
      <c r="D8" s="5658" t="s">
        <v>9</v>
      </c>
      <c r="E8" s="5657" t="s">
        <v>7</v>
      </c>
      <c r="F8" s="5657" t="s">
        <v>8</v>
      </c>
      <c r="G8" s="5658" t="s">
        <v>9</v>
      </c>
      <c r="H8" s="5659" t="s">
        <v>7</v>
      </c>
      <c r="I8" s="5659" t="s">
        <v>8</v>
      </c>
      <c r="J8" s="5660" t="s">
        <v>9</v>
      </c>
      <c r="K8" s="5659" t="s">
        <v>7</v>
      </c>
      <c r="L8" s="5659" t="s">
        <v>8</v>
      </c>
      <c r="M8" s="5660" t="s">
        <v>9</v>
      </c>
      <c r="N8" s="5659" t="s">
        <v>7</v>
      </c>
      <c r="O8" s="5659" t="s">
        <v>8</v>
      </c>
      <c r="P8" s="5661" t="s">
        <v>9</v>
      </c>
      <c r="Q8" s="5382"/>
      <c r="R8" s="5382"/>
    </row>
    <row r="9" spans="1:20" ht="26.25">
      <c r="A9" s="5635" t="s">
        <v>10</v>
      </c>
      <c r="B9" s="5636"/>
      <c r="C9" s="5637"/>
      <c r="D9" s="5638"/>
      <c r="E9" s="5636"/>
      <c r="F9" s="5637"/>
      <c r="G9" s="5638"/>
      <c r="H9" s="5636"/>
      <c r="I9" s="5637"/>
      <c r="J9" s="5638"/>
      <c r="K9" s="5636"/>
      <c r="L9" s="5637"/>
      <c r="M9" s="5638"/>
      <c r="N9" s="5662"/>
      <c r="O9" s="5663"/>
      <c r="P9" s="5664"/>
      <c r="Q9" s="4084"/>
      <c r="R9" s="4084"/>
    </row>
    <row r="10" spans="1:20" s="5653" customFormat="1" ht="26.25">
      <c r="A10" s="5646" t="s">
        <v>90</v>
      </c>
      <c r="B10" s="5632">
        <f>B19+B27</f>
        <v>113</v>
      </c>
      <c r="C10" s="5633">
        <f>C19+C27</f>
        <v>9</v>
      </c>
      <c r="D10" s="5634">
        <f t="shared" ref="D10:D15" si="0">B10+C10</f>
        <v>122</v>
      </c>
      <c r="E10" s="5632">
        <f>E19+E27</f>
        <v>125</v>
      </c>
      <c r="F10" s="5633">
        <f>F19+F27</f>
        <v>8</v>
      </c>
      <c r="G10" s="5634">
        <f t="shared" ref="G10:G15" si="1">E10+F10</f>
        <v>133</v>
      </c>
      <c r="H10" s="5632">
        <f>H19+H27</f>
        <v>107</v>
      </c>
      <c r="I10" s="5633">
        <f>I19+I27</f>
        <v>13</v>
      </c>
      <c r="J10" s="5634">
        <f>H10+I10</f>
        <v>120</v>
      </c>
      <c r="K10" s="5632">
        <f>K19+K27</f>
        <v>109</v>
      </c>
      <c r="L10" s="5633">
        <f>L19+L27</f>
        <v>9</v>
      </c>
      <c r="M10" s="5634">
        <f>K10+L10</f>
        <v>118</v>
      </c>
      <c r="N10" s="5665">
        <f>SUM(B10+E10+H10+K10)</f>
        <v>454</v>
      </c>
      <c r="O10" s="5666">
        <f>SUM(C10+F10+I10+L10)</f>
        <v>39</v>
      </c>
      <c r="P10" s="5667">
        <f>SUM(N10:O10)</f>
        <v>493</v>
      </c>
      <c r="Q10" s="5652"/>
      <c r="R10" s="5652"/>
    </row>
    <row r="11" spans="1:20" s="5653" customFormat="1" ht="26.25">
      <c r="A11" s="5646" t="s">
        <v>356</v>
      </c>
      <c r="B11" s="5632">
        <f>B20+B28</f>
        <v>0</v>
      </c>
      <c r="C11" s="5633">
        <f>C20+C28</f>
        <v>0</v>
      </c>
      <c r="D11" s="5634">
        <f t="shared" si="0"/>
        <v>0</v>
      </c>
      <c r="E11" s="5632">
        <f>E20+E28</f>
        <v>0</v>
      </c>
      <c r="F11" s="5633">
        <f>F20+F28</f>
        <v>0</v>
      </c>
      <c r="G11" s="5634">
        <f t="shared" si="1"/>
        <v>0</v>
      </c>
      <c r="H11" s="5632">
        <f>H20+H28</f>
        <v>12</v>
      </c>
      <c r="I11" s="5632">
        <f>I20+I28</f>
        <v>3</v>
      </c>
      <c r="J11" s="5632">
        <f>J20+J28</f>
        <v>15</v>
      </c>
      <c r="K11" s="5632">
        <f>K20+K28</f>
        <v>0</v>
      </c>
      <c r="L11" s="5633">
        <f>L20+L28</f>
        <v>0</v>
      </c>
      <c r="M11" s="5634">
        <f>K11+L11</f>
        <v>0</v>
      </c>
      <c r="N11" s="5665">
        <f>SUM(B11+E11+H11+K11)</f>
        <v>12</v>
      </c>
      <c r="O11" s="5666">
        <f>SUM(C11+F11+I11+L11)</f>
        <v>3</v>
      </c>
      <c r="P11" s="5667">
        <f>SUM(N11:O11)</f>
        <v>15</v>
      </c>
      <c r="Q11" s="5652"/>
      <c r="R11" s="5652"/>
    </row>
    <row r="12" spans="1:20" s="5653" customFormat="1" ht="26.25">
      <c r="A12" s="5646" t="s">
        <v>84</v>
      </c>
      <c r="B12" s="5632">
        <f t="shared" ref="B12:B15" si="2">B21+B29</f>
        <v>45</v>
      </c>
      <c r="C12" s="5633">
        <f>C21+C29</f>
        <v>6</v>
      </c>
      <c r="D12" s="5634">
        <f t="shared" si="0"/>
        <v>51</v>
      </c>
      <c r="E12" s="5632">
        <f t="shared" ref="E12:F15" si="3">E21+E29</f>
        <v>56</v>
      </c>
      <c r="F12" s="5633">
        <f t="shared" si="3"/>
        <v>0</v>
      </c>
      <c r="G12" s="5634">
        <f t="shared" si="1"/>
        <v>56</v>
      </c>
      <c r="H12" s="5632">
        <f t="shared" ref="H12:I15" si="4">H21+H29</f>
        <v>46</v>
      </c>
      <c r="I12" s="5633">
        <f t="shared" si="4"/>
        <v>9</v>
      </c>
      <c r="J12" s="5634">
        <f t="shared" ref="J12:J15" si="5">H12+I12</f>
        <v>55</v>
      </c>
      <c r="K12" s="5632">
        <f t="shared" ref="K12:L15" si="6">K21+K29</f>
        <v>42</v>
      </c>
      <c r="L12" s="5633">
        <f t="shared" si="6"/>
        <v>3</v>
      </c>
      <c r="M12" s="5634">
        <f t="shared" ref="M12:M15" si="7">K12+L12</f>
        <v>45</v>
      </c>
      <c r="N12" s="5665">
        <f t="shared" ref="N12:O15" si="8">SUM(B12+E12+H12+K12)</f>
        <v>189</v>
      </c>
      <c r="O12" s="5666">
        <f t="shared" si="8"/>
        <v>18</v>
      </c>
      <c r="P12" s="5667">
        <f t="shared" ref="P12:P15" si="9">SUM(N12:O12)</f>
        <v>207</v>
      </c>
      <c r="Q12" s="5652"/>
      <c r="R12" s="5652"/>
    </row>
    <row r="13" spans="1:20" s="5653" customFormat="1" ht="26.25">
      <c r="A13" s="5646" t="s">
        <v>85</v>
      </c>
      <c r="B13" s="5632">
        <f>B22+B30</f>
        <v>24</v>
      </c>
      <c r="C13" s="5633">
        <f>C22+C30</f>
        <v>1</v>
      </c>
      <c r="D13" s="5634">
        <f t="shared" si="0"/>
        <v>25</v>
      </c>
      <c r="E13" s="5632">
        <f t="shared" si="3"/>
        <v>26</v>
      </c>
      <c r="F13" s="5633">
        <f t="shared" si="3"/>
        <v>0</v>
      </c>
      <c r="G13" s="5634">
        <f t="shared" si="1"/>
        <v>26</v>
      </c>
      <c r="H13" s="5632">
        <f t="shared" si="4"/>
        <v>16</v>
      </c>
      <c r="I13" s="5633">
        <f t="shared" si="4"/>
        <v>4</v>
      </c>
      <c r="J13" s="5634">
        <f t="shared" si="5"/>
        <v>20</v>
      </c>
      <c r="K13" s="5632">
        <f t="shared" si="6"/>
        <v>27</v>
      </c>
      <c r="L13" s="5633">
        <f t="shared" si="6"/>
        <v>6</v>
      </c>
      <c r="M13" s="5634">
        <f t="shared" si="7"/>
        <v>33</v>
      </c>
      <c r="N13" s="5665">
        <f t="shared" si="8"/>
        <v>93</v>
      </c>
      <c r="O13" s="5666">
        <f t="shared" si="8"/>
        <v>11</v>
      </c>
      <c r="P13" s="5667">
        <f t="shared" si="9"/>
        <v>104</v>
      </c>
      <c r="Q13" s="5652"/>
      <c r="R13" s="5652"/>
    </row>
    <row r="14" spans="1:20" s="5653" customFormat="1" ht="26.25">
      <c r="A14" s="5647" t="s">
        <v>86</v>
      </c>
      <c r="B14" s="5632">
        <f t="shared" si="2"/>
        <v>48</v>
      </c>
      <c r="C14" s="5633">
        <f>C23+C31</f>
        <v>4</v>
      </c>
      <c r="D14" s="5634">
        <f t="shared" si="0"/>
        <v>52</v>
      </c>
      <c r="E14" s="5632">
        <f t="shared" si="3"/>
        <v>51</v>
      </c>
      <c r="F14" s="5633">
        <f t="shared" si="3"/>
        <v>3</v>
      </c>
      <c r="G14" s="5634">
        <f t="shared" si="1"/>
        <v>54</v>
      </c>
      <c r="H14" s="5632">
        <f t="shared" si="4"/>
        <v>46</v>
      </c>
      <c r="I14" s="5633">
        <f t="shared" si="4"/>
        <v>11</v>
      </c>
      <c r="J14" s="5634">
        <f t="shared" si="5"/>
        <v>57</v>
      </c>
      <c r="K14" s="5632">
        <f t="shared" si="6"/>
        <v>45</v>
      </c>
      <c r="L14" s="5633">
        <f t="shared" si="6"/>
        <v>6</v>
      </c>
      <c r="M14" s="5634">
        <f t="shared" si="7"/>
        <v>51</v>
      </c>
      <c r="N14" s="5665">
        <f t="shared" si="8"/>
        <v>190</v>
      </c>
      <c r="O14" s="5666">
        <f t="shared" si="8"/>
        <v>24</v>
      </c>
      <c r="P14" s="5667">
        <f t="shared" si="9"/>
        <v>214</v>
      </c>
      <c r="Q14" s="5652"/>
      <c r="R14" s="5652"/>
    </row>
    <row r="15" spans="1:20" s="5653" customFormat="1" ht="27" thickBot="1">
      <c r="A15" s="5690" t="s">
        <v>87</v>
      </c>
      <c r="B15" s="5691">
        <f t="shared" si="2"/>
        <v>26</v>
      </c>
      <c r="C15" s="5692">
        <f>C24+C32</f>
        <v>1</v>
      </c>
      <c r="D15" s="5693">
        <f t="shared" si="0"/>
        <v>27</v>
      </c>
      <c r="E15" s="5691">
        <f t="shared" si="3"/>
        <v>26</v>
      </c>
      <c r="F15" s="5692">
        <f t="shared" si="3"/>
        <v>3</v>
      </c>
      <c r="G15" s="5693">
        <f t="shared" si="1"/>
        <v>29</v>
      </c>
      <c r="H15" s="5691">
        <f t="shared" si="4"/>
        <v>13</v>
      </c>
      <c r="I15" s="5692">
        <f t="shared" si="4"/>
        <v>2</v>
      </c>
      <c r="J15" s="5693">
        <f t="shared" si="5"/>
        <v>15</v>
      </c>
      <c r="K15" s="5691">
        <f t="shared" si="6"/>
        <v>30</v>
      </c>
      <c r="L15" s="5692">
        <f t="shared" si="6"/>
        <v>0</v>
      </c>
      <c r="M15" s="5693">
        <f t="shared" si="7"/>
        <v>30</v>
      </c>
      <c r="N15" s="5694">
        <f t="shared" si="8"/>
        <v>95</v>
      </c>
      <c r="O15" s="5695">
        <f t="shared" si="8"/>
        <v>6</v>
      </c>
      <c r="P15" s="5696">
        <f t="shared" si="9"/>
        <v>101</v>
      </c>
      <c r="Q15" s="5652"/>
      <c r="R15" s="5652"/>
    </row>
    <row r="16" spans="1:20" ht="27" thickBot="1">
      <c r="A16" s="5699" t="s">
        <v>27</v>
      </c>
      <c r="B16" s="5700">
        <f t="shared" ref="B16:P16" si="10">SUM(B10:B15)</f>
        <v>256</v>
      </c>
      <c r="C16" s="5701">
        <f t="shared" si="10"/>
        <v>21</v>
      </c>
      <c r="D16" s="5702">
        <f t="shared" si="10"/>
        <v>277</v>
      </c>
      <c r="E16" s="5700">
        <f t="shared" si="10"/>
        <v>284</v>
      </c>
      <c r="F16" s="5701">
        <f t="shared" si="10"/>
        <v>14</v>
      </c>
      <c r="G16" s="5703">
        <f t="shared" si="10"/>
        <v>298</v>
      </c>
      <c r="H16" s="5704">
        <f t="shared" si="10"/>
        <v>240</v>
      </c>
      <c r="I16" s="5701">
        <f t="shared" si="10"/>
        <v>42</v>
      </c>
      <c r="J16" s="5703">
        <f t="shared" si="10"/>
        <v>282</v>
      </c>
      <c r="K16" s="5700">
        <f t="shared" si="10"/>
        <v>253</v>
      </c>
      <c r="L16" s="5701">
        <f t="shared" si="10"/>
        <v>24</v>
      </c>
      <c r="M16" s="5702">
        <f t="shared" si="10"/>
        <v>277</v>
      </c>
      <c r="N16" s="5705">
        <f t="shared" si="10"/>
        <v>1033</v>
      </c>
      <c r="O16" s="5705">
        <f t="shared" si="10"/>
        <v>101</v>
      </c>
      <c r="P16" s="5706">
        <f t="shared" si="10"/>
        <v>1134</v>
      </c>
      <c r="Q16" s="4084"/>
      <c r="R16" s="4084"/>
    </row>
    <row r="17" spans="1:31" ht="26.25">
      <c r="A17" s="5674" t="s">
        <v>15</v>
      </c>
      <c r="B17" s="5639"/>
      <c r="C17" s="5640"/>
      <c r="D17" s="5641"/>
      <c r="E17" s="5639"/>
      <c r="F17" s="5640"/>
      <c r="G17" s="5641"/>
      <c r="H17" s="5639"/>
      <c r="I17" s="5640"/>
      <c r="J17" s="5641"/>
      <c r="K17" s="5639"/>
      <c r="L17" s="5640"/>
      <c r="M17" s="5641"/>
      <c r="N17" s="5662"/>
      <c r="O17" s="5663"/>
      <c r="P17" s="5664"/>
      <c r="Q17" s="4085"/>
      <c r="R17" s="4085"/>
    </row>
    <row r="18" spans="1:31" ht="26.25">
      <c r="A18" s="5675" t="s">
        <v>16</v>
      </c>
      <c r="B18" s="5642"/>
      <c r="C18" s="5645"/>
      <c r="D18" s="5644"/>
      <c r="E18" s="5642"/>
      <c r="F18" s="5645"/>
      <c r="G18" s="5644"/>
      <c r="H18" s="5642"/>
      <c r="I18" s="5643" t="s">
        <v>28</v>
      </c>
      <c r="J18" s="5644"/>
      <c r="K18" s="5642"/>
      <c r="L18" s="5645"/>
      <c r="M18" s="5644"/>
      <c r="N18" s="5676"/>
      <c r="O18" s="5677"/>
      <c r="P18" s="5644"/>
      <c r="Q18" s="889"/>
      <c r="R18" s="889"/>
    </row>
    <row r="19" spans="1:31" s="5653" customFormat="1" ht="26.25">
      <c r="A19" s="5646" t="s">
        <v>90</v>
      </c>
      <c r="B19" s="5632">
        <v>112</v>
      </c>
      <c r="C19" s="5633">
        <v>9</v>
      </c>
      <c r="D19" s="5634">
        <f>SUM(B19:C19)</f>
        <v>121</v>
      </c>
      <c r="E19" s="5632">
        <v>122</v>
      </c>
      <c r="F19" s="5633">
        <v>8</v>
      </c>
      <c r="G19" s="5634">
        <f>SUM(E19:F19)</f>
        <v>130</v>
      </c>
      <c r="H19" s="5632">
        <v>107</v>
      </c>
      <c r="I19" s="5633">
        <v>13</v>
      </c>
      <c r="J19" s="5634">
        <f t="shared" ref="J19:J24" si="11">SUM(H19:I19)</f>
        <v>120</v>
      </c>
      <c r="K19" s="5632">
        <v>109</v>
      </c>
      <c r="L19" s="5633">
        <v>7</v>
      </c>
      <c r="M19" s="5634">
        <f t="shared" ref="M19:M24" si="12">SUM(K19:L19)</f>
        <v>116</v>
      </c>
      <c r="N19" s="5665">
        <f>SUM(B19+E19+H19+K19)</f>
        <v>450</v>
      </c>
      <c r="O19" s="5666">
        <f>SUM(C19+F19+I19+L19)</f>
        <v>37</v>
      </c>
      <c r="P19" s="5667">
        <f>SUM(N19:O19)</f>
        <v>487</v>
      </c>
      <c r="Q19" s="5654"/>
      <c r="R19" s="5654"/>
    </row>
    <row r="20" spans="1:31" s="5678" customFormat="1" ht="26.25">
      <c r="A20" s="5646" t="s">
        <v>356</v>
      </c>
      <c r="B20" s="5632">
        <v>0</v>
      </c>
      <c r="C20" s="5633">
        <v>0</v>
      </c>
      <c r="D20" s="5634">
        <f>SUM(B20:C20)</f>
        <v>0</v>
      </c>
      <c r="E20" s="5632">
        <v>0</v>
      </c>
      <c r="F20" s="5633">
        <v>0</v>
      </c>
      <c r="G20" s="5634">
        <f>SUM(E20:F20)</f>
        <v>0</v>
      </c>
      <c r="H20" s="5632">
        <v>12</v>
      </c>
      <c r="I20" s="5633">
        <v>3</v>
      </c>
      <c r="J20" s="5634">
        <f t="shared" si="11"/>
        <v>15</v>
      </c>
      <c r="K20" s="5632">
        <v>0</v>
      </c>
      <c r="L20" s="5633">
        <v>0</v>
      </c>
      <c r="M20" s="5634">
        <f t="shared" si="12"/>
        <v>0</v>
      </c>
      <c r="N20" s="5665">
        <f>SUM(B20+E20+H20+K20)</f>
        <v>12</v>
      </c>
      <c r="O20" s="5666">
        <f>SUM(C20+F20+I20+L20)</f>
        <v>3</v>
      </c>
      <c r="P20" s="5667">
        <f>SUM(N20:O20)</f>
        <v>15</v>
      </c>
      <c r="Q20" s="5654"/>
      <c r="R20" s="5654"/>
      <c r="S20" s="5653"/>
      <c r="T20" s="5653"/>
      <c r="U20" s="5653"/>
      <c r="V20" s="5653"/>
      <c r="W20" s="5653"/>
      <c r="X20" s="5653"/>
      <c r="Y20" s="5653"/>
      <c r="Z20" s="5653"/>
      <c r="AA20" s="5653"/>
      <c r="AB20" s="5653"/>
      <c r="AC20" s="5653"/>
      <c r="AD20" s="5653"/>
      <c r="AE20" s="5653"/>
    </row>
    <row r="21" spans="1:31" s="5653" customFormat="1" ht="26.25">
      <c r="A21" s="5646" t="s">
        <v>84</v>
      </c>
      <c r="B21" s="5632">
        <v>45</v>
      </c>
      <c r="C21" s="5633">
        <v>6</v>
      </c>
      <c r="D21" s="5634">
        <f t="shared" ref="D21:D24" si="13">SUM(B21:C21)</f>
        <v>51</v>
      </c>
      <c r="E21" s="5632">
        <v>54</v>
      </c>
      <c r="F21" s="5633">
        <v>0</v>
      </c>
      <c r="G21" s="5634">
        <f t="shared" ref="G21:G24" si="14">SUM(E21:F21)</f>
        <v>54</v>
      </c>
      <c r="H21" s="5632">
        <v>46</v>
      </c>
      <c r="I21" s="5633">
        <v>9</v>
      </c>
      <c r="J21" s="5634">
        <f t="shared" si="11"/>
        <v>55</v>
      </c>
      <c r="K21" s="5632">
        <v>40</v>
      </c>
      <c r="L21" s="5633">
        <v>3</v>
      </c>
      <c r="M21" s="5634">
        <f t="shared" si="12"/>
        <v>43</v>
      </c>
      <c r="N21" s="5665">
        <f t="shared" ref="N21:O24" si="15">SUM(B21+E21+H21+K21)</f>
        <v>185</v>
      </c>
      <c r="O21" s="5666">
        <f t="shared" si="15"/>
        <v>18</v>
      </c>
      <c r="P21" s="5667">
        <f t="shared" ref="P21:P24" si="16">SUM(N21:O21)</f>
        <v>203</v>
      </c>
      <c r="Q21" s="5654"/>
      <c r="R21" s="5654"/>
    </row>
    <row r="22" spans="1:31" s="5653" customFormat="1" ht="26.25">
      <c r="A22" s="5646" t="s">
        <v>85</v>
      </c>
      <c r="B22" s="5632">
        <v>23</v>
      </c>
      <c r="C22" s="5633">
        <v>1</v>
      </c>
      <c r="D22" s="5634">
        <f t="shared" si="13"/>
        <v>24</v>
      </c>
      <c r="E22" s="5632">
        <v>26</v>
      </c>
      <c r="F22" s="5633">
        <v>0</v>
      </c>
      <c r="G22" s="5634">
        <f t="shared" si="14"/>
        <v>26</v>
      </c>
      <c r="H22" s="5632">
        <v>16</v>
      </c>
      <c r="I22" s="5633">
        <v>4</v>
      </c>
      <c r="J22" s="5634">
        <f t="shared" si="11"/>
        <v>20</v>
      </c>
      <c r="K22" s="5632">
        <v>27</v>
      </c>
      <c r="L22" s="5633">
        <v>6</v>
      </c>
      <c r="M22" s="5634">
        <f t="shared" si="12"/>
        <v>33</v>
      </c>
      <c r="N22" s="5665">
        <f t="shared" si="15"/>
        <v>92</v>
      </c>
      <c r="O22" s="5666">
        <f t="shared" si="15"/>
        <v>11</v>
      </c>
      <c r="P22" s="5667">
        <f t="shared" si="16"/>
        <v>103</v>
      </c>
      <c r="Q22" s="5654"/>
      <c r="R22" s="5654"/>
    </row>
    <row r="23" spans="1:31" s="5653" customFormat="1" ht="26.25">
      <c r="A23" s="5647" t="s">
        <v>86</v>
      </c>
      <c r="B23" s="5632">
        <v>48</v>
      </c>
      <c r="C23" s="5633">
        <v>4</v>
      </c>
      <c r="D23" s="5634">
        <f t="shared" si="13"/>
        <v>52</v>
      </c>
      <c r="E23" s="5632">
        <v>50</v>
      </c>
      <c r="F23" s="5633">
        <v>3</v>
      </c>
      <c r="G23" s="5634">
        <f t="shared" si="14"/>
        <v>53</v>
      </c>
      <c r="H23" s="5632">
        <v>46</v>
      </c>
      <c r="I23" s="5633">
        <v>11</v>
      </c>
      <c r="J23" s="5634">
        <f t="shared" si="11"/>
        <v>57</v>
      </c>
      <c r="K23" s="5632">
        <v>45</v>
      </c>
      <c r="L23" s="5633">
        <v>6</v>
      </c>
      <c r="M23" s="5634">
        <f t="shared" si="12"/>
        <v>51</v>
      </c>
      <c r="N23" s="5665">
        <f t="shared" si="15"/>
        <v>189</v>
      </c>
      <c r="O23" s="5666">
        <f t="shared" si="15"/>
        <v>24</v>
      </c>
      <c r="P23" s="5667">
        <f t="shared" si="16"/>
        <v>213</v>
      </c>
      <c r="Q23" s="5654"/>
      <c r="R23" s="5654"/>
    </row>
    <row r="24" spans="1:31" s="5653" customFormat="1" ht="26.25">
      <c r="A24" s="5646" t="s">
        <v>87</v>
      </c>
      <c r="B24" s="5632">
        <v>26</v>
      </c>
      <c r="C24" s="5633">
        <v>1</v>
      </c>
      <c r="D24" s="5634">
        <f t="shared" si="13"/>
        <v>27</v>
      </c>
      <c r="E24" s="5632">
        <v>25</v>
      </c>
      <c r="F24" s="5633">
        <v>3</v>
      </c>
      <c r="G24" s="5634">
        <f t="shared" si="14"/>
        <v>28</v>
      </c>
      <c r="H24" s="5632">
        <v>13</v>
      </c>
      <c r="I24" s="5633">
        <v>1</v>
      </c>
      <c r="J24" s="5634">
        <f t="shared" si="11"/>
        <v>14</v>
      </c>
      <c r="K24" s="5632">
        <v>30</v>
      </c>
      <c r="L24" s="5633">
        <v>0</v>
      </c>
      <c r="M24" s="5634">
        <f t="shared" si="12"/>
        <v>30</v>
      </c>
      <c r="N24" s="5665">
        <f t="shared" si="15"/>
        <v>94</v>
      </c>
      <c r="O24" s="5666">
        <f t="shared" si="15"/>
        <v>5</v>
      </c>
      <c r="P24" s="5667">
        <f t="shared" si="16"/>
        <v>99</v>
      </c>
      <c r="Q24" s="5654"/>
      <c r="R24" s="5654"/>
    </row>
    <row r="25" spans="1:31" ht="26.25" thickBot="1">
      <c r="A25" s="5679" t="s">
        <v>88</v>
      </c>
      <c r="B25" s="5668">
        <f t="shared" ref="B25:P25" si="17">SUM(B19:B24)</f>
        <v>254</v>
      </c>
      <c r="C25" s="5669">
        <f t="shared" si="17"/>
        <v>21</v>
      </c>
      <c r="D25" s="5670">
        <f t="shared" si="17"/>
        <v>275</v>
      </c>
      <c r="E25" s="5668">
        <f t="shared" si="17"/>
        <v>277</v>
      </c>
      <c r="F25" s="5669">
        <f t="shared" si="17"/>
        <v>14</v>
      </c>
      <c r="G25" s="5670">
        <f t="shared" si="17"/>
        <v>291</v>
      </c>
      <c r="H25" s="5672">
        <f t="shared" si="17"/>
        <v>240</v>
      </c>
      <c r="I25" s="5669">
        <f t="shared" si="17"/>
        <v>41</v>
      </c>
      <c r="J25" s="5671">
        <f t="shared" si="17"/>
        <v>281</v>
      </c>
      <c r="K25" s="5668">
        <f t="shared" si="17"/>
        <v>251</v>
      </c>
      <c r="L25" s="5669">
        <f t="shared" si="17"/>
        <v>22</v>
      </c>
      <c r="M25" s="5670">
        <f t="shared" si="17"/>
        <v>273</v>
      </c>
      <c r="N25" s="5669">
        <f t="shared" si="17"/>
        <v>1022</v>
      </c>
      <c r="O25" s="5669">
        <f t="shared" si="17"/>
        <v>98</v>
      </c>
      <c r="P25" s="5670">
        <f t="shared" si="17"/>
        <v>1120</v>
      </c>
      <c r="Q25" s="889"/>
      <c r="R25" s="889"/>
    </row>
    <row r="26" spans="1:31">
      <c r="A26" s="5648" t="s">
        <v>18</v>
      </c>
      <c r="B26" s="5649"/>
      <c r="C26" s="5650"/>
      <c r="D26" s="5651"/>
      <c r="E26" s="5649"/>
      <c r="F26" s="5650"/>
      <c r="G26" s="5651"/>
      <c r="H26" s="5649"/>
      <c r="I26" s="5650"/>
      <c r="J26" s="5651"/>
      <c r="K26" s="5649"/>
      <c r="L26" s="5650"/>
      <c r="M26" s="5651"/>
      <c r="N26" s="5680"/>
      <c r="O26" s="5650"/>
      <c r="P26" s="5651"/>
      <c r="Q26" s="889"/>
      <c r="R26" s="889"/>
    </row>
    <row r="27" spans="1:31" s="5653" customFormat="1" ht="34.5" customHeight="1">
      <c r="A27" s="5646" t="s">
        <v>90</v>
      </c>
      <c r="B27" s="5632">
        <v>1</v>
      </c>
      <c r="C27" s="5633">
        <v>0</v>
      </c>
      <c r="D27" s="5634">
        <f>SUM(B27:C27)</f>
        <v>1</v>
      </c>
      <c r="E27" s="5632">
        <v>3</v>
      </c>
      <c r="F27" s="5633">
        <v>0</v>
      </c>
      <c r="G27" s="5634">
        <f>SUM(E27:F27)</f>
        <v>3</v>
      </c>
      <c r="H27" s="5632">
        <v>0</v>
      </c>
      <c r="I27" s="5633">
        <v>0</v>
      </c>
      <c r="J27" s="5634">
        <f t="shared" ref="J27:J32" si="18">SUM(H27:I27)</f>
        <v>0</v>
      </c>
      <c r="K27" s="5632">
        <v>0</v>
      </c>
      <c r="L27" s="5633">
        <v>2</v>
      </c>
      <c r="M27" s="5634">
        <f>SUM(K27:L27)</f>
        <v>2</v>
      </c>
      <c r="N27" s="5665">
        <f>SUM(B27+E27+H27+K27)</f>
        <v>4</v>
      </c>
      <c r="O27" s="5666">
        <f>SUM(C27+F27+I27+L27)</f>
        <v>2</v>
      </c>
      <c r="P27" s="5667">
        <f t="shared" ref="P27:P32" si="19">SUM(N27:O27)</f>
        <v>6</v>
      </c>
      <c r="Q27" s="5655"/>
      <c r="R27" s="5655"/>
    </row>
    <row r="28" spans="1:31" s="5653" customFormat="1" ht="26.25">
      <c r="A28" s="5646" t="s">
        <v>356</v>
      </c>
      <c r="B28" s="5632">
        <v>0</v>
      </c>
      <c r="C28" s="5633">
        <v>0</v>
      </c>
      <c r="D28" s="5634">
        <f>SUM(B28:C28)</f>
        <v>0</v>
      </c>
      <c r="E28" s="5632">
        <v>0</v>
      </c>
      <c r="F28" s="5633">
        <v>0</v>
      </c>
      <c r="G28" s="5634">
        <f>SUM(E28:F28)</f>
        <v>0</v>
      </c>
      <c r="H28" s="5632">
        <v>0</v>
      </c>
      <c r="I28" s="5633">
        <v>0</v>
      </c>
      <c r="J28" s="5634">
        <f t="shared" si="18"/>
        <v>0</v>
      </c>
      <c r="K28" s="5632">
        <v>0</v>
      </c>
      <c r="L28" s="5633">
        <v>0</v>
      </c>
      <c r="M28" s="5634">
        <f>SUM(K28:L28)</f>
        <v>0</v>
      </c>
      <c r="N28" s="5665">
        <f>SUM(B28+E28+H28+K28)</f>
        <v>0</v>
      </c>
      <c r="O28" s="5666">
        <f>SUM(C28+F28+I28+L28)</f>
        <v>0</v>
      </c>
      <c r="P28" s="5667">
        <f t="shared" si="19"/>
        <v>0</v>
      </c>
      <c r="Q28" s="5655"/>
      <c r="R28" s="5655"/>
    </row>
    <row r="29" spans="1:31" s="5653" customFormat="1" ht="30.75" customHeight="1">
      <c r="A29" s="5646" t="s">
        <v>84</v>
      </c>
      <c r="B29" s="5632">
        <v>0</v>
      </c>
      <c r="C29" s="5633">
        <v>0</v>
      </c>
      <c r="D29" s="5634">
        <f t="shared" ref="D29:D32" si="20">SUM(B29:C29)</f>
        <v>0</v>
      </c>
      <c r="E29" s="5632">
        <v>2</v>
      </c>
      <c r="F29" s="5633">
        <v>0</v>
      </c>
      <c r="G29" s="5634">
        <f t="shared" ref="G29:G32" si="21">SUM(E29:F29)</f>
        <v>2</v>
      </c>
      <c r="H29" s="5632">
        <v>0</v>
      </c>
      <c r="I29" s="5633">
        <v>0</v>
      </c>
      <c r="J29" s="5634">
        <f t="shared" si="18"/>
        <v>0</v>
      </c>
      <c r="K29" s="5632">
        <v>2</v>
      </c>
      <c r="L29" s="5633">
        <v>0</v>
      </c>
      <c r="M29" s="5634">
        <f t="shared" ref="M29:M32" si="22">SUM(K29:L29)</f>
        <v>2</v>
      </c>
      <c r="N29" s="5665">
        <f t="shared" ref="N29:O32" si="23">SUM(B29+E29+H29+K29)</f>
        <v>4</v>
      </c>
      <c r="O29" s="5666">
        <f t="shared" si="23"/>
        <v>0</v>
      </c>
      <c r="P29" s="5667">
        <f t="shared" si="19"/>
        <v>4</v>
      </c>
      <c r="Q29" s="5655"/>
      <c r="R29" s="5655"/>
    </row>
    <row r="30" spans="1:31" s="5653" customFormat="1" ht="26.25">
      <c r="A30" s="5646" t="s">
        <v>85</v>
      </c>
      <c r="B30" s="5632">
        <v>1</v>
      </c>
      <c r="C30" s="5633">
        <v>0</v>
      </c>
      <c r="D30" s="5634">
        <f t="shared" si="20"/>
        <v>1</v>
      </c>
      <c r="E30" s="5632">
        <v>0</v>
      </c>
      <c r="F30" s="5633">
        <v>0</v>
      </c>
      <c r="G30" s="5634">
        <f t="shared" si="21"/>
        <v>0</v>
      </c>
      <c r="H30" s="5632">
        <v>0</v>
      </c>
      <c r="I30" s="5633">
        <v>0</v>
      </c>
      <c r="J30" s="5634">
        <f t="shared" si="18"/>
        <v>0</v>
      </c>
      <c r="K30" s="5632">
        <v>0</v>
      </c>
      <c r="L30" s="5633">
        <v>0</v>
      </c>
      <c r="M30" s="5634">
        <f t="shared" si="22"/>
        <v>0</v>
      </c>
      <c r="N30" s="5665">
        <f t="shared" si="23"/>
        <v>1</v>
      </c>
      <c r="O30" s="5666">
        <f t="shared" si="23"/>
        <v>0</v>
      </c>
      <c r="P30" s="5667">
        <f t="shared" si="19"/>
        <v>1</v>
      </c>
      <c r="Q30" s="5655"/>
      <c r="R30" s="5655"/>
    </row>
    <row r="31" spans="1:31" s="5653" customFormat="1" ht="30" customHeight="1">
      <c r="A31" s="5647" t="s">
        <v>86</v>
      </c>
      <c r="B31" s="5632">
        <v>0</v>
      </c>
      <c r="C31" s="5633">
        <v>0</v>
      </c>
      <c r="D31" s="5634">
        <f t="shared" si="20"/>
        <v>0</v>
      </c>
      <c r="E31" s="5632">
        <v>1</v>
      </c>
      <c r="F31" s="5633">
        <v>0</v>
      </c>
      <c r="G31" s="5634">
        <f t="shared" si="21"/>
        <v>1</v>
      </c>
      <c r="H31" s="5632">
        <v>0</v>
      </c>
      <c r="I31" s="5633">
        <v>0</v>
      </c>
      <c r="J31" s="5634">
        <f t="shared" si="18"/>
        <v>0</v>
      </c>
      <c r="K31" s="5632">
        <v>0</v>
      </c>
      <c r="L31" s="5633">
        <v>0</v>
      </c>
      <c r="M31" s="5634">
        <f t="shared" si="22"/>
        <v>0</v>
      </c>
      <c r="N31" s="5665">
        <f t="shared" si="23"/>
        <v>1</v>
      </c>
      <c r="O31" s="5666">
        <f t="shared" si="23"/>
        <v>0</v>
      </c>
      <c r="P31" s="5667">
        <f t="shared" si="19"/>
        <v>1</v>
      </c>
      <c r="Q31" s="5655"/>
      <c r="R31" s="5655"/>
    </row>
    <row r="32" spans="1:31" s="5653" customFormat="1" ht="34.5" customHeight="1">
      <c r="A32" s="5646" t="s">
        <v>87</v>
      </c>
      <c r="B32" s="5632">
        <v>0</v>
      </c>
      <c r="C32" s="5633">
        <v>0</v>
      </c>
      <c r="D32" s="5634">
        <f t="shared" si="20"/>
        <v>0</v>
      </c>
      <c r="E32" s="5632">
        <v>1</v>
      </c>
      <c r="F32" s="5633">
        <v>0</v>
      </c>
      <c r="G32" s="5634">
        <f t="shared" si="21"/>
        <v>1</v>
      </c>
      <c r="H32" s="5632">
        <v>0</v>
      </c>
      <c r="I32" s="5633">
        <v>1</v>
      </c>
      <c r="J32" s="5634">
        <f t="shared" si="18"/>
        <v>1</v>
      </c>
      <c r="K32" s="5632">
        <v>0</v>
      </c>
      <c r="L32" s="5633">
        <v>0</v>
      </c>
      <c r="M32" s="5634">
        <f t="shared" si="22"/>
        <v>0</v>
      </c>
      <c r="N32" s="5665">
        <f t="shared" si="23"/>
        <v>1</v>
      </c>
      <c r="O32" s="5666">
        <f t="shared" si="23"/>
        <v>1</v>
      </c>
      <c r="P32" s="5667">
        <f t="shared" si="19"/>
        <v>2</v>
      </c>
      <c r="Q32" s="5656"/>
      <c r="R32" s="5656"/>
    </row>
    <row r="33" spans="1:18" ht="40.5" customHeight="1" thickBot="1">
      <c r="A33" s="4105" t="s">
        <v>19</v>
      </c>
      <c r="B33" s="5681">
        <f t="shared" ref="B33:P33" si="24">SUM(B27:B32)</f>
        <v>2</v>
      </c>
      <c r="C33" s="5682">
        <f t="shared" si="24"/>
        <v>0</v>
      </c>
      <c r="D33" s="5683">
        <f t="shared" si="24"/>
        <v>2</v>
      </c>
      <c r="E33" s="5681">
        <f t="shared" si="24"/>
        <v>7</v>
      </c>
      <c r="F33" s="5682">
        <f t="shared" si="24"/>
        <v>0</v>
      </c>
      <c r="G33" s="5683">
        <f t="shared" si="24"/>
        <v>7</v>
      </c>
      <c r="H33" s="5681">
        <f t="shared" si="24"/>
        <v>0</v>
      </c>
      <c r="I33" s="5682">
        <f t="shared" si="24"/>
        <v>1</v>
      </c>
      <c r="J33" s="5683">
        <f t="shared" si="24"/>
        <v>1</v>
      </c>
      <c r="K33" s="5681">
        <f t="shared" si="24"/>
        <v>2</v>
      </c>
      <c r="L33" s="5682">
        <f t="shared" si="24"/>
        <v>2</v>
      </c>
      <c r="M33" s="5683">
        <f t="shared" si="24"/>
        <v>4</v>
      </c>
      <c r="N33" s="5684">
        <f t="shared" si="24"/>
        <v>11</v>
      </c>
      <c r="O33" s="5682">
        <f t="shared" si="24"/>
        <v>3</v>
      </c>
      <c r="P33" s="5683">
        <f t="shared" si="24"/>
        <v>14</v>
      </c>
      <c r="Q33" s="191"/>
      <c r="R33" s="191"/>
    </row>
    <row r="34" spans="1:18" ht="30" customHeight="1">
      <c r="A34" s="5685" t="s">
        <v>29</v>
      </c>
      <c r="B34" s="5686">
        <f t="shared" ref="B34:P34" si="25">B25</f>
        <v>254</v>
      </c>
      <c r="C34" s="5687">
        <f t="shared" si="25"/>
        <v>21</v>
      </c>
      <c r="D34" s="5688">
        <f t="shared" si="25"/>
        <v>275</v>
      </c>
      <c r="E34" s="5686">
        <f t="shared" si="25"/>
        <v>277</v>
      </c>
      <c r="F34" s="5687">
        <f t="shared" si="25"/>
        <v>14</v>
      </c>
      <c r="G34" s="5688">
        <f t="shared" si="25"/>
        <v>291</v>
      </c>
      <c r="H34" s="5686">
        <f t="shared" si="25"/>
        <v>240</v>
      </c>
      <c r="I34" s="5687">
        <f t="shared" si="25"/>
        <v>41</v>
      </c>
      <c r="J34" s="5688">
        <f t="shared" si="25"/>
        <v>281</v>
      </c>
      <c r="K34" s="5686">
        <f t="shared" si="25"/>
        <v>251</v>
      </c>
      <c r="L34" s="5687">
        <f t="shared" si="25"/>
        <v>22</v>
      </c>
      <c r="M34" s="5688">
        <f t="shared" si="25"/>
        <v>273</v>
      </c>
      <c r="N34" s="5689">
        <f t="shared" si="25"/>
        <v>1022</v>
      </c>
      <c r="O34" s="5687">
        <f t="shared" si="25"/>
        <v>98</v>
      </c>
      <c r="P34" s="5688">
        <f t="shared" si="25"/>
        <v>1120</v>
      </c>
      <c r="Q34" s="191"/>
      <c r="R34" s="191"/>
    </row>
    <row r="35" spans="1:18" ht="32.25" customHeight="1" thickBot="1">
      <c r="A35" s="4099" t="s">
        <v>30</v>
      </c>
      <c r="B35" s="5668">
        <f>B33</f>
        <v>2</v>
      </c>
      <c r="C35" s="5669">
        <f t="shared" ref="C35:P35" si="26">C33</f>
        <v>0</v>
      </c>
      <c r="D35" s="5670">
        <f t="shared" si="26"/>
        <v>2</v>
      </c>
      <c r="E35" s="5668">
        <f t="shared" si="26"/>
        <v>7</v>
      </c>
      <c r="F35" s="5669">
        <f t="shared" si="26"/>
        <v>0</v>
      </c>
      <c r="G35" s="5670">
        <f t="shared" si="26"/>
        <v>7</v>
      </c>
      <c r="H35" s="5668">
        <f t="shared" si="26"/>
        <v>0</v>
      </c>
      <c r="I35" s="5669">
        <f t="shared" si="26"/>
        <v>1</v>
      </c>
      <c r="J35" s="5670">
        <f t="shared" si="26"/>
        <v>1</v>
      </c>
      <c r="K35" s="5668">
        <f t="shared" si="26"/>
        <v>2</v>
      </c>
      <c r="L35" s="5669">
        <f t="shared" si="26"/>
        <v>2</v>
      </c>
      <c r="M35" s="5670">
        <f t="shared" si="26"/>
        <v>4</v>
      </c>
      <c r="N35" s="5673">
        <f t="shared" si="26"/>
        <v>11</v>
      </c>
      <c r="O35" s="5669">
        <f t="shared" si="26"/>
        <v>3</v>
      </c>
      <c r="P35" s="5670">
        <f t="shared" si="26"/>
        <v>14</v>
      </c>
      <c r="Q35" s="192"/>
    </row>
    <row r="36" spans="1:18" ht="30.75" thickBot="1">
      <c r="A36" s="4217" t="s">
        <v>31</v>
      </c>
      <c r="B36" s="5697">
        <f>SUM(B34:B35)</f>
        <v>256</v>
      </c>
      <c r="C36" s="4218">
        <f t="shared" ref="C36:P36" si="27">SUM(C34:C35)</f>
        <v>21</v>
      </c>
      <c r="D36" s="4219">
        <f t="shared" si="27"/>
        <v>277</v>
      </c>
      <c r="E36" s="5697">
        <f t="shared" si="27"/>
        <v>284</v>
      </c>
      <c r="F36" s="4218">
        <f t="shared" si="27"/>
        <v>14</v>
      </c>
      <c r="G36" s="4220">
        <f t="shared" si="27"/>
        <v>298</v>
      </c>
      <c r="H36" s="5697">
        <f t="shared" si="27"/>
        <v>240</v>
      </c>
      <c r="I36" s="4218">
        <f t="shared" si="27"/>
        <v>42</v>
      </c>
      <c r="J36" s="4220">
        <f t="shared" si="27"/>
        <v>282</v>
      </c>
      <c r="K36" s="5697">
        <f t="shared" si="27"/>
        <v>253</v>
      </c>
      <c r="L36" s="4218">
        <f t="shared" si="27"/>
        <v>24</v>
      </c>
      <c r="M36" s="4219">
        <f t="shared" si="27"/>
        <v>277</v>
      </c>
      <c r="N36" s="4221">
        <f t="shared" si="27"/>
        <v>1033</v>
      </c>
      <c r="O36" s="4221">
        <f t="shared" si="27"/>
        <v>101</v>
      </c>
      <c r="P36" s="5698">
        <f t="shared" si="27"/>
        <v>1134</v>
      </c>
      <c r="Q36" s="191"/>
      <c r="R36" s="191"/>
    </row>
    <row r="37" spans="1:18">
      <c r="A37" s="405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191"/>
      <c r="R37" s="191"/>
    </row>
    <row r="38" spans="1:18" ht="26.25">
      <c r="A38" s="6663"/>
      <c r="B38" s="6663"/>
      <c r="C38" s="6663"/>
      <c r="D38" s="6663"/>
      <c r="E38" s="6663"/>
      <c r="F38" s="6663"/>
      <c r="G38" s="6663"/>
      <c r="H38" s="6663"/>
      <c r="I38" s="6663"/>
      <c r="J38" s="6663"/>
      <c r="K38" s="6663"/>
      <c r="L38" s="6663"/>
      <c r="M38" s="6663"/>
      <c r="N38" s="6663"/>
      <c r="O38" s="6663"/>
      <c r="P38" s="6663"/>
    </row>
    <row r="39" spans="1:18"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</sheetData>
  <mergeCells count="11">
    <mergeCell ref="N6:P7"/>
    <mergeCell ref="A38:P38"/>
    <mergeCell ref="A1:P1"/>
    <mergeCell ref="A2:P2"/>
    <mergeCell ref="A3:P3"/>
    <mergeCell ref="A4:P4"/>
    <mergeCell ref="A6:A8"/>
    <mergeCell ref="B6:D7"/>
    <mergeCell ref="E6:G7"/>
    <mergeCell ref="H6:J7"/>
    <mergeCell ref="K6:M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41" customWidth="1"/>
    <col min="2" max="2" width="13.85546875" style="41" customWidth="1"/>
    <col min="3" max="3" width="14.5703125" style="41" customWidth="1"/>
    <col min="4" max="4" width="12.28515625" style="41" customWidth="1"/>
    <col min="5" max="5" width="14.85546875" style="41" customWidth="1"/>
    <col min="6" max="6" width="14.7109375" style="41" customWidth="1"/>
    <col min="7" max="7" width="12.7109375" style="41" customWidth="1"/>
    <col min="8" max="8" width="14.85546875" style="41" customWidth="1"/>
    <col min="9" max="9" width="13.28515625" style="41" customWidth="1"/>
    <col min="10" max="11" width="14.28515625" style="41" customWidth="1"/>
    <col min="12" max="12" width="15.140625" style="41" customWidth="1"/>
    <col min="13" max="13" width="14.5703125" style="41" customWidth="1"/>
    <col min="14" max="14" width="14.7109375" style="41" customWidth="1"/>
    <col min="15" max="15" width="14.42578125" style="41" customWidth="1"/>
    <col min="16" max="16" width="13.7109375" style="41" customWidth="1"/>
    <col min="17" max="17" width="14.42578125" style="41" customWidth="1"/>
    <col min="18" max="18" width="13.7109375" style="41" customWidth="1"/>
    <col min="19" max="19" width="13.28515625" style="41" customWidth="1"/>
    <col min="20" max="20" width="14.28515625" style="41" hidden="1" customWidth="1"/>
    <col min="21" max="21" width="9.28515625" style="41" bestFit="1" customWidth="1"/>
    <col min="22" max="16384" width="9.140625" style="41"/>
  </cols>
  <sheetData>
    <row r="1" spans="1:22" ht="25.5" customHeight="1">
      <c r="A1" s="6451"/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  <c r="T1" s="6451"/>
    </row>
    <row r="2" spans="1:22" ht="26.25" customHeight="1">
      <c r="A2" s="6708" t="s">
        <v>89</v>
      </c>
      <c r="B2" s="6708"/>
      <c r="C2" s="6708"/>
      <c r="D2" s="6708"/>
      <c r="E2" s="6708"/>
      <c r="F2" s="6708"/>
      <c r="G2" s="6708"/>
      <c r="H2" s="6708"/>
      <c r="I2" s="6708"/>
      <c r="J2" s="6708"/>
      <c r="K2" s="6708"/>
      <c r="L2" s="6708"/>
      <c r="M2" s="6708"/>
      <c r="N2" s="6708"/>
      <c r="O2" s="6708"/>
      <c r="P2" s="6708"/>
      <c r="Q2" s="6708"/>
      <c r="R2" s="6708"/>
      <c r="S2" s="6708"/>
      <c r="T2" s="6708"/>
    </row>
    <row r="3" spans="1:22" ht="33" customHeight="1">
      <c r="A3" s="6488" t="s">
        <v>82</v>
      </c>
      <c r="B3" s="6488"/>
      <c r="C3" s="6488"/>
      <c r="D3" s="6488"/>
      <c r="E3" s="6488"/>
      <c r="F3" s="6488"/>
      <c r="G3" s="6488"/>
      <c r="H3" s="6488"/>
      <c r="I3" s="6488"/>
      <c r="J3" s="6488"/>
      <c r="K3" s="6488"/>
      <c r="L3" s="6488"/>
      <c r="M3" s="6488"/>
      <c r="N3" s="6488"/>
      <c r="O3" s="6488"/>
      <c r="P3" s="6488"/>
      <c r="Q3" s="6488"/>
      <c r="R3" s="6488"/>
      <c r="S3" s="6488"/>
      <c r="T3" s="6488"/>
    </row>
    <row r="4" spans="1:22" ht="19.5" customHeight="1">
      <c r="A4" s="6709" t="s">
        <v>83</v>
      </c>
      <c r="B4" s="6709"/>
      <c r="C4" s="6709"/>
      <c r="D4" s="6709"/>
      <c r="E4" s="6709"/>
      <c r="F4" s="6709"/>
      <c r="G4" s="6709"/>
      <c r="H4" s="6709"/>
      <c r="I4" s="6709"/>
      <c r="J4" s="6709"/>
      <c r="K4" s="6709"/>
      <c r="L4" s="6709"/>
      <c r="M4" s="6709"/>
      <c r="N4" s="6709"/>
      <c r="O4" s="6709"/>
      <c r="P4" s="6709"/>
      <c r="Q4" s="6709"/>
      <c r="R4" s="6709"/>
      <c r="S4" s="6709"/>
      <c r="T4" s="6709"/>
    </row>
    <row r="5" spans="1:22" ht="33" customHeight="1">
      <c r="A5" s="6710" t="s">
        <v>316</v>
      </c>
      <c r="B5" s="6710"/>
      <c r="C5" s="6710"/>
      <c r="D5" s="6710"/>
      <c r="E5" s="6710"/>
      <c r="F5" s="6710"/>
      <c r="G5" s="6710"/>
      <c r="H5" s="6710"/>
      <c r="I5" s="6710"/>
      <c r="J5" s="6710"/>
      <c r="K5" s="6710"/>
      <c r="L5" s="6710"/>
      <c r="M5" s="6710"/>
      <c r="N5" s="6710"/>
      <c r="O5" s="6710"/>
      <c r="P5" s="6710"/>
      <c r="Q5" s="6710"/>
      <c r="R5" s="6710"/>
      <c r="S5" s="6710"/>
      <c r="T5" s="6710"/>
    </row>
    <row r="6" spans="1:22" ht="22.5" customHeight="1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</row>
    <row r="7" spans="1:22" ht="18" customHeight="1">
      <c r="A7" s="6687" t="s">
        <v>1</v>
      </c>
      <c r="B7" s="6689" t="s">
        <v>2</v>
      </c>
      <c r="C7" s="6690"/>
      <c r="D7" s="6691"/>
      <c r="E7" s="6689" t="s">
        <v>3</v>
      </c>
      <c r="F7" s="6690"/>
      <c r="G7" s="6691"/>
      <c r="H7" s="6698" t="s">
        <v>4</v>
      </c>
      <c r="I7" s="6690"/>
      <c r="J7" s="6690"/>
      <c r="K7" s="6689" t="s">
        <v>5</v>
      </c>
      <c r="L7" s="6690"/>
      <c r="M7" s="6691"/>
      <c r="N7" s="6689">
        <v>5</v>
      </c>
      <c r="O7" s="6690"/>
      <c r="P7" s="6690"/>
      <c r="Q7" s="6702" t="s">
        <v>22</v>
      </c>
      <c r="R7" s="6703"/>
      <c r="S7" s="6704"/>
    </row>
    <row r="8" spans="1:22" ht="33" customHeight="1">
      <c r="A8" s="6688"/>
      <c r="B8" s="6692"/>
      <c r="C8" s="6693"/>
      <c r="D8" s="6694"/>
      <c r="E8" s="6695"/>
      <c r="F8" s="6696"/>
      <c r="G8" s="6697"/>
      <c r="H8" s="6696"/>
      <c r="I8" s="6696"/>
      <c r="J8" s="6696"/>
      <c r="K8" s="6699"/>
      <c r="L8" s="6700"/>
      <c r="M8" s="6701"/>
      <c r="N8" s="6692"/>
      <c r="O8" s="6693"/>
      <c r="P8" s="6693"/>
      <c r="Q8" s="6705"/>
      <c r="R8" s="6706"/>
      <c r="S8" s="6707"/>
    </row>
    <row r="9" spans="1:22" ht="62.25" customHeight="1">
      <c r="A9" s="6688"/>
      <c r="B9" s="492" t="s">
        <v>7</v>
      </c>
      <c r="C9" s="492" t="s">
        <v>8</v>
      </c>
      <c r="D9" s="493" t="s">
        <v>9</v>
      </c>
      <c r="E9" s="492" t="s">
        <v>7</v>
      </c>
      <c r="F9" s="492" t="s">
        <v>8</v>
      </c>
      <c r="G9" s="493" t="s">
        <v>9</v>
      </c>
      <c r="H9" s="494" t="s">
        <v>7</v>
      </c>
      <c r="I9" s="492" t="s">
        <v>8</v>
      </c>
      <c r="J9" s="495" t="s">
        <v>9</v>
      </c>
      <c r="K9" s="492" t="s">
        <v>7</v>
      </c>
      <c r="L9" s="492" t="s">
        <v>8</v>
      </c>
      <c r="M9" s="495" t="s">
        <v>9</v>
      </c>
      <c r="N9" s="492" t="s">
        <v>7</v>
      </c>
      <c r="O9" s="492" t="s">
        <v>8</v>
      </c>
      <c r="P9" s="493" t="s">
        <v>9</v>
      </c>
      <c r="Q9" s="492" t="s">
        <v>7</v>
      </c>
      <c r="R9" s="492" t="s">
        <v>8</v>
      </c>
      <c r="S9" s="493" t="s">
        <v>9</v>
      </c>
    </row>
    <row r="10" spans="1:22" ht="26.25">
      <c r="A10" s="380" t="s">
        <v>10</v>
      </c>
      <c r="B10" s="381"/>
      <c r="C10" s="382"/>
      <c r="D10" s="383"/>
      <c r="E10" s="381"/>
      <c r="F10" s="382"/>
      <c r="G10" s="383"/>
      <c r="H10" s="381"/>
      <c r="I10" s="382"/>
      <c r="J10" s="383"/>
      <c r="K10" s="381"/>
      <c r="L10" s="382"/>
      <c r="M10" s="383"/>
      <c r="N10" s="381"/>
      <c r="O10" s="382"/>
      <c r="P10" s="383"/>
      <c r="Q10" s="384"/>
      <c r="R10" s="378"/>
      <c r="S10" s="474"/>
    </row>
    <row r="11" spans="1:22" ht="26.25">
      <c r="A11" s="399" t="s">
        <v>90</v>
      </c>
      <c r="B11" s="761">
        <f t="shared" ref="B11:C15" si="0">B19+B26</f>
        <v>0</v>
      </c>
      <c r="C11" s="762">
        <f t="shared" si="0"/>
        <v>0</v>
      </c>
      <c r="D11" s="403">
        <f>B11+C11</f>
        <v>0</v>
      </c>
      <c r="E11" s="751">
        <f t="shared" ref="E11:F15" si="1">E19+E26</f>
        <v>0</v>
      </c>
      <c r="F11" s="749">
        <f t="shared" si="1"/>
        <v>32</v>
      </c>
      <c r="G11" s="754">
        <f>E11+F11</f>
        <v>32</v>
      </c>
      <c r="H11" s="751">
        <f t="shared" ref="H11:I15" si="2">H19+H26</f>
        <v>3</v>
      </c>
      <c r="I11" s="749">
        <f t="shared" si="2"/>
        <v>30</v>
      </c>
      <c r="J11" s="754">
        <f>H11+I11</f>
        <v>33</v>
      </c>
      <c r="K11" s="751">
        <f t="shared" ref="K11:L15" si="3">K19+K26</f>
        <v>17</v>
      </c>
      <c r="L11" s="749">
        <f t="shared" si="3"/>
        <v>51</v>
      </c>
      <c r="M11" s="754">
        <f>K11+L11</f>
        <v>68</v>
      </c>
      <c r="N11" s="751">
        <f t="shared" ref="N11:O15" si="4">N19+N26</f>
        <v>25</v>
      </c>
      <c r="O11" s="749">
        <f t="shared" si="4"/>
        <v>26</v>
      </c>
      <c r="P11" s="754">
        <f>N11+O11</f>
        <v>51</v>
      </c>
      <c r="Q11" s="473">
        <f>SUM(B11+E11+H11+K11+N11)</f>
        <v>45</v>
      </c>
      <c r="R11" s="193">
        <f t="shared" ref="R11:S11" si="5">SUM(C11+F11+I11+L11+O11)</f>
        <v>139</v>
      </c>
      <c r="S11" s="194">
        <f t="shared" si="5"/>
        <v>184</v>
      </c>
    </row>
    <row r="12" spans="1:22" ht="26.25">
      <c r="A12" s="396" t="s">
        <v>84</v>
      </c>
      <c r="B12" s="761">
        <f t="shared" si="0"/>
        <v>0</v>
      </c>
      <c r="C12" s="762">
        <f t="shared" si="0"/>
        <v>0</v>
      </c>
      <c r="D12" s="403">
        <f t="shared" ref="D12:D15" si="6">B12+C12</f>
        <v>0</v>
      </c>
      <c r="E12" s="751">
        <f t="shared" si="1"/>
        <v>1</v>
      </c>
      <c r="F12" s="749">
        <f t="shared" si="1"/>
        <v>0</v>
      </c>
      <c r="G12" s="754">
        <f t="shared" ref="G12:G15" si="7">E12+F12</f>
        <v>1</v>
      </c>
      <c r="H12" s="751">
        <f t="shared" si="2"/>
        <v>0</v>
      </c>
      <c r="I12" s="749">
        <f t="shared" si="2"/>
        <v>0</v>
      </c>
      <c r="J12" s="754">
        <f t="shared" ref="J12:J15" si="8">H12+I12</f>
        <v>0</v>
      </c>
      <c r="K12" s="751">
        <f t="shared" si="3"/>
        <v>10</v>
      </c>
      <c r="L12" s="749">
        <f t="shared" si="3"/>
        <v>12</v>
      </c>
      <c r="M12" s="754">
        <f t="shared" ref="M12:M15" si="9">K12+L12</f>
        <v>22</v>
      </c>
      <c r="N12" s="751">
        <f t="shared" si="4"/>
        <v>9</v>
      </c>
      <c r="O12" s="749">
        <f t="shared" si="4"/>
        <v>6</v>
      </c>
      <c r="P12" s="754">
        <f t="shared" ref="P12:P15" si="10">N12+O12</f>
        <v>15</v>
      </c>
      <c r="Q12" s="473">
        <f t="shared" ref="Q12:Q15" si="11">SUM(B12+E12+H12+K12+N12)</f>
        <v>20</v>
      </c>
      <c r="R12" s="193">
        <f t="shared" ref="R12:R15" si="12">SUM(C12+F12+I12+L12+O12)</f>
        <v>18</v>
      </c>
      <c r="S12" s="194">
        <f t="shared" ref="S12:S15" si="13">SUM(D12+G12+J12+M12+P12)</f>
        <v>38</v>
      </c>
    </row>
    <row r="13" spans="1:22" ht="26.25">
      <c r="A13" s="396" t="s">
        <v>85</v>
      </c>
      <c r="B13" s="761">
        <f t="shared" si="0"/>
        <v>0</v>
      </c>
      <c r="C13" s="762">
        <f t="shared" si="0"/>
        <v>0</v>
      </c>
      <c r="D13" s="403">
        <f t="shared" si="6"/>
        <v>0</v>
      </c>
      <c r="E13" s="751">
        <f t="shared" si="1"/>
        <v>0</v>
      </c>
      <c r="F13" s="749">
        <f t="shared" si="1"/>
        <v>0</v>
      </c>
      <c r="G13" s="754">
        <f t="shared" si="7"/>
        <v>0</v>
      </c>
      <c r="H13" s="751">
        <f t="shared" si="2"/>
        <v>0</v>
      </c>
      <c r="I13" s="749">
        <f t="shared" si="2"/>
        <v>0</v>
      </c>
      <c r="J13" s="754">
        <f t="shared" si="8"/>
        <v>0</v>
      </c>
      <c r="K13" s="751">
        <f t="shared" si="3"/>
        <v>5</v>
      </c>
      <c r="L13" s="749">
        <f t="shared" si="3"/>
        <v>11</v>
      </c>
      <c r="M13" s="754">
        <f t="shared" si="9"/>
        <v>16</v>
      </c>
      <c r="N13" s="751">
        <f t="shared" si="4"/>
        <v>2</v>
      </c>
      <c r="O13" s="749">
        <f t="shared" si="4"/>
        <v>12</v>
      </c>
      <c r="P13" s="754">
        <f t="shared" si="10"/>
        <v>14</v>
      </c>
      <c r="Q13" s="473">
        <f t="shared" si="11"/>
        <v>7</v>
      </c>
      <c r="R13" s="193">
        <f t="shared" si="12"/>
        <v>23</v>
      </c>
      <c r="S13" s="194">
        <f t="shared" si="13"/>
        <v>30</v>
      </c>
    </row>
    <row r="14" spans="1:22" ht="26.25">
      <c r="A14" s="408" t="s">
        <v>86</v>
      </c>
      <c r="B14" s="761">
        <f t="shared" si="0"/>
        <v>0</v>
      </c>
      <c r="C14" s="762">
        <f t="shared" si="0"/>
        <v>0</v>
      </c>
      <c r="D14" s="403">
        <f t="shared" si="6"/>
        <v>0</v>
      </c>
      <c r="E14" s="751">
        <f t="shared" si="1"/>
        <v>0</v>
      </c>
      <c r="F14" s="749">
        <f t="shared" si="1"/>
        <v>28</v>
      </c>
      <c r="G14" s="754">
        <f t="shared" si="7"/>
        <v>28</v>
      </c>
      <c r="H14" s="751">
        <f t="shared" si="2"/>
        <v>0</v>
      </c>
      <c r="I14" s="749">
        <f t="shared" si="2"/>
        <v>35</v>
      </c>
      <c r="J14" s="754">
        <f t="shared" si="8"/>
        <v>35</v>
      </c>
      <c r="K14" s="751">
        <f t="shared" si="3"/>
        <v>6</v>
      </c>
      <c r="L14" s="749">
        <f t="shared" si="3"/>
        <v>13</v>
      </c>
      <c r="M14" s="754">
        <f t="shared" si="9"/>
        <v>19</v>
      </c>
      <c r="N14" s="751">
        <f t="shared" si="4"/>
        <v>5</v>
      </c>
      <c r="O14" s="749">
        <f t="shared" si="4"/>
        <v>14</v>
      </c>
      <c r="P14" s="754">
        <f t="shared" si="10"/>
        <v>19</v>
      </c>
      <c r="Q14" s="473">
        <f t="shared" si="11"/>
        <v>11</v>
      </c>
      <c r="R14" s="193">
        <f t="shared" si="12"/>
        <v>90</v>
      </c>
      <c r="S14" s="194">
        <f t="shared" si="13"/>
        <v>101</v>
      </c>
    </row>
    <row r="15" spans="1:22" ht="27" thickBot="1">
      <c r="A15" s="687" t="s">
        <v>87</v>
      </c>
      <c r="B15" s="785">
        <f t="shared" si="0"/>
        <v>0</v>
      </c>
      <c r="C15" s="786">
        <f t="shared" si="0"/>
        <v>0</v>
      </c>
      <c r="D15" s="787">
        <f t="shared" si="6"/>
        <v>0</v>
      </c>
      <c r="E15" s="788">
        <f t="shared" si="1"/>
        <v>0</v>
      </c>
      <c r="F15" s="410">
        <f t="shared" si="1"/>
        <v>0</v>
      </c>
      <c r="G15" s="689">
        <f t="shared" si="7"/>
        <v>0</v>
      </c>
      <c r="H15" s="810">
        <f t="shared" si="2"/>
        <v>0</v>
      </c>
      <c r="I15" s="811">
        <f t="shared" si="2"/>
        <v>0</v>
      </c>
      <c r="J15" s="812">
        <f t="shared" si="8"/>
        <v>0</v>
      </c>
      <c r="K15" s="810">
        <f t="shared" si="3"/>
        <v>3</v>
      </c>
      <c r="L15" s="811">
        <f t="shared" si="3"/>
        <v>5</v>
      </c>
      <c r="M15" s="812">
        <f t="shared" si="9"/>
        <v>8</v>
      </c>
      <c r="N15" s="810">
        <f t="shared" si="4"/>
        <v>5</v>
      </c>
      <c r="O15" s="811">
        <f t="shared" si="4"/>
        <v>1</v>
      </c>
      <c r="P15" s="812">
        <f t="shared" si="10"/>
        <v>6</v>
      </c>
      <c r="Q15" s="750">
        <f t="shared" si="11"/>
        <v>8</v>
      </c>
      <c r="R15" s="458">
        <f t="shared" si="12"/>
        <v>6</v>
      </c>
      <c r="S15" s="688">
        <f t="shared" si="13"/>
        <v>14</v>
      </c>
      <c r="T15" s="379">
        <f>SUM(T11:T14)</f>
        <v>0</v>
      </c>
      <c r="V15" s="41" t="s">
        <v>91</v>
      </c>
    </row>
    <row r="16" spans="1:22" ht="26.25" thickBot="1">
      <c r="A16" s="794" t="s">
        <v>14</v>
      </c>
      <c r="B16" s="782">
        <f t="shared" ref="B16:R16" si="14">SUM(B11:B15)</f>
        <v>0</v>
      </c>
      <c r="C16" s="783">
        <f t="shared" si="14"/>
        <v>0</v>
      </c>
      <c r="D16" s="784">
        <f t="shared" si="14"/>
        <v>0</v>
      </c>
      <c r="E16" s="782">
        <f t="shared" si="14"/>
        <v>1</v>
      </c>
      <c r="F16" s="783">
        <f t="shared" si="14"/>
        <v>60</v>
      </c>
      <c r="G16" s="784">
        <f t="shared" si="14"/>
        <v>61</v>
      </c>
      <c r="H16" s="804">
        <f t="shared" si="14"/>
        <v>3</v>
      </c>
      <c r="I16" s="817">
        <f t="shared" si="14"/>
        <v>65</v>
      </c>
      <c r="J16" s="818">
        <f t="shared" si="14"/>
        <v>68</v>
      </c>
      <c r="K16" s="804">
        <f t="shared" si="14"/>
        <v>41</v>
      </c>
      <c r="L16" s="817">
        <f t="shared" si="14"/>
        <v>92</v>
      </c>
      <c r="M16" s="818">
        <f t="shared" si="14"/>
        <v>133</v>
      </c>
      <c r="N16" s="804">
        <f t="shared" si="14"/>
        <v>46</v>
      </c>
      <c r="O16" s="817">
        <f t="shared" si="14"/>
        <v>59</v>
      </c>
      <c r="P16" s="818">
        <f t="shared" si="14"/>
        <v>105</v>
      </c>
      <c r="Q16" s="782">
        <f t="shared" si="14"/>
        <v>91</v>
      </c>
      <c r="R16" s="783">
        <f t="shared" si="14"/>
        <v>276</v>
      </c>
      <c r="S16" s="784">
        <f>SUM(S11:S15)</f>
        <v>367</v>
      </c>
    </row>
    <row r="17" spans="1:20">
      <c r="A17" s="795" t="s">
        <v>15</v>
      </c>
      <c r="B17" s="758"/>
      <c r="C17" s="759"/>
      <c r="D17" s="760"/>
      <c r="E17" s="758"/>
      <c r="F17" s="759"/>
      <c r="G17" s="760"/>
      <c r="H17" s="807"/>
      <c r="I17" s="808"/>
      <c r="J17" s="809"/>
      <c r="K17" s="807"/>
      <c r="L17" s="808"/>
      <c r="M17" s="809"/>
      <c r="N17" s="807"/>
      <c r="O17" s="808"/>
      <c r="P17" s="809"/>
      <c r="Q17" s="758"/>
      <c r="R17" s="759"/>
      <c r="S17" s="760"/>
    </row>
    <row r="18" spans="1:20" s="169" customFormat="1" ht="27" thickBot="1">
      <c r="A18" s="796" t="s">
        <v>16</v>
      </c>
      <c r="B18" s="797"/>
      <c r="C18" s="798" t="s">
        <v>28</v>
      </c>
      <c r="D18" s="757"/>
      <c r="E18" s="797"/>
      <c r="F18" s="798"/>
      <c r="G18" s="757"/>
      <c r="H18" s="819"/>
      <c r="I18" s="820" t="s">
        <v>28</v>
      </c>
      <c r="J18" s="806"/>
      <c r="K18" s="819"/>
      <c r="L18" s="820"/>
      <c r="M18" s="806"/>
      <c r="N18" s="670"/>
      <c r="O18" s="805"/>
      <c r="P18" s="806"/>
      <c r="Q18" s="799"/>
      <c r="R18" s="800"/>
      <c r="S18" s="801"/>
    </row>
    <row r="19" spans="1:20" ht="26.25">
      <c r="A19" s="789" t="s">
        <v>90</v>
      </c>
      <c r="B19" s="752">
        <v>0</v>
      </c>
      <c r="C19" s="753">
        <v>0</v>
      </c>
      <c r="D19" s="790">
        <f>SUM(B19:C19)</f>
        <v>0</v>
      </c>
      <c r="E19" s="752">
        <v>0</v>
      </c>
      <c r="F19" s="753">
        <v>32</v>
      </c>
      <c r="G19" s="790">
        <f>SUM(E19:F19)</f>
        <v>32</v>
      </c>
      <c r="H19" s="752">
        <v>3</v>
      </c>
      <c r="I19" s="753">
        <v>30</v>
      </c>
      <c r="J19" s="790">
        <f>SUM(H19:I19)</f>
        <v>33</v>
      </c>
      <c r="K19" s="752">
        <v>17</v>
      </c>
      <c r="L19" s="753">
        <v>50</v>
      </c>
      <c r="M19" s="790">
        <f>SUM(K19:L19)</f>
        <v>67</v>
      </c>
      <c r="N19" s="752">
        <v>25</v>
      </c>
      <c r="O19" s="753">
        <v>26</v>
      </c>
      <c r="P19" s="790">
        <f>N19+O19</f>
        <v>51</v>
      </c>
      <c r="Q19" s="791">
        <f>SUM(B19+E19+H19+K19+N19)</f>
        <v>45</v>
      </c>
      <c r="R19" s="792">
        <f>SUM(C19+F19+I19+L19+O19)</f>
        <v>138</v>
      </c>
      <c r="S19" s="793">
        <f>SUM(Q19:R19)</f>
        <v>183</v>
      </c>
    </row>
    <row r="20" spans="1:20" ht="26.25">
      <c r="A20" s="303" t="s">
        <v>84</v>
      </c>
      <c r="B20" s="470">
        <v>0</v>
      </c>
      <c r="C20" s="471">
        <v>0</v>
      </c>
      <c r="D20" s="472">
        <f t="shared" ref="D20:D23" si="15">SUM(B20:C20)</f>
        <v>0</v>
      </c>
      <c r="E20" s="751">
        <v>1</v>
      </c>
      <c r="F20" s="749">
        <v>0</v>
      </c>
      <c r="G20" s="754">
        <f t="shared" ref="G20:G23" si="16">SUM(E20:F20)</f>
        <v>1</v>
      </c>
      <c r="H20" s="751">
        <v>0</v>
      </c>
      <c r="I20" s="749">
        <v>0</v>
      </c>
      <c r="J20" s="754">
        <f t="shared" ref="J20:J23" si="17">SUM(H20:I20)</f>
        <v>0</v>
      </c>
      <c r="K20" s="751">
        <v>10</v>
      </c>
      <c r="L20" s="749">
        <v>12</v>
      </c>
      <c r="M20" s="754">
        <f t="shared" ref="M20:M23" si="18">SUM(K20:L20)</f>
        <v>22</v>
      </c>
      <c r="N20" s="751">
        <v>9</v>
      </c>
      <c r="O20" s="749">
        <v>6</v>
      </c>
      <c r="P20" s="754">
        <f t="shared" ref="P20:P23" si="19">N20+O20</f>
        <v>15</v>
      </c>
      <c r="Q20" s="195">
        <f t="shared" ref="Q20:R23" si="20">SUM(B20+E20+H20+K20+N20)</f>
        <v>20</v>
      </c>
      <c r="R20" s="193">
        <f t="shared" si="20"/>
        <v>18</v>
      </c>
      <c r="S20" s="194">
        <f t="shared" ref="S20:S23" si="21">SUM(Q20:R20)</f>
        <v>38</v>
      </c>
    </row>
    <row r="21" spans="1:20" ht="26.25">
      <c r="A21" s="303" t="s">
        <v>85</v>
      </c>
      <c r="B21" s="470">
        <v>0</v>
      </c>
      <c r="C21" s="471">
        <v>0</v>
      </c>
      <c r="D21" s="472">
        <f t="shared" si="15"/>
        <v>0</v>
      </c>
      <c r="E21" s="751">
        <v>0</v>
      </c>
      <c r="F21" s="749">
        <v>0</v>
      </c>
      <c r="G21" s="754">
        <f t="shared" si="16"/>
        <v>0</v>
      </c>
      <c r="H21" s="751">
        <v>0</v>
      </c>
      <c r="I21" s="749">
        <v>0</v>
      </c>
      <c r="J21" s="754">
        <f t="shared" si="17"/>
        <v>0</v>
      </c>
      <c r="K21" s="751">
        <v>4</v>
      </c>
      <c r="L21" s="749">
        <v>10</v>
      </c>
      <c r="M21" s="754">
        <f t="shared" si="18"/>
        <v>14</v>
      </c>
      <c r="N21" s="751">
        <v>2</v>
      </c>
      <c r="O21" s="749">
        <v>11</v>
      </c>
      <c r="P21" s="754">
        <f t="shared" si="19"/>
        <v>13</v>
      </c>
      <c r="Q21" s="195">
        <f t="shared" si="20"/>
        <v>6</v>
      </c>
      <c r="R21" s="193">
        <f t="shared" si="20"/>
        <v>21</v>
      </c>
      <c r="S21" s="194">
        <f t="shared" si="21"/>
        <v>27</v>
      </c>
    </row>
    <row r="22" spans="1:20" ht="26.25">
      <c r="A22" s="304" t="s">
        <v>86</v>
      </c>
      <c r="B22" s="470">
        <v>0</v>
      </c>
      <c r="C22" s="471">
        <v>0</v>
      </c>
      <c r="D22" s="472">
        <v>0</v>
      </c>
      <c r="E22" s="751">
        <v>0</v>
      </c>
      <c r="F22" s="749">
        <v>28</v>
      </c>
      <c r="G22" s="754">
        <f t="shared" si="16"/>
        <v>28</v>
      </c>
      <c r="H22" s="751">
        <v>0</v>
      </c>
      <c r="I22" s="749">
        <v>34</v>
      </c>
      <c r="J22" s="754">
        <f t="shared" si="17"/>
        <v>34</v>
      </c>
      <c r="K22" s="751">
        <v>6</v>
      </c>
      <c r="L22" s="749">
        <v>13</v>
      </c>
      <c r="M22" s="754">
        <f t="shared" si="18"/>
        <v>19</v>
      </c>
      <c r="N22" s="751">
        <v>4</v>
      </c>
      <c r="O22" s="749">
        <v>14</v>
      </c>
      <c r="P22" s="754">
        <f t="shared" si="19"/>
        <v>18</v>
      </c>
      <c r="Q22" s="195">
        <f t="shared" si="20"/>
        <v>10</v>
      </c>
      <c r="R22" s="193">
        <f t="shared" si="20"/>
        <v>89</v>
      </c>
      <c r="S22" s="194">
        <f t="shared" si="21"/>
        <v>99</v>
      </c>
    </row>
    <row r="23" spans="1:20" ht="27" thickBot="1">
      <c r="A23" s="479" t="s">
        <v>87</v>
      </c>
      <c r="B23" s="480">
        <v>0</v>
      </c>
      <c r="C23" s="481">
        <v>0</v>
      </c>
      <c r="D23" s="482">
        <f t="shared" si="15"/>
        <v>0</v>
      </c>
      <c r="E23" s="751">
        <v>0</v>
      </c>
      <c r="F23" s="749">
        <v>0</v>
      </c>
      <c r="G23" s="754">
        <f t="shared" si="16"/>
        <v>0</v>
      </c>
      <c r="H23" s="751">
        <v>0</v>
      </c>
      <c r="I23" s="749">
        <v>0</v>
      </c>
      <c r="J23" s="754">
        <f t="shared" si="17"/>
        <v>0</v>
      </c>
      <c r="K23" s="751">
        <v>3</v>
      </c>
      <c r="L23" s="749">
        <v>5</v>
      </c>
      <c r="M23" s="754">
        <f t="shared" si="18"/>
        <v>8</v>
      </c>
      <c r="N23" s="751">
        <v>5</v>
      </c>
      <c r="O23" s="749">
        <v>1</v>
      </c>
      <c r="P23" s="754">
        <f t="shared" si="19"/>
        <v>6</v>
      </c>
      <c r="Q23" s="305">
        <f t="shared" si="20"/>
        <v>8</v>
      </c>
      <c r="R23" s="306">
        <f t="shared" si="20"/>
        <v>6</v>
      </c>
      <c r="S23" s="307">
        <f t="shared" si="21"/>
        <v>14</v>
      </c>
      <c r="T23" s="379">
        <f>SUM(T18:T22)</f>
        <v>0</v>
      </c>
    </row>
    <row r="24" spans="1:20" ht="26.25" thickBot="1">
      <c r="A24" s="475" t="s">
        <v>17</v>
      </c>
      <c r="B24" s="476">
        <f t="shared" ref="B24:R24" si="22">SUM(B19:B23)</f>
        <v>0</v>
      </c>
      <c r="C24" s="477">
        <f t="shared" si="22"/>
        <v>0</v>
      </c>
      <c r="D24" s="478">
        <f t="shared" si="22"/>
        <v>0</v>
      </c>
      <c r="E24" s="755">
        <f t="shared" si="22"/>
        <v>1</v>
      </c>
      <c r="F24" s="756">
        <f t="shared" si="22"/>
        <v>60</v>
      </c>
      <c r="G24" s="757">
        <f t="shared" si="22"/>
        <v>61</v>
      </c>
      <c r="H24" s="755">
        <f t="shared" si="22"/>
        <v>3</v>
      </c>
      <c r="I24" s="756">
        <f t="shared" si="22"/>
        <v>64</v>
      </c>
      <c r="J24" s="757">
        <f t="shared" si="22"/>
        <v>67</v>
      </c>
      <c r="K24" s="755">
        <f t="shared" si="22"/>
        <v>40</v>
      </c>
      <c r="L24" s="756">
        <f t="shared" si="22"/>
        <v>90</v>
      </c>
      <c r="M24" s="757">
        <f t="shared" si="22"/>
        <v>130</v>
      </c>
      <c r="N24" s="755">
        <f t="shared" si="22"/>
        <v>45</v>
      </c>
      <c r="O24" s="756">
        <f t="shared" si="22"/>
        <v>58</v>
      </c>
      <c r="P24" s="757">
        <f t="shared" si="22"/>
        <v>103</v>
      </c>
      <c r="Q24" s="476">
        <f t="shared" si="22"/>
        <v>89</v>
      </c>
      <c r="R24" s="477">
        <f t="shared" si="22"/>
        <v>272</v>
      </c>
      <c r="S24" s="478">
        <f>SUM(S19:S23)</f>
        <v>361</v>
      </c>
    </row>
    <row r="25" spans="1:20" ht="27" thickBot="1">
      <c r="A25" s="499" t="s">
        <v>18</v>
      </c>
      <c r="B25" s="500"/>
      <c r="C25" s="501"/>
      <c r="D25" s="502"/>
      <c r="E25" s="763"/>
      <c r="F25" s="764"/>
      <c r="G25" s="765"/>
      <c r="H25" s="814"/>
      <c r="I25" s="815"/>
      <c r="J25" s="816"/>
      <c r="K25" s="814"/>
      <c r="L25" s="815"/>
      <c r="M25" s="816"/>
      <c r="N25" s="814"/>
      <c r="O25" s="815"/>
      <c r="P25" s="816"/>
      <c r="Q25" s="500"/>
      <c r="R25" s="501"/>
      <c r="S25" s="502"/>
    </row>
    <row r="26" spans="1:20" ht="26.25">
      <c r="A26" s="496" t="s">
        <v>90</v>
      </c>
      <c r="B26" s="459">
        <v>0</v>
      </c>
      <c r="C26" s="460">
        <v>0</v>
      </c>
      <c r="D26" s="464">
        <f>SUM(B26:C26)</f>
        <v>0</v>
      </c>
      <c r="E26" s="766">
        <v>0</v>
      </c>
      <c r="F26" s="767">
        <v>0</v>
      </c>
      <c r="G26" s="754">
        <f>SUM(E26:F26)</f>
        <v>0</v>
      </c>
      <c r="H26" s="766">
        <v>0</v>
      </c>
      <c r="I26" s="767">
        <v>0</v>
      </c>
      <c r="J26" s="754">
        <f>SUM(H26:I26)</f>
        <v>0</v>
      </c>
      <c r="K26" s="766">
        <v>0</v>
      </c>
      <c r="L26" s="767">
        <v>1</v>
      </c>
      <c r="M26" s="754">
        <f>SUM(K26:L26)</f>
        <v>1</v>
      </c>
      <c r="N26" s="766">
        <v>0</v>
      </c>
      <c r="O26" s="767">
        <v>0</v>
      </c>
      <c r="P26" s="754">
        <f>N26+O26</f>
        <v>0</v>
      </c>
      <c r="Q26" s="461">
        <f>B26+E26+H26+K26+N26</f>
        <v>0</v>
      </c>
      <c r="R26" s="462">
        <f>C26+F26+I26+L26+O26</f>
        <v>1</v>
      </c>
      <c r="S26" s="463">
        <f>SUM(Q26:R26)</f>
        <v>1</v>
      </c>
    </row>
    <row r="27" spans="1:20" ht="26.25">
      <c r="A27" s="396" t="s">
        <v>84</v>
      </c>
      <c r="B27" s="768">
        <v>0</v>
      </c>
      <c r="C27" s="769">
        <v>0</v>
      </c>
      <c r="D27" s="395">
        <f t="shared" ref="D27:D30" si="23">SUM(B27:C27)</f>
        <v>0</v>
      </c>
      <c r="E27" s="766">
        <v>0</v>
      </c>
      <c r="F27" s="767">
        <v>0</v>
      </c>
      <c r="G27" s="754">
        <f t="shared" ref="G27:G30" si="24">SUM(E27:F27)</f>
        <v>0</v>
      </c>
      <c r="H27" s="766">
        <v>0</v>
      </c>
      <c r="I27" s="767">
        <v>0</v>
      </c>
      <c r="J27" s="754">
        <f t="shared" ref="J27:J30" si="25">SUM(H27:I27)</f>
        <v>0</v>
      </c>
      <c r="K27" s="766">
        <v>0</v>
      </c>
      <c r="L27" s="767">
        <v>0</v>
      </c>
      <c r="M27" s="754">
        <f t="shared" ref="M27:M30" si="26">SUM(K27:L27)</f>
        <v>0</v>
      </c>
      <c r="N27" s="766">
        <v>0</v>
      </c>
      <c r="O27" s="767">
        <v>0</v>
      </c>
      <c r="P27" s="754">
        <f t="shared" ref="P27:P30" si="27">N27+O27</f>
        <v>0</v>
      </c>
      <c r="Q27" s="409">
        <f t="shared" ref="Q27:R30" si="28">B27+E27+H27+K27+N27</f>
        <v>0</v>
      </c>
      <c r="R27" s="397">
        <f t="shared" si="28"/>
        <v>0</v>
      </c>
      <c r="S27" s="398">
        <f t="shared" ref="S27:S30" si="29">SUM(Q27:R27)</f>
        <v>0</v>
      </c>
    </row>
    <row r="28" spans="1:20" ht="26.25">
      <c r="A28" s="396" t="s">
        <v>85</v>
      </c>
      <c r="B28" s="768">
        <v>0</v>
      </c>
      <c r="C28" s="769">
        <v>0</v>
      </c>
      <c r="D28" s="395">
        <f t="shared" si="23"/>
        <v>0</v>
      </c>
      <c r="E28" s="766">
        <v>0</v>
      </c>
      <c r="F28" s="767">
        <v>0</v>
      </c>
      <c r="G28" s="754">
        <f t="shared" si="24"/>
        <v>0</v>
      </c>
      <c r="H28" s="766">
        <v>0</v>
      </c>
      <c r="I28" s="767">
        <v>0</v>
      </c>
      <c r="J28" s="754">
        <f t="shared" si="25"/>
        <v>0</v>
      </c>
      <c r="K28" s="766">
        <v>1</v>
      </c>
      <c r="L28" s="767">
        <v>1</v>
      </c>
      <c r="M28" s="754">
        <f t="shared" si="26"/>
        <v>2</v>
      </c>
      <c r="N28" s="766">
        <v>0</v>
      </c>
      <c r="O28" s="767">
        <v>1</v>
      </c>
      <c r="P28" s="754">
        <f t="shared" si="27"/>
        <v>1</v>
      </c>
      <c r="Q28" s="409">
        <f t="shared" si="28"/>
        <v>1</v>
      </c>
      <c r="R28" s="397">
        <f t="shared" si="28"/>
        <v>2</v>
      </c>
      <c r="S28" s="398">
        <f t="shared" si="29"/>
        <v>3</v>
      </c>
    </row>
    <row r="29" spans="1:20" ht="26.25">
      <c r="A29" s="408" t="s">
        <v>86</v>
      </c>
      <c r="B29" s="768">
        <v>0</v>
      </c>
      <c r="C29" s="769">
        <v>0</v>
      </c>
      <c r="D29" s="395">
        <f t="shared" si="23"/>
        <v>0</v>
      </c>
      <c r="E29" s="766">
        <v>0</v>
      </c>
      <c r="F29" s="767">
        <v>0</v>
      </c>
      <c r="G29" s="754">
        <f t="shared" si="24"/>
        <v>0</v>
      </c>
      <c r="H29" s="766">
        <v>0</v>
      </c>
      <c r="I29" s="767">
        <v>1</v>
      </c>
      <c r="J29" s="754">
        <f t="shared" si="25"/>
        <v>1</v>
      </c>
      <c r="K29" s="766">
        <v>0</v>
      </c>
      <c r="L29" s="767">
        <v>0</v>
      </c>
      <c r="M29" s="754">
        <f t="shared" si="26"/>
        <v>0</v>
      </c>
      <c r="N29" s="766">
        <v>1</v>
      </c>
      <c r="O29" s="767">
        <v>0</v>
      </c>
      <c r="P29" s="754">
        <f t="shared" si="27"/>
        <v>1</v>
      </c>
      <c r="Q29" s="409">
        <f t="shared" si="28"/>
        <v>1</v>
      </c>
      <c r="R29" s="397">
        <f t="shared" si="28"/>
        <v>1</v>
      </c>
      <c r="S29" s="398">
        <f t="shared" si="29"/>
        <v>2</v>
      </c>
    </row>
    <row r="30" spans="1:20" ht="26.25">
      <c r="A30" s="396" t="s">
        <v>87</v>
      </c>
      <c r="B30" s="768">
        <v>0</v>
      </c>
      <c r="C30" s="769">
        <v>0</v>
      </c>
      <c r="D30" s="395">
        <f t="shared" si="23"/>
        <v>0</v>
      </c>
      <c r="E30" s="766">
        <v>0</v>
      </c>
      <c r="F30" s="767">
        <v>0</v>
      </c>
      <c r="G30" s="754">
        <f t="shared" si="24"/>
        <v>0</v>
      </c>
      <c r="H30" s="766">
        <v>0</v>
      </c>
      <c r="I30" s="767">
        <v>0</v>
      </c>
      <c r="J30" s="754">
        <f t="shared" si="25"/>
        <v>0</v>
      </c>
      <c r="K30" s="766">
        <v>0</v>
      </c>
      <c r="L30" s="767">
        <v>0</v>
      </c>
      <c r="M30" s="754">
        <f t="shared" si="26"/>
        <v>0</v>
      </c>
      <c r="N30" s="766">
        <v>0</v>
      </c>
      <c r="O30" s="767">
        <v>0</v>
      </c>
      <c r="P30" s="754">
        <f t="shared" si="27"/>
        <v>0</v>
      </c>
      <c r="Q30" s="409">
        <f t="shared" si="28"/>
        <v>0</v>
      </c>
      <c r="R30" s="397">
        <f t="shared" si="28"/>
        <v>0</v>
      </c>
      <c r="S30" s="398">
        <f t="shared" si="29"/>
        <v>0</v>
      </c>
    </row>
    <row r="31" spans="1:20" ht="26.25" thickBot="1">
      <c r="A31" s="404" t="s">
        <v>19</v>
      </c>
      <c r="B31" s="400">
        <f t="shared" ref="B31:S31" si="30">SUM(B26:B30)</f>
        <v>0</v>
      </c>
      <c r="C31" s="401">
        <f t="shared" si="30"/>
        <v>0</v>
      </c>
      <c r="D31" s="402">
        <f t="shared" si="30"/>
        <v>0</v>
      </c>
      <c r="E31" s="755">
        <f t="shared" si="30"/>
        <v>0</v>
      </c>
      <c r="F31" s="756">
        <f t="shared" si="30"/>
        <v>0</v>
      </c>
      <c r="G31" s="757">
        <f t="shared" si="30"/>
        <v>0</v>
      </c>
      <c r="H31" s="755">
        <f t="shared" si="30"/>
        <v>0</v>
      </c>
      <c r="I31" s="756">
        <f t="shared" si="30"/>
        <v>1</v>
      </c>
      <c r="J31" s="757">
        <f t="shared" si="30"/>
        <v>1</v>
      </c>
      <c r="K31" s="755">
        <f t="shared" si="30"/>
        <v>1</v>
      </c>
      <c r="L31" s="756">
        <f t="shared" si="30"/>
        <v>2</v>
      </c>
      <c r="M31" s="757">
        <f t="shared" si="30"/>
        <v>3</v>
      </c>
      <c r="N31" s="755">
        <f t="shared" si="30"/>
        <v>1</v>
      </c>
      <c r="O31" s="756">
        <f t="shared" si="30"/>
        <v>1</v>
      </c>
      <c r="P31" s="757">
        <f t="shared" si="30"/>
        <v>2</v>
      </c>
      <c r="Q31" s="400">
        <f t="shared" si="30"/>
        <v>2</v>
      </c>
      <c r="R31" s="401">
        <f t="shared" si="30"/>
        <v>4</v>
      </c>
      <c r="S31" s="402">
        <f t="shared" si="30"/>
        <v>6</v>
      </c>
      <c r="T31" s="71"/>
    </row>
    <row r="32" spans="1:20" ht="26.25" thickBot="1">
      <c r="A32" s="773" t="s">
        <v>29</v>
      </c>
      <c r="B32" s="774">
        <f t="shared" ref="B32:S32" si="31">B24</f>
        <v>0</v>
      </c>
      <c r="C32" s="775">
        <f t="shared" si="31"/>
        <v>0</v>
      </c>
      <c r="D32" s="776">
        <f t="shared" si="31"/>
        <v>0</v>
      </c>
      <c r="E32" s="774">
        <f t="shared" si="31"/>
        <v>1</v>
      </c>
      <c r="F32" s="775">
        <f t="shared" si="31"/>
        <v>60</v>
      </c>
      <c r="G32" s="776">
        <f t="shared" si="31"/>
        <v>61</v>
      </c>
      <c r="H32" s="484">
        <f t="shared" si="31"/>
        <v>3</v>
      </c>
      <c r="I32" s="485">
        <f t="shared" si="31"/>
        <v>64</v>
      </c>
      <c r="J32" s="486">
        <f t="shared" si="31"/>
        <v>67</v>
      </c>
      <c r="K32" s="484">
        <f t="shared" si="31"/>
        <v>40</v>
      </c>
      <c r="L32" s="485">
        <f t="shared" si="31"/>
        <v>90</v>
      </c>
      <c r="M32" s="486">
        <f t="shared" si="31"/>
        <v>130</v>
      </c>
      <c r="N32" s="484">
        <f t="shared" si="31"/>
        <v>45</v>
      </c>
      <c r="O32" s="485">
        <f t="shared" si="31"/>
        <v>58</v>
      </c>
      <c r="P32" s="486">
        <f t="shared" si="31"/>
        <v>103</v>
      </c>
      <c r="Q32" s="821">
        <f t="shared" si="31"/>
        <v>89</v>
      </c>
      <c r="R32" s="776">
        <f t="shared" si="31"/>
        <v>272</v>
      </c>
      <c r="S32" s="770">
        <f t="shared" si="31"/>
        <v>361</v>
      </c>
    </row>
    <row r="33" spans="1:20" ht="26.25" thickBot="1">
      <c r="A33" s="777" t="s">
        <v>34</v>
      </c>
      <c r="B33" s="774">
        <f>B31</f>
        <v>0</v>
      </c>
      <c r="C33" s="775">
        <f t="shared" ref="C33:P33" si="32">C31</f>
        <v>0</v>
      </c>
      <c r="D33" s="776">
        <f t="shared" si="32"/>
        <v>0</v>
      </c>
      <c r="E33" s="774">
        <f t="shared" si="32"/>
        <v>0</v>
      </c>
      <c r="F33" s="775">
        <f t="shared" si="32"/>
        <v>0</v>
      </c>
      <c r="G33" s="776">
        <f t="shared" si="32"/>
        <v>0</v>
      </c>
      <c r="H33" s="825">
        <f t="shared" si="32"/>
        <v>0</v>
      </c>
      <c r="I33" s="826">
        <f t="shared" si="32"/>
        <v>1</v>
      </c>
      <c r="J33" s="827">
        <f t="shared" si="32"/>
        <v>1</v>
      </c>
      <c r="K33" s="825">
        <f t="shared" si="32"/>
        <v>1</v>
      </c>
      <c r="L33" s="826">
        <f t="shared" si="32"/>
        <v>2</v>
      </c>
      <c r="M33" s="827">
        <f t="shared" si="32"/>
        <v>3</v>
      </c>
      <c r="N33" s="825">
        <f t="shared" si="32"/>
        <v>1</v>
      </c>
      <c r="O33" s="826">
        <f t="shared" si="32"/>
        <v>1</v>
      </c>
      <c r="P33" s="827">
        <f t="shared" si="32"/>
        <v>2</v>
      </c>
      <c r="Q33" s="825">
        <f>Q31</f>
        <v>2</v>
      </c>
      <c r="R33" s="776">
        <f t="shared" ref="R33:S33" si="33">R31</f>
        <v>4</v>
      </c>
      <c r="S33" s="771">
        <f t="shared" si="33"/>
        <v>6</v>
      </c>
    </row>
    <row r="34" spans="1:20" ht="34.5" customHeight="1" thickBot="1">
      <c r="A34" s="778" t="s">
        <v>35</v>
      </c>
      <c r="B34" s="779">
        <f>SUM(B32:B33)</f>
        <v>0</v>
      </c>
      <c r="C34" s="780">
        <f t="shared" ref="C34:P34" si="34">SUM(C32:C33)</f>
        <v>0</v>
      </c>
      <c r="D34" s="781">
        <f t="shared" si="34"/>
        <v>0</v>
      </c>
      <c r="E34" s="782">
        <f t="shared" si="34"/>
        <v>1</v>
      </c>
      <c r="F34" s="783">
        <f t="shared" si="34"/>
        <v>60</v>
      </c>
      <c r="G34" s="784">
        <f t="shared" si="34"/>
        <v>61</v>
      </c>
      <c r="H34" s="822">
        <f t="shared" si="34"/>
        <v>3</v>
      </c>
      <c r="I34" s="823">
        <f t="shared" si="34"/>
        <v>65</v>
      </c>
      <c r="J34" s="813">
        <f t="shared" si="34"/>
        <v>68</v>
      </c>
      <c r="K34" s="822">
        <f t="shared" si="34"/>
        <v>41</v>
      </c>
      <c r="L34" s="823">
        <f t="shared" si="34"/>
        <v>92</v>
      </c>
      <c r="M34" s="813">
        <f t="shared" si="34"/>
        <v>133</v>
      </c>
      <c r="N34" s="822">
        <f t="shared" si="34"/>
        <v>46</v>
      </c>
      <c r="O34" s="823">
        <f t="shared" si="34"/>
        <v>59</v>
      </c>
      <c r="P34" s="813">
        <f t="shared" si="34"/>
        <v>105</v>
      </c>
      <c r="Q34" s="824">
        <f>SUM(Q32:Q33)</f>
        <v>91</v>
      </c>
      <c r="R34" s="781">
        <f t="shared" ref="R34:T34" si="35">SUM(R32:R33)</f>
        <v>276</v>
      </c>
      <c r="S34" s="772">
        <f t="shared" si="35"/>
        <v>367</v>
      </c>
      <c r="T34" s="487">
        <f t="shared" si="35"/>
        <v>0</v>
      </c>
    </row>
    <row r="35" spans="1:20" ht="33" customHeight="1">
      <c r="A35" s="6519"/>
      <c r="B35" s="6519"/>
      <c r="C35" s="6519"/>
      <c r="D35" s="6519"/>
      <c r="E35" s="6519"/>
      <c r="F35" s="6519"/>
      <c r="G35" s="6519"/>
      <c r="H35" s="6519"/>
      <c r="I35" s="6519"/>
      <c r="J35" s="6519"/>
      <c r="K35" s="6519"/>
      <c r="L35" s="6519"/>
      <c r="M35" s="6519"/>
      <c r="N35" s="6519"/>
      <c r="O35" s="6519"/>
      <c r="P35" s="6519"/>
    </row>
    <row r="36" spans="1:20" ht="32.25" customHeight="1">
      <c r="A36" s="6519"/>
      <c r="B36" s="6519"/>
      <c r="C36" s="6519"/>
      <c r="D36" s="6519"/>
      <c r="E36" s="6519"/>
      <c r="F36" s="6519"/>
      <c r="G36" s="6519"/>
      <c r="H36" s="6519"/>
      <c r="I36" s="6519"/>
      <c r="J36" s="6519"/>
      <c r="K36" s="6519"/>
      <c r="L36" s="6519"/>
      <c r="M36" s="6519"/>
      <c r="N36" s="6519"/>
      <c r="O36" s="6519"/>
      <c r="P36" s="6519"/>
      <c r="Q36" s="6519"/>
      <c r="R36" s="6519"/>
      <c r="S36" s="6519"/>
    </row>
    <row r="37" spans="1:20" ht="55.5" customHeight="1">
      <c r="A37" s="345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</row>
    <row r="38" spans="1:20" ht="40.5" customHeight="1"/>
    <row r="39" spans="1:20">
      <c r="A39" s="7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</row>
    <row r="40" spans="1:20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U41"/>
  <sheetViews>
    <sheetView zoomScale="50" zoomScaleNormal="50" workbookViewId="0">
      <selection activeCell="K29" sqref="K29"/>
    </sheetView>
  </sheetViews>
  <sheetFormatPr defaultColWidth="9.140625" defaultRowHeight="25.5"/>
  <cols>
    <col min="1" max="1" width="103.42578125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6.7109375" style="189" customWidth="1"/>
    <col min="20" max="20" width="9.28515625" style="189" customWidth="1"/>
    <col min="21" max="16384" width="9.140625" style="189"/>
  </cols>
  <sheetData>
    <row r="1" spans="1:21" s="4093" customFormat="1" ht="25.5" customHeight="1">
      <c r="A1" s="6712"/>
      <c r="B1" s="6664"/>
      <c r="C1" s="6664"/>
      <c r="D1" s="6664"/>
      <c r="E1" s="6664"/>
      <c r="F1" s="6664"/>
      <c r="G1" s="6664"/>
      <c r="H1" s="6712"/>
      <c r="I1" s="6712"/>
      <c r="J1" s="6712"/>
      <c r="K1" s="6712"/>
      <c r="L1" s="6712"/>
      <c r="M1" s="6712"/>
      <c r="N1" s="6712"/>
      <c r="O1" s="6712"/>
      <c r="P1" s="6712"/>
      <c r="Q1" s="6712"/>
      <c r="R1" s="6712"/>
      <c r="S1" s="6712"/>
    </row>
    <row r="2" spans="1:21" s="4093" customFormat="1">
      <c r="A2" s="6713" t="s">
        <v>89</v>
      </c>
      <c r="B2" s="6713"/>
      <c r="C2" s="6713"/>
      <c r="D2" s="6713"/>
      <c r="E2" s="6713"/>
      <c r="F2" s="6713"/>
      <c r="G2" s="6713"/>
      <c r="H2" s="6713"/>
      <c r="I2" s="6713"/>
      <c r="J2" s="6713"/>
      <c r="K2" s="6713"/>
      <c r="L2" s="6713"/>
      <c r="M2" s="6713"/>
      <c r="N2" s="6713"/>
      <c r="O2" s="6713"/>
      <c r="P2" s="6713"/>
      <c r="Q2" s="6713"/>
      <c r="R2" s="6713"/>
      <c r="S2" s="6713"/>
    </row>
    <row r="3" spans="1:21" s="4093" customFormat="1" ht="25.5" customHeight="1">
      <c r="A3" s="6465" t="s">
        <v>82</v>
      </c>
      <c r="B3" s="6465"/>
      <c r="C3" s="6465"/>
      <c r="D3" s="6465"/>
      <c r="E3" s="6465"/>
      <c r="F3" s="6465"/>
      <c r="G3" s="6465"/>
      <c r="H3" s="6465"/>
      <c r="I3" s="6465"/>
      <c r="J3" s="6465"/>
      <c r="K3" s="6465"/>
      <c r="L3" s="6465"/>
      <c r="M3" s="6465"/>
      <c r="N3" s="6465"/>
      <c r="O3" s="6465"/>
      <c r="P3" s="6465"/>
      <c r="Q3" s="6465"/>
      <c r="R3" s="6465"/>
      <c r="S3" s="6465"/>
    </row>
    <row r="4" spans="1:21" s="4093" customFormat="1">
      <c r="A4" s="6665" t="s">
        <v>83</v>
      </c>
      <c r="B4" s="6665"/>
      <c r="C4" s="6665"/>
      <c r="D4" s="6665"/>
      <c r="E4" s="6665"/>
      <c r="F4" s="6665"/>
      <c r="G4" s="6665"/>
      <c r="H4" s="6665"/>
      <c r="I4" s="6665"/>
      <c r="J4" s="6665"/>
      <c r="K4" s="6665"/>
      <c r="L4" s="6665"/>
      <c r="M4" s="6665"/>
      <c r="N4" s="6665"/>
      <c r="O4" s="6665"/>
      <c r="P4" s="6665"/>
      <c r="Q4" s="6665"/>
      <c r="R4" s="6665"/>
      <c r="S4" s="6665"/>
    </row>
    <row r="5" spans="1:21" s="4093" customFormat="1" ht="25.5" customHeight="1">
      <c r="A5" s="6664" t="s">
        <v>410</v>
      </c>
      <c r="B5" s="6664"/>
      <c r="C5" s="6664"/>
      <c r="D5" s="6664"/>
      <c r="E5" s="6664"/>
      <c r="F5" s="6664"/>
      <c r="G5" s="6664"/>
      <c r="H5" s="6664"/>
      <c r="I5" s="6664"/>
      <c r="J5" s="6664"/>
      <c r="K5" s="6664"/>
      <c r="L5" s="6664"/>
      <c r="M5" s="6664"/>
      <c r="N5" s="6664"/>
      <c r="O5" s="6664"/>
      <c r="P5" s="6664"/>
      <c r="Q5" s="6664"/>
      <c r="R5" s="6664"/>
      <c r="S5" s="6664"/>
    </row>
    <row r="6" spans="1:21" ht="26.25" customHeight="1" thickBot="1">
      <c r="A6" s="4031"/>
      <c r="B6" s="4031"/>
      <c r="C6" s="4031"/>
      <c r="D6" s="4031"/>
      <c r="E6" s="4031"/>
      <c r="F6" s="4031"/>
      <c r="G6" s="4031"/>
      <c r="H6" s="4031"/>
      <c r="I6" s="4031"/>
      <c r="J6" s="4031"/>
      <c r="K6" s="4031"/>
      <c r="L6" s="4031"/>
      <c r="M6" s="4031"/>
      <c r="N6" s="4031"/>
      <c r="O6" s="4031"/>
      <c r="P6" s="4031"/>
      <c r="Q6" s="4031"/>
      <c r="R6" s="4031"/>
      <c r="S6" s="4031"/>
    </row>
    <row r="7" spans="1:21" ht="33" customHeight="1">
      <c r="A7" s="6714" t="s">
        <v>1</v>
      </c>
      <c r="B7" s="6716" t="s">
        <v>2</v>
      </c>
      <c r="C7" s="6717"/>
      <c r="D7" s="6718"/>
      <c r="E7" s="6716" t="s">
        <v>3</v>
      </c>
      <c r="F7" s="6717"/>
      <c r="G7" s="6718"/>
      <c r="H7" s="6725" t="s">
        <v>4</v>
      </c>
      <c r="I7" s="6717"/>
      <c r="J7" s="6717"/>
      <c r="K7" s="6716" t="s">
        <v>5</v>
      </c>
      <c r="L7" s="6717"/>
      <c r="M7" s="6718"/>
      <c r="N7" s="6729">
        <v>5</v>
      </c>
      <c r="O7" s="6717"/>
      <c r="P7" s="6717"/>
      <c r="Q7" s="6730" t="s">
        <v>22</v>
      </c>
      <c r="R7" s="6731"/>
      <c r="S7" s="6732"/>
    </row>
    <row r="8" spans="1:21" ht="12.75" customHeight="1" thickBot="1">
      <c r="A8" s="6715"/>
      <c r="B8" s="6719"/>
      <c r="C8" s="6720"/>
      <c r="D8" s="6721"/>
      <c r="E8" s="6722"/>
      <c r="F8" s="6723"/>
      <c r="G8" s="6724"/>
      <c r="H8" s="6723"/>
      <c r="I8" s="6723"/>
      <c r="J8" s="6723"/>
      <c r="K8" s="6726"/>
      <c r="L8" s="6727"/>
      <c r="M8" s="6728"/>
      <c r="N8" s="6719"/>
      <c r="O8" s="6720"/>
      <c r="P8" s="6720"/>
      <c r="Q8" s="6733"/>
      <c r="R8" s="6734"/>
      <c r="S8" s="6735"/>
    </row>
    <row r="9" spans="1:21" ht="60.75" thickBot="1">
      <c r="A9" s="6715"/>
      <c r="B9" s="4095" t="s">
        <v>7</v>
      </c>
      <c r="C9" s="4095" t="s">
        <v>8</v>
      </c>
      <c r="D9" s="4120" t="s">
        <v>9</v>
      </c>
      <c r="E9" s="4095" t="s">
        <v>7</v>
      </c>
      <c r="F9" s="4095" t="s">
        <v>8</v>
      </c>
      <c r="G9" s="4120" t="s">
        <v>9</v>
      </c>
      <c r="H9" s="4121" t="s">
        <v>7</v>
      </c>
      <c r="I9" s="4095" t="s">
        <v>8</v>
      </c>
      <c r="J9" s="4096" t="s">
        <v>9</v>
      </c>
      <c r="K9" s="4095" t="s">
        <v>7</v>
      </c>
      <c r="L9" s="4095" t="s">
        <v>8</v>
      </c>
      <c r="M9" s="4096" t="s">
        <v>9</v>
      </c>
      <c r="N9" s="4095" t="s">
        <v>7</v>
      </c>
      <c r="O9" s="4095" t="s">
        <v>8</v>
      </c>
      <c r="P9" s="4120" t="s">
        <v>9</v>
      </c>
      <c r="Q9" s="4095" t="s">
        <v>7</v>
      </c>
      <c r="R9" s="4095" t="s">
        <v>8</v>
      </c>
      <c r="S9" s="4120" t="s">
        <v>9</v>
      </c>
    </row>
    <row r="10" spans="1:21" ht="26.25">
      <c r="A10" s="4080" t="s">
        <v>10</v>
      </c>
      <c r="B10" s="4109"/>
      <c r="C10" s="4110"/>
      <c r="D10" s="4111"/>
      <c r="E10" s="4109"/>
      <c r="F10" s="4110"/>
      <c r="G10" s="4111"/>
      <c r="H10" s="4109"/>
      <c r="I10" s="4110"/>
      <c r="J10" s="4111"/>
      <c r="K10" s="4109"/>
      <c r="L10" s="4110"/>
      <c r="M10" s="4111"/>
      <c r="N10" s="4109"/>
      <c r="O10" s="4110"/>
      <c r="P10" s="4111"/>
      <c r="Q10" s="4089"/>
      <c r="R10" s="4090"/>
      <c r="S10" s="4091"/>
    </row>
    <row r="11" spans="1:21" ht="26.25">
      <c r="A11" s="4086" t="s">
        <v>90</v>
      </c>
      <c r="B11" s="4081">
        <f t="shared" ref="B11:F15" si="0">B19+B26</f>
        <v>0</v>
      </c>
      <c r="C11" s="4082">
        <f t="shared" si="0"/>
        <v>0</v>
      </c>
      <c r="D11" s="4083">
        <f t="shared" ref="D11:D15" si="1">B11+C11</f>
        <v>0</v>
      </c>
      <c r="E11" s="4081">
        <f t="shared" si="0"/>
        <v>0</v>
      </c>
      <c r="F11" s="4082">
        <f t="shared" si="0"/>
        <v>0</v>
      </c>
      <c r="G11" s="4083">
        <f t="shared" ref="G11:G15" si="2">E11+F11</f>
        <v>0</v>
      </c>
      <c r="H11" s="4081">
        <f t="shared" ref="H11:L15" si="3">H19+H26</f>
        <v>0</v>
      </c>
      <c r="I11" s="4082">
        <f t="shared" si="3"/>
        <v>1</v>
      </c>
      <c r="J11" s="4083">
        <f t="shared" ref="J11:J15" si="4">H11+I11</f>
        <v>1</v>
      </c>
      <c r="K11" s="4081">
        <f t="shared" si="3"/>
        <v>0</v>
      </c>
      <c r="L11" s="4082">
        <f t="shared" si="3"/>
        <v>37</v>
      </c>
      <c r="M11" s="4083">
        <f t="shared" ref="M11:M15" si="5">K11+L11</f>
        <v>37</v>
      </c>
      <c r="N11" s="4081">
        <f t="shared" ref="N11:O15" si="6">N19+N26</f>
        <v>3</v>
      </c>
      <c r="O11" s="4082">
        <f t="shared" si="6"/>
        <v>29</v>
      </c>
      <c r="P11" s="4083">
        <f t="shared" ref="P11:P15" si="7">N11+O11</f>
        <v>32</v>
      </c>
      <c r="Q11" s="4107">
        <f t="shared" ref="Q11:R15" si="8">SUM(B11+E11+H11+K11+N11)</f>
        <v>3</v>
      </c>
      <c r="R11" s="4097">
        <f t="shared" si="8"/>
        <v>67</v>
      </c>
      <c r="S11" s="4098">
        <f t="shared" ref="S11:S15" si="9">SUM(Q11:R11)</f>
        <v>70</v>
      </c>
    </row>
    <row r="12" spans="1:21" ht="26.25">
      <c r="A12" s="4086" t="s">
        <v>84</v>
      </c>
      <c r="B12" s="4081">
        <f t="shared" si="0"/>
        <v>0</v>
      </c>
      <c r="C12" s="4082">
        <f t="shared" si="0"/>
        <v>0</v>
      </c>
      <c r="D12" s="4083">
        <f t="shared" si="1"/>
        <v>0</v>
      </c>
      <c r="E12" s="4081">
        <f t="shared" si="0"/>
        <v>0</v>
      </c>
      <c r="F12" s="4082">
        <f t="shared" si="0"/>
        <v>0</v>
      </c>
      <c r="G12" s="4083">
        <f t="shared" si="2"/>
        <v>0</v>
      </c>
      <c r="H12" s="4081">
        <f t="shared" si="3"/>
        <v>0</v>
      </c>
      <c r="I12" s="4082">
        <f t="shared" si="3"/>
        <v>0</v>
      </c>
      <c r="J12" s="4083">
        <f t="shared" si="4"/>
        <v>0</v>
      </c>
      <c r="K12" s="4081">
        <f t="shared" si="3"/>
        <v>0</v>
      </c>
      <c r="L12" s="4082">
        <f t="shared" si="3"/>
        <v>0</v>
      </c>
      <c r="M12" s="4083">
        <f t="shared" si="5"/>
        <v>0</v>
      </c>
      <c r="N12" s="4081">
        <f t="shared" si="6"/>
        <v>0</v>
      </c>
      <c r="O12" s="4082">
        <f t="shared" si="6"/>
        <v>0</v>
      </c>
      <c r="P12" s="4083">
        <f t="shared" si="7"/>
        <v>0</v>
      </c>
      <c r="Q12" s="4107">
        <f t="shared" si="8"/>
        <v>0</v>
      </c>
      <c r="R12" s="4097">
        <f t="shared" si="8"/>
        <v>0</v>
      </c>
      <c r="S12" s="4098">
        <f t="shared" si="9"/>
        <v>0</v>
      </c>
    </row>
    <row r="13" spans="1:21" ht="26.25">
      <c r="A13" s="4086" t="s">
        <v>85</v>
      </c>
      <c r="B13" s="4081">
        <f t="shared" si="0"/>
        <v>0</v>
      </c>
      <c r="C13" s="4082">
        <f t="shared" si="0"/>
        <v>0</v>
      </c>
      <c r="D13" s="4083">
        <f t="shared" si="1"/>
        <v>0</v>
      </c>
      <c r="E13" s="4081">
        <f t="shared" si="0"/>
        <v>0</v>
      </c>
      <c r="F13" s="4082">
        <f t="shared" si="0"/>
        <v>0</v>
      </c>
      <c r="G13" s="4083">
        <f t="shared" si="2"/>
        <v>0</v>
      </c>
      <c r="H13" s="4081">
        <f t="shared" si="3"/>
        <v>0</v>
      </c>
      <c r="I13" s="4082">
        <f t="shared" si="3"/>
        <v>0</v>
      </c>
      <c r="J13" s="4083">
        <f t="shared" si="4"/>
        <v>0</v>
      </c>
      <c r="K13" s="4081">
        <f t="shared" si="3"/>
        <v>0</v>
      </c>
      <c r="L13" s="4082">
        <f t="shared" si="3"/>
        <v>0</v>
      </c>
      <c r="M13" s="4083">
        <f t="shared" si="5"/>
        <v>0</v>
      </c>
      <c r="N13" s="4081">
        <f t="shared" si="6"/>
        <v>0</v>
      </c>
      <c r="O13" s="4082">
        <f t="shared" si="6"/>
        <v>0</v>
      </c>
      <c r="P13" s="4083">
        <f t="shared" si="7"/>
        <v>0</v>
      </c>
      <c r="Q13" s="4107">
        <f t="shared" si="8"/>
        <v>0</v>
      </c>
      <c r="R13" s="4097">
        <f t="shared" si="8"/>
        <v>0</v>
      </c>
      <c r="S13" s="4098">
        <f t="shared" si="9"/>
        <v>0</v>
      </c>
    </row>
    <row r="14" spans="1:21" ht="26.25">
      <c r="A14" s="4087" t="s">
        <v>86</v>
      </c>
      <c r="B14" s="4081">
        <f t="shared" si="0"/>
        <v>0</v>
      </c>
      <c r="C14" s="4082">
        <f t="shared" si="0"/>
        <v>0</v>
      </c>
      <c r="D14" s="4083">
        <f t="shared" si="1"/>
        <v>0</v>
      </c>
      <c r="E14" s="4081">
        <f t="shared" si="0"/>
        <v>0</v>
      </c>
      <c r="F14" s="4082">
        <f t="shared" si="0"/>
        <v>0</v>
      </c>
      <c r="G14" s="4083">
        <f t="shared" si="2"/>
        <v>0</v>
      </c>
      <c r="H14" s="4081">
        <f t="shared" si="3"/>
        <v>0</v>
      </c>
      <c r="I14" s="4082">
        <f t="shared" si="3"/>
        <v>0</v>
      </c>
      <c r="J14" s="4083">
        <f t="shared" si="4"/>
        <v>0</v>
      </c>
      <c r="K14" s="4081">
        <f t="shared" si="3"/>
        <v>0</v>
      </c>
      <c r="L14" s="4082">
        <f t="shared" si="3"/>
        <v>28</v>
      </c>
      <c r="M14" s="4083">
        <f t="shared" si="5"/>
        <v>28</v>
      </c>
      <c r="N14" s="4081">
        <f t="shared" si="6"/>
        <v>1</v>
      </c>
      <c r="O14" s="4082">
        <f t="shared" si="6"/>
        <v>32</v>
      </c>
      <c r="P14" s="4083">
        <f t="shared" si="7"/>
        <v>33</v>
      </c>
      <c r="Q14" s="4107">
        <f t="shared" si="8"/>
        <v>1</v>
      </c>
      <c r="R14" s="4097">
        <f t="shared" si="8"/>
        <v>60</v>
      </c>
      <c r="S14" s="4098">
        <f t="shared" si="9"/>
        <v>61</v>
      </c>
    </row>
    <row r="15" spans="1:21" ht="26.25">
      <c r="A15" s="4086" t="s">
        <v>87</v>
      </c>
      <c r="B15" s="4081">
        <f t="shared" si="0"/>
        <v>0</v>
      </c>
      <c r="C15" s="4082">
        <f t="shared" si="0"/>
        <v>0</v>
      </c>
      <c r="D15" s="4083">
        <f t="shared" si="1"/>
        <v>0</v>
      </c>
      <c r="E15" s="4081">
        <f t="shared" si="0"/>
        <v>0</v>
      </c>
      <c r="F15" s="4082">
        <f t="shared" si="0"/>
        <v>0</v>
      </c>
      <c r="G15" s="4083">
        <f t="shared" si="2"/>
        <v>0</v>
      </c>
      <c r="H15" s="4081">
        <f t="shared" si="3"/>
        <v>0</v>
      </c>
      <c r="I15" s="4082">
        <f t="shared" si="3"/>
        <v>0</v>
      </c>
      <c r="J15" s="4083">
        <f t="shared" si="4"/>
        <v>0</v>
      </c>
      <c r="K15" s="4081">
        <f t="shared" si="3"/>
        <v>0</v>
      </c>
      <c r="L15" s="4082">
        <f t="shared" si="3"/>
        <v>0</v>
      </c>
      <c r="M15" s="4083">
        <f t="shared" si="5"/>
        <v>0</v>
      </c>
      <c r="N15" s="4081">
        <f t="shared" si="6"/>
        <v>0</v>
      </c>
      <c r="O15" s="4082">
        <f t="shared" si="6"/>
        <v>0</v>
      </c>
      <c r="P15" s="4083">
        <f t="shared" si="7"/>
        <v>0</v>
      </c>
      <c r="Q15" s="4107">
        <f t="shared" si="8"/>
        <v>0</v>
      </c>
      <c r="R15" s="4097">
        <f t="shared" si="8"/>
        <v>0</v>
      </c>
      <c r="S15" s="4098">
        <f t="shared" si="9"/>
        <v>0</v>
      </c>
    </row>
    <row r="16" spans="1:21" ht="26.25" thickBot="1">
      <c r="A16" s="4105" t="s">
        <v>14</v>
      </c>
      <c r="B16" s="4100">
        <f t="shared" ref="B16:S16" si="10">SUM(B11:B15)</f>
        <v>0</v>
      </c>
      <c r="C16" s="4101">
        <f t="shared" si="10"/>
        <v>0</v>
      </c>
      <c r="D16" s="4102">
        <f t="shared" si="10"/>
        <v>0</v>
      </c>
      <c r="E16" s="4100">
        <f t="shared" si="10"/>
        <v>0</v>
      </c>
      <c r="F16" s="4101">
        <f t="shared" si="10"/>
        <v>0</v>
      </c>
      <c r="G16" s="4102">
        <f t="shared" si="10"/>
        <v>0</v>
      </c>
      <c r="H16" s="4100">
        <f t="shared" si="10"/>
        <v>0</v>
      </c>
      <c r="I16" s="4101">
        <f t="shared" si="10"/>
        <v>1</v>
      </c>
      <c r="J16" s="4102">
        <f t="shared" si="10"/>
        <v>1</v>
      </c>
      <c r="K16" s="4100">
        <f t="shared" si="10"/>
        <v>0</v>
      </c>
      <c r="L16" s="4101">
        <f t="shared" si="10"/>
        <v>65</v>
      </c>
      <c r="M16" s="4102">
        <f t="shared" si="10"/>
        <v>65</v>
      </c>
      <c r="N16" s="4100">
        <f t="shared" si="10"/>
        <v>4</v>
      </c>
      <c r="O16" s="4101">
        <f t="shared" si="10"/>
        <v>61</v>
      </c>
      <c r="P16" s="4102">
        <f t="shared" si="10"/>
        <v>65</v>
      </c>
      <c r="Q16" s="4100">
        <f t="shared" si="10"/>
        <v>4</v>
      </c>
      <c r="R16" s="4101">
        <f t="shared" si="10"/>
        <v>127</v>
      </c>
      <c r="S16" s="4102">
        <f t="shared" si="10"/>
        <v>131</v>
      </c>
      <c r="U16" s="189" t="s">
        <v>91</v>
      </c>
    </row>
    <row r="17" spans="1:19">
      <c r="A17" s="4103" t="s">
        <v>15</v>
      </c>
      <c r="B17" s="4089"/>
      <c r="C17" s="4090"/>
      <c r="D17" s="4091"/>
      <c r="E17" s="4089"/>
      <c r="F17" s="4090"/>
      <c r="G17" s="4091"/>
      <c r="H17" s="4089"/>
      <c r="I17" s="4090"/>
      <c r="J17" s="4091"/>
      <c r="K17" s="4089"/>
      <c r="L17" s="4090"/>
      <c r="M17" s="4091"/>
      <c r="N17" s="4089"/>
      <c r="O17" s="4090"/>
      <c r="P17" s="4091"/>
      <c r="Q17" s="4089"/>
      <c r="R17" s="4090"/>
      <c r="S17" s="4091"/>
    </row>
    <row r="18" spans="1:19" ht="26.25">
      <c r="A18" s="4104" t="s">
        <v>16</v>
      </c>
      <c r="B18" s="4112"/>
      <c r="C18" s="4113" t="s">
        <v>28</v>
      </c>
      <c r="D18" s="4098"/>
      <c r="E18" s="4112"/>
      <c r="F18" s="4114"/>
      <c r="G18" s="4098"/>
      <c r="H18" s="4112"/>
      <c r="I18" s="4113" t="s">
        <v>28</v>
      </c>
      <c r="J18" s="4098"/>
      <c r="K18" s="4112"/>
      <c r="L18" s="4114"/>
      <c r="M18" s="4098"/>
      <c r="N18" s="4107"/>
      <c r="O18" s="4097"/>
      <c r="P18" s="4098"/>
      <c r="Q18" s="4107"/>
      <c r="R18" s="4097"/>
      <c r="S18" s="4098"/>
    </row>
    <row r="19" spans="1:19" ht="26.25">
      <c r="A19" s="4086" t="s">
        <v>375</v>
      </c>
      <c r="B19" s="4081">
        <v>0</v>
      </c>
      <c r="C19" s="4082">
        <v>0</v>
      </c>
      <c r="D19" s="4083">
        <f t="shared" ref="D19:D23" si="11">SUM(B19:C19)</f>
        <v>0</v>
      </c>
      <c r="E19" s="4081">
        <v>0</v>
      </c>
      <c r="F19" s="4082">
        <v>0</v>
      </c>
      <c r="G19" s="4083">
        <f t="shared" ref="G19:G23" si="12">SUM(E19:F19)</f>
        <v>0</v>
      </c>
      <c r="H19" s="4081">
        <v>0</v>
      </c>
      <c r="I19" s="4082">
        <v>1</v>
      </c>
      <c r="J19" s="4083">
        <f t="shared" ref="J19:J23" si="13">SUM(H19:I19)</f>
        <v>1</v>
      </c>
      <c r="K19" s="4081">
        <v>0</v>
      </c>
      <c r="L19" s="4082">
        <v>37</v>
      </c>
      <c r="M19" s="4083">
        <f t="shared" ref="M19:M23" si="14">SUM(K19:L19)</f>
        <v>37</v>
      </c>
      <c r="N19" s="4081">
        <v>3</v>
      </c>
      <c r="O19" s="4082">
        <v>29</v>
      </c>
      <c r="P19" s="4083">
        <f t="shared" ref="P19:P23" si="15">N19+O19</f>
        <v>32</v>
      </c>
      <c r="Q19" s="4107">
        <f t="shared" ref="Q19:R23" si="16">SUM(B19+E19+H19+K19+N19)</f>
        <v>3</v>
      </c>
      <c r="R19" s="4097">
        <f t="shared" si="16"/>
        <v>67</v>
      </c>
      <c r="S19" s="4098">
        <f t="shared" ref="S19:S23" si="17">SUM(Q19:R19)</f>
        <v>70</v>
      </c>
    </row>
    <row r="20" spans="1:19" ht="26.25">
      <c r="A20" s="4086" t="s">
        <v>84</v>
      </c>
      <c r="B20" s="4081">
        <v>0</v>
      </c>
      <c r="C20" s="4082">
        <v>0</v>
      </c>
      <c r="D20" s="4083">
        <f t="shared" si="11"/>
        <v>0</v>
      </c>
      <c r="E20" s="4081">
        <v>0</v>
      </c>
      <c r="F20" s="4082">
        <v>0</v>
      </c>
      <c r="G20" s="4083">
        <v>0</v>
      </c>
      <c r="H20" s="4081">
        <v>0</v>
      </c>
      <c r="I20" s="4082">
        <v>0</v>
      </c>
      <c r="J20" s="4083">
        <f t="shared" si="13"/>
        <v>0</v>
      </c>
      <c r="K20" s="4081">
        <v>0</v>
      </c>
      <c r="L20" s="4082">
        <v>0</v>
      </c>
      <c r="M20" s="4083">
        <f t="shared" si="14"/>
        <v>0</v>
      </c>
      <c r="N20" s="4081">
        <v>0</v>
      </c>
      <c r="O20" s="4082">
        <v>0</v>
      </c>
      <c r="P20" s="4083">
        <f t="shared" si="15"/>
        <v>0</v>
      </c>
      <c r="Q20" s="4107">
        <f t="shared" si="16"/>
        <v>0</v>
      </c>
      <c r="R20" s="4097">
        <f t="shared" si="16"/>
        <v>0</v>
      </c>
      <c r="S20" s="4098">
        <f t="shared" si="17"/>
        <v>0</v>
      </c>
    </row>
    <row r="21" spans="1:19" ht="26.25">
      <c r="A21" s="4086" t="s">
        <v>85</v>
      </c>
      <c r="B21" s="4081">
        <v>0</v>
      </c>
      <c r="C21" s="4082">
        <v>0</v>
      </c>
      <c r="D21" s="4083">
        <f t="shared" si="11"/>
        <v>0</v>
      </c>
      <c r="E21" s="4081">
        <v>0</v>
      </c>
      <c r="F21" s="4082">
        <v>0</v>
      </c>
      <c r="G21" s="4083">
        <f t="shared" si="12"/>
        <v>0</v>
      </c>
      <c r="H21" s="4081">
        <v>0</v>
      </c>
      <c r="I21" s="4082">
        <v>0</v>
      </c>
      <c r="J21" s="4083">
        <f t="shared" si="13"/>
        <v>0</v>
      </c>
      <c r="K21" s="4081">
        <v>0</v>
      </c>
      <c r="L21" s="4082">
        <v>0</v>
      </c>
      <c r="M21" s="4083">
        <f t="shared" si="14"/>
        <v>0</v>
      </c>
      <c r="N21" s="4081">
        <v>0</v>
      </c>
      <c r="O21" s="4082">
        <v>0</v>
      </c>
      <c r="P21" s="4083">
        <f t="shared" si="15"/>
        <v>0</v>
      </c>
      <c r="Q21" s="4107">
        <f t="shared" si="16"/>
        <v>0</v>
      </c>
      <c r="R21" s="4097">
        <f t="shared" si="16"/>
        <v>0</v>
      </c>
      <c r="S21" s="4098">
        <f t="shared" si="17"/>
        <v>0</v>
      </c>
    </row>
    <row r="22" spans="1:19" ht="26.25">
      <c r="A22" s="4087" t="s">
        <v>86</v>
      </c>
      <c r="B22" s="4081">
        <v>0</v>
      </c>
      <c r="C22" s="4082">
        <v>0</v>
      </c>
      <c r="D22" s="4083">
        <f t="shared" si="11"/>
        <v>0</v>
      </c>
      <c r="E22" s="4081">
        <v>0</v>
      </c>
      <c r="F22" s="4082">
        <v>0</v>
      </c>
      <c r="G22" s="4083">
        <f t="shared" si="12"/>
        <v>0</v>
      </c>
      <c r="H22" s="4081">
        <v>0</v>
      </c>
      <c r="I22" s="4082">
        <v>0</v>
      </c>
      <c r="J22" s="4083">
        <f t="shared" si="13"/>
        <v>0</v>
      </c>
      <c r="K22" s="4081">
        <v>0</v>
      </c>
      <c r="L22" s="4082">
        <v>28</v>
      </c>
      <c r="M22" s="4083">
        <f t="shared" si="14"/>
        <v>28</v>
      </c>
      <c r="N22" s="4081">
        <v>1</v>
      </c>
      <c r="O22" s="4082">
        <v>31</v>
      </c>
      <c r="P22" s="4083">
        <f t="shared" si="15"/>
        <v>32</v>
      </c>
      <c r="Q22" s="4107">
        <f t="shared" si="16"/>
        <v>1</v>
      </c>
      <c r="R22" s="4097">
        <f t="shared" si="16"/>
        <v>59</v>
      </c>
      <c r="S22" s="4098">
        <f t="shared" si="17"/>
        <v>60</v>
      </c>
    </row>
    <row r="23" spans="1:19" ht="26.25">
      <c r="A23" s="4086" t="s">
        <v>87</v>
      </c>
      <c r="B23" s="4081">
        <v>0</v>
      </c>
      <c r="C23" s="4082">
        <v>0</v>
      </c>
      <c r="D23" s="4083">
        <f t="shared" si="11"/>
        <v>0</v>
      </c>
      <c r="E23" s="4081">
        <v>0</v>
      </c>
      <c r="F23" s="4082">
        <v>0</v>
      </c>
      <c r="G23" s="4083">
        <f t="shared" si="12"/>
        <v>0</v>
      </c>
      <c r="H23" s="4081">
        <v>0</v>
      </c>
      <c r="I23" s="4082">
        <v>0</v>
      </c>
      <c r="J23" s="4083">
        <f t="shared" si="13"/>
        <v>0</v>
      </c>
      <c r="K23" s="4081">
        <v>0</v>
      </c>
      <c r="L23" s="4082">
        <v>0</v>
      </c>
      <c r="M23" s="4083">
        <f t="shared" si="14"/>
        <v>0</v>
      </c>
      <c r="N23" s="4081">
        <v>0</v>
      </c>
      <c r="O23" s="4082">
        <v>0</v>
      </c>
      <c r="P23" s="4083">
        <f t="shared" si="15"/>
        <v>0</v>
      </c>
      <c r="Q23" s="4107">
        <f t="shared" si="16"/>
        <v>0</v>
      </c>
      <c r="R23" s="4097">
        <f t="shared" si="16"/>
        <v>0</v>
      </c>
      <c r="S23" s="4098">
        <f t="shared" si="17"/>
        <v>0</v>
      </c>
    </row>
    <row r="24" spans="1:19" ht="26.25" thickBot="1">
      <c r="A24" s="4099" t="s">
        <v>17</v>
      </c>
      <c r="B24" s="4100">
        <f t="shared" ref="B24:R24" si="18">SUM(B19:B23)</f>
        <v>0</v>
      </c>
      <c r="C24" s="4101">
        <f t="shared" si="18"/>
        <v>0</v>
      </c>
      <c r="D24" s="4102">
        <f t="shared" si="18"/>
        <v>0</v>
      </c>
      <c r="E24" s="4100">
        <f t="shared" si="18"/>
        <v>0</v>
      </c>
      <c r="F24" s="4101">
        <f t="shared" si="18"/>
        <v>0</v>
      </c>
      <c r="G24" s="4102">
        <f t="shared" si="18"/>
        <v>0</v>
      </c>
      <c r="H24" s="4100">
        <f t="shared" si="18"/>
        <v>0</v>
      </c>
      <c r="I24" s="4101">
        <f t="shared" si="18"/>
        <v>1</v>
      </c>
      <c r="J24" s="4102">
        <f t="shared" si="18"/>
        <v>1</v>
      </c>
      <c r="K24" s="4100">
        <f t="shared" si="18"/>
        <v>0</v>
      </c>
      <c r="L24" s="4101">
        <f t="shared" si="18"/>
        <v>65</v>
      </c>
      <c r="M24" s="4102">
        <f t="shared" si="18"/>
        <v>65</v>
      </c>
      <c r="N24" s="4100">
        <f t="shared" si="18"/>
        <v>4</v>
      </c>
      <c r="O24" s="4101">
        <f t="shared" si="18"/>
        <v>60</v>
      </c>
      <c r="P24" s="4102">
        <f t="shared" si="18"/>
        <v>64</v>
      </c>
      <c r="Q24" s="4100">
        <f t="shared" si="18"/>
        <v>4</v>
      </c>
      <c r="R24" s="4101">
        <f t="shared" si="18"/>
        <v>126</v>
      </c>
      <c r="S24" s="4102">
        <f>Q24+R24</f>
        <v>130</v>
      </c>
    </row>
    <row r="25" spans="1:19" ht="26.25">
      <c r="A25" s="4088" t="s">
        <v>18</v>
      </c>
      <c r="B25" s="4115"/>
      <c r="C25" s="4116"/>
      <c r="D25" s="4117"/>
      <c r="E25" s="4115"/>
      <c r="F25" s="4116"/>
      <c r="G25" s="4117"/>
      <c r="H25" s="4115"/>
      <c r="I25" s="4116"/>
      <c r="J25" s="4117"/>
      <c r="K25" s="4115"/>
      <c r="L25" s="4116"/>
      <c r="M25" s="4117"/>
      <c r="N25" s="4115"/>
      <c r="O25" s="4116"/>
      <c r="P25" s="4117"/>
      <c r="Q25" s="4115"/>
      <c r="R25" s="4116"/>
      <c r="S25" s="4117"/>
    </row>
    <row r="26" spans="1:19" ht="26.25">
      <c r="A26" s="4086" t="s">
        <v>375</v>
      </c>
      <c r="B26" s="4118">
        <v>0</v>
      </c>
      <c r="C26" s="4119">
        <v>0</v>
      </c>
      <c r="D26" s="4083">
        <f t="shared" ref="D26:D30" si="19">SUM(B26:C26)</f>
        <v>0</v>
      </c>
      <c r="E26" s="4118">
        <v>0</v>
      </c>
      <c r="F26" s="4119">
        <v>0</v>
      </c>
      <c r="G26" s="4083">
        <f t="shared" ref="G26:G30" si="20">SUM(E26:F26)</f>
        <v>0</v>
      </c>
      <c r="H26" s="4118">
        <v>0</v>
      </c>
      <c r="I26" s="4119">
        <v>0</v>
      </c>
      <c r="J26" s="4083">
        <f t="shared" ref="J26:J30" si="21">SUM(H26:I26)</f>
        <v>0</v>
      </c>
      <c r="K26" s="4118">
        <v>0</v>
      </c>
      <c r="L26" s="4119">
        <v>0</v>
      </c>
      <c r="M26" s="4083">
        <f t="shared" ref="M26:M30" si="22">SUM(K26:L26)</f>
        <v>0</v>
      </c>
      <c r="N26" s="4118">
        <v>0</v>
      </c>
      <c r="O26" s="4119">
        <v>0</v>
      </c>
      <c r="P26" s="4083">
        <f t="shared" ref="P26:P30" si="23">N26+O26</f>
        <v>0</v>
      </c>
      <c r="Q26" s="4107">
        <f t="shared" ref="Q26:R30" si="24">B26+E26+H26+K26+N26</f>
        <v>0</v>
      </c>
      <c r="R26" s="4097">
        <f t="shared" si="24"/>
        <v>0</v>
      </c>
      <c r="S26" s="4098">
        <f t="shared" ref="S26:S30" si="25">SUM(Q26:R26)</f>
        <v>0</v>
      </c>
    </row>
    <row r="27" spans="1:19" ht="26.25">
      <c r="A27" s="4086" t="s">
        <v>84</v>
      </c>
      <c r="B27" s="4118">
        <v>0</v>
      </c>
      <c r="C27" s="4119">
        <v>0</v>
      </c>
      <c r="D27" s="4083">
        <f t="shared" si="19"/>
        <v>0</v>
      </c>
      <c r="E27" s="4118">
        <v>0</v>
      </c>
      <c r="F27" s="4119">
        <v>0</v>
      </c>
      <c r="G27" s="4083">
        <f t="shared" si="20"/>
        <v>0</v>
      </c>
      <c r="H27" s="4118">
        <v>0</v>
      </c>
      <c r="I27" s="4119">
        <v>0</v>
      </c>
      <c r="J27" s="4083">
        <f t="shared" si="21"/>
        <v>0</v>
      </c>
      <c r="K27" s="4118">
        <v>0</v>
      </c>
      <c r="L27" s="4119">
        <v>0</v>
      </c>
      <c r="M27" s="4083">
        <f t="shared" si="22"/>
        <v>0</v>
      </c>
      <c r="N27" s="4118">
        <v>0</v>
      </c>
      <c r="O27" s="4119">
        <v>0</v>
      </c>
      <c r="P27" s="4083">
        <f t="shared" si="23"/>
        <v>0</v>
      </c>
      <c r="Q27" s="4107">
        <f t="shared" si="24"/>
        <v>0</v>
      </c>
      <c r="R27" s="4097">
        <f t="shared" si="24"/>
        <v>0</v>
      </c>
      <c r="S27" s="4098">
        <f t="shared" si="25"/>
        <v>0</v>
      </c>
    </row>
    <row r="28" spans="1:19" ht="26.25">
      <c r="A28" s="4086" t="s">
        <v>85</v>
      </c>
      <c r="B28" s="4118">
        <v>0</v>
      </c>
      <c r="C28" s="4119">
        <v>0</v>
      </c>
      <c r="D28" s="4083">
        <f t="shared" si="19"/>
        <v>0</v>
      </c>
      <c r="E28" s="4118">
        <v>0</v>
      </c>
      <c r="F28" s="4119">
        <v>0</v>
      </c>
      <c r="G28" s="4083">
        <f t="shared" si="20"/>
        <v>0</v>
      </c>
      <c r="H28" s="4118">
        <v>0</v>
      </c>
      <c r="I28" s="4119">
        <v>0</v>
      </c>
      <c r="J28" s="4083">
        <f t="shared" si="21"/>
        <v>0</v>
      </c>
      <c r="K28" s="4118">
        <v>0</v>
      </c>
      <c r="L28" s="4119">
        <v>0</v>
      </c>
      <c r="M28" s="4083">
        <f t="shared" si="22"/>
        <v>0</v>
      </c>
      <c r="N28" s="4118">
        <v>0</v>
      </c>
      <c r="O28" s="4119">
        <v>0</v>
      </c>
      <c r="P28" s="4083">
        <f t="shared" si="23"/>
        <v>0</v>
      </c>
      <c r="Q28" s="4107">
        <f t="shared" si="24"/>
        <v>0</v>
      </c>
      <c r="R28" s="4097">
        <f t="shared" si="24"/>
        <v>0</v>
      </c>
      <c r="S28" s="4098">
        <f t="shared" si="25"/>
        <v>0</v>
      </c>
    </row>
    <row r="29" spans="1:19" ht="26.25">
      <c r="A29" s="4087" t="s">
        <v>86</v>
      </c>
      <c r="B29" s="4118">
        <v>0</v>
      </c>
      <c r="C29" s="4119">
        <v>0</v>
      </c>
      <c r="D29" s="4083">
        <f t="shared" si="19"/>
        <v>0</v>
      </c>
      <c r="E29" s="4118">
        <v>0</v>
      </c>
      <c r="F29" s="4119">
        <v>0</v>
      </c>
      <c r="G29" s="4083">
        <f t="shared" si="20"/>
        <v>0</v>
      </c>
      <c r="H29" s="4118">
        <v>0</v>
      </c>
      <c r="I29" s="4119">
        <v>0</v>
      </c>
      <c r="J29" s="4083">
        <f t="shared" si="21"/>
        <v>0</v>
      </c>
      <c r="K29" s="4118">
        <v>0</v>
      </c>
      <c r="L29" s="4119">
        <v>0</v>
      </c>
      <c r="M29" s="4083">
        <f t="shared" si="22"/>
        <v>0</v>
      </c>
      <c r="N29" s="4118">
        <v>0</v>
      </c>
      <c r="O29" s="4119">
        <v>1</v>
      </c>
      <c r="P29" s="4083">
        <f t="shared" si="23"/>
        <v>1</v>
      </c>
      <c r="Q29" s="4107">
        <f t="shared" si="24"/>
        <v>0</v>
      </c>
      <c r="R29" s="4097">
        <f t="shared" si="24"/>
        <v>1</v>
      </c>
      <c r="S29" s="4098">
        <f t="shared" si="25"/>
        <v>1</v>
      </c>
    </row>
    <row r="30" spans="1:19" ht="26.25">
      <c r="A30" s="4086" t="s">
        <v>87</v>
      </c>
      <c r="B30" s="4118">
        <v>0</v>
      </c>
      <c r="C30" s="4119">
        <v>0</v>
      </c>
      <c r="D30" s="4083">
        <f t="shared" si="19"/>
        <v>0</v>
      </c>
      <c r="E30" s="4118">
        <v>0</v>
      </c>
      <c r="F30" s="4119">
        <v>0</v>
      </c>
      <c r="G30" s="4083">
        <f t="shared" si="20"/>
        <v>0</v>
      </c>
      <c r="H30" s="4118">
        <v>0</v>
      </c>
      <c r="I30" s="4119">
        <v>0</v>
      </c>
      <c r="J30" s="4083">
        <f t="shared" si="21"/>
        <v>0</v>
      </c>
      <c r="K30" s="4118">
        <v>0</v>
      </c>
      <c r="L30" s="4119">
        <v>0</v>
      </c>
      <c r="M30" s="4083">
        <f t="shared" si="22"/>
        <v>0</v>
      </c>
      <c r="N30" s="4118">
        <v>0</v>
      </c>
      <c r="O30" s="4119">
        <v>0</v>
      </c>
      <c r="P30" s="4083">
        <f t="shared" si="23"/>
        <v>0</v>
      </c>
      <c r="Q30" s="4107">
        <f t="shared" si="24"/>
        <v>0</v>
      </c>
      <c r="R30" s="4097">
        <f t="shared" si="24"/>
        <v>0</v>
      </c>
      <c r="S30" s="4098">
        <f t="shared" si="25"/>
        <v>0</v>
      </c>
    </row>
    <row r="31" spans="1:19" ht="35.25" customHeight="1" thickBot="1">
      <c r="A31" s="4105" t="s">
        <v>19</v>
      </c>
      <c r="B31" s="4100">
        <f t="shared" ref="B31:S31" si="26">SUM(B26:B30)</f>
        <v>0</v>
      </c>
      <c r="C31" s="4101">
        <f t="shared" si="26"/>
        <v>0</v>
      </c>
      <c r="D31" s="4102">
        <f t="shared" si="26"/>
        <v>0</v>
      </c>
      <c r="E31" s="4100">
        <f t="shared" si="26"/>
        <v>0</v>
      </c>
      <c r="F31" s="4101">
        <f t="shared" si="26"/>
        <v>0</v>
      </c>
      <c r="G31" s="4102">
        <f t="shared" si="26"/>
        <v>0</v>
      </c>
      <c r="H31" s="4100">
        <f t="shared" si="26"/>
        <v>0</v>
      </c>
      <c r="I31" s="4101">
        <f t="shared" si="26"/>
        <v>0</v>
      </c>
      <c r="J31" s="4102">
        <f t="shared" si="26"/>
        <v>0</v>
      </c>
      <c r="K31" s="4100">
        <f t="shared" si="26"/>
        <v>0</v>
      </c>
      <c r="L31" s="4101">
        <f t="shared" si="26"/>
        <v>0</v>
      </c>
      <c r="M31" s="4102">
        <f t="shared" si="26"/>
        <v>0</v>
      </c>
      <c r="N31" s="4100">
        <f t="shared" si="26"/>
        <v>0</v>
      </c>
      <c r="O31" s="4101">
        <f t="shared" si="26"/>
        <v>1</v>
      </c>
      <c r="P31" s="4102">
        <f t="shared" si="26"/>
        <v>1</v>
      </c>
      <c r="Q31" s="4100">
        <f t="shared" si="26"/>
        <v>0</v>
      </c>
      <c r="R31" s="4101">
        <f t="shared" si="26"/>
        <v>1</v>
      </c>
      <c r="S31" s="4102">
        <f t="shared" si="26"/>
        <v>1</v>
      </c>
    </row>
    <row r="32" spans="1:19" ht="35.25" customHeight="1">
      <c r="A32" s="4106" t="s">
        <v>29</v>
      </c>
      <c r="B32" s="4122">
        <f t="shared" ref="B32:S32" si="27">B24</f>
        <v>0</v>
      </c>
      <c r="C32" s="4123">
        <f t="shared" si="27"/>
        <v>0</v>
      </c>
      <c r="D32" s="4124">
        <f t="shared" si="27"/>
        <v>0</v>
      </c>
      <c r="E32" s="4122">
        <f t="shared" si="27"/>
        <v>0</v>
      </c>
      <c r="F32" s="4123">
        <f t="shared" si="27"/>
        <v>0</v>
      </c>
      <c r="G32" s="4124">
        <f t="shared" si="27"/>
        <v>0</v>
      </c>
      <c r="H32" s="4122">
        <f t="shared" si="27"/>
        <v>0</v>
      </c>
      <c r="I32" s="4123">
        <f t="shared" si="27"/>
        <v>1</v>
      </c>
      <c r="J32" s="4124">
        <f t="shared" si="27"/>
        <v>1</v>
      </c>
      <c r="K32" s="4122">
        <f t="shared" si="27"/>
        <v>0</v>
      </c>
      <c r="L32" s="4123">
        <f t="shared" si="27"/>
        <v>65</v>
      </c>
      <c r="M32" s="4124">
        <f t="shared" si="27"/>
        <v>65</v>
      </c>
      <c r="N32" s="4122">
        <f t="shared" si="27"/>
        <v>4</v>
      </c>
      <c r="O32" s="4123">
        <f t="shared" si="27"/>
        <v>60</v>
      </c>
      <c r="P32" s="4124">
        <f t="shared" si="27"/>
        <v>64</v>
      </c>
      <c r="Q32" s="4122">
        <f t="shared" si="27"/>
        <v>4</v>
      </c>
      <c r="R32" s="4123">
        <f t="shared" si="27"/>
        <v>126</v>
      </c>
      <c r="S32" s="4124">
        <f t="shared" si="27"/>
        <v>130</v>
      </c>
    </row>
    <row r="33" spans="1:19">
      <c r="A33" s="4125" t="s">
        <v>34</v>
      </c>
      <c r="B33" s="4126">
        <f t="shared" ref="B33:S33" si="28">B31</f>
        <v>0</v>
      </c>
      <c r="C33" s="4127">
        <f t="shared" si="28"/>
        <v>0</v>
      </c>
      <c r="D33" s="4128">
        <f t="shared" si="28"/>
        <v>0</v>
      </c>
      <c r="E33" s="4126">
        <f t="shared" si="28"/>
        <v>0</v>
      </c>
      <c r="F33" s="4127">
        <f t="shared" si="28"/>
        <v>0</v>
      </c>
      <c r="G33" s="4128">
        <f t="shared" si="28"/>
        <v>0</v>
      </c>
      <c r="H33" s="4126">
        <f t="shared" si="28"/>
        <v>0</v>
      </c>
      <c r="I33" s="4127">
        <f t="shared" si="28"/>
        <v>0</v>
      </c>
      <c r="J33" s="4128">
        <f t="shared" si="28"/>
        <v>0</v>
      </c>
      <c r="K33" s="4126">
        <f t="shared" si="28"/>
        <v>0</v>
      </c>
      <c r="L33" s="4127">
        <f t="shared" si="28"/>
        <v>0</v>
      </c>
      <c r="M33" s="4128">
        <f t="shared" si="28"/>
        <v>0</v>
      </c>
      <c r="N33" s="4126">
        <f t="shared" si="28"/>
        <v>0</v>
      </c>
      <c r="O33" s="4127">
        <f t="shared" si="28"/>
        <v>1</v>
      </c>
      <c r="P33" s="4128">
        <f t="shared" si="28"/>
        <v>1</v>
      </c>
      <c r="Q33" s="4126">
        <f t="shared" si="28"/>
        <v>0</v>
      </c>
      <c r="R33" s="4127">
        <f t="shared" si="28"/>
        <v>1</v>
      </c>
      <c r="S33" s="4128">
        <f t="shared" si="28"/>
        <v>1</v>
      </c>
    </row>
    <row r="34" spans="1:19" ht="36.75" customHeight="1" thickBot="1">
      <c r="A34" s="4129" t="s">
        <v>35</v>
      </c>
      <c r="B34" s="4130">
        <f t="shared" ref="B34:S34" si="29">SUM(B32:B33)</f>
        <v>0</v>
      </c>
      <c r="C34" s="4131">
        <f t="shared" si="29"/>
        <v>0</v>
      </c>
      <c r="D34" s="4132">
        <f t="shared" si="29"/>
        <v>0</v>
      </c>
      <c r="E34" s="4130">
        <f t="shared" si="29"/>
        <v>0</v>
      </c>
      <c r="F34" s="4131">
        <f t="shared" si="29"/>
        <v>0</v>
      </c>
      <c r="G34" s="4132">
        <f t="shared" si="29"/>
        <v>0</v>
      </c>
      <c r="H34" s="4130">
        <f t="shared" si="29"/>
        <v>0</v>
      </c>
      <c r="I34" s="4131">
        <f t="shared" si="29"/>
        <v>1</v>
      </c>
      <c r="J34" s="4132">
        <f t="shared" si="29"/>
        <v>1</v>
      </c>
      <c r="K34" s="4130">
        <f t="shared" si="29"/>
        <v>0</v>
      </c>
      <c r="L34" s="4131">
        <f t="shared" si="29"/>
        <v>65</v>
      </c>
      <c r="M34" s="4132">
        <f t="shared" si="29"/>
        <v>65</v>
      </c>
      <c r="N34" s="4130">
        <f t="shared" si="29"/>
        <v>4</v>
      </c>
      <c r="O34" s="4131">
        <f t="shared" si="29"/>
        <v>61</v>
      </c>
      <c r="P34" s="4132">
        <f t="shared" si="29"/>
        <v>65</v>
      </c>
      <c r="Q34" s="4130">
        <f t="shared" si="29"/>
        <v>4</v>
      </c>
      <c r="R34" s="4131">
        <f t="shared" si="29"/>
        <v>127</v>
      </c>
      <c r="S34" s="4132">
        <f t="shared" si="29"/>
        <v>131</v>
      </c>
    </row>
    <row r="35" spans="1:19">
      <c r="A35" s="6711"/>
      <c r="B35" s="6711"/>
      <c r="C35" s="6711"/>
      <c r="D35" s="6711"/>
      <c r="E35" s="6711"/>
      <c r="F35" s="6711"/>
      <c r="G35" s="6711"/>
      <c r="H35" s="6711"/>
      <c r="I35" s="6711"/>
      <c r="J35" s="6711"/>
      <c r="K35" s="6711"/>
      <c r="L35" s="6711"/>
      <c r="M35" s="6711"/>
      <c r="N35" s="6711"/>
      <c r="O35" s="6711"/>
      <c r="P35" s="6711"/>
    </row>
    <row r="36" spans="1:19">
      <c r="A36" s="6711"/>
      <c r="B36" s="6711"/>
      <c r="C36" s="6711"/>
      <c r="D36" s="6711"/>
      <c r="E36" s="6711"/>
      <c r="F36" s="6711"/>
      <c r="G36" s="6711"/>
      <c r="H36" s="6711"/>
      <c r="I36" s="6711"/>
      <c r="J36" s="6711"/>
      <c r="K36" s="6711"/>
      <c r="L36" s="6711"/>
      <c r="M36" s="6711"/>
      <c r="N36" s="6711"/>
      <c r="O36" s="6711"/>
      <c r="P36" s="6711"/>
    </row>
    <row r="37" spans="1:19">
      <c r="A37" s="6711"/>
      <c r="B37" s="6711"/>
      <c r="C37" s="6711"/>
      <c r="D37" s="6711"/>
      <c r="E37" s="6711"/>
      <c r="F37" s="6711"/>
      <c r="G37" s="6711"/>
      <c r="H37" s="6711"/>
      <c r="I37" s="6711"/>
      <c r="J37" s="6711"/>
      <c r="K37" s="6711"/>
      <c r="L37" s="6711"/>
      <c r="M37" s="6711"/>
      <c r="N37" s="6711"/>
      <c r="O37" s="6711"/>
      <c r="P37" s="6711"/>
      <c r="Q37" s="6711"/>
      <c r="R37" s="6711"/>
      <c r="S37" s="6711"/>
    </row>
    <row r="38" spans="1:19">
      <c r="A38" s="889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36:P36"/>
    <mergeCell ref="A37:S37"/>
    <mergeCell ref="A1:S1"/>
    <mergeCell ref="A2:S2"/>
    <mergeCell ref="A3:S3"/>
    <mergeCell ref="A4:S4"/>
    <mergeCell ref="A5:S5"/>
    <mergeCell ref="A7:A9"/>
    <mergeCell ref="B7:D8"/>
    <mergeCell ref="E7:G8"/>
    <mergeCell ref="H7:J8"/>
    <mergeCell ref="K7:M8"/>
    <mergeCell ref="N7:P8"/>
    <mergeCell ref="Q7:S8"/>
    <mergeCell ref="A35:P35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A5" sqref="A5:S5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664"/>
      <c r="B1" s="6664"/>
      <c r="C1" s="6664"/>
      <c r="D1" s="6664"/>
      <c r="E1" s="6664"/>
      <c r="F1" s="6664"/>
      <c r="G1" s="6664"/>
      <c r="H1" s="6664"/>
      <c r="I1" s="6664"/>
      <c r="J1" s="6664"/>
      <c r="K1" s="6664"/>
      <c r="L1" s="6664"/>
      <c r="M1" s="6664"/>
      <c r="N1" s="6664"/>
      <c r="O1" s="6664"/>
      <c r="P1" s="6664"/>
      <c r="Q1" s="6664"/>
      <c r="R1" s="6664"/>
      <c r="S1" s="6664"/>
    </row>
    <row r="2" spans="1:21" ht="26.25" customHeight="1">
      <c r="A2" s="6713" t="s">
        <v>89</v>
      </c>
      <c r="B2" s="6713"/>
      <c r="C2" s="6713"/>
      <c r="D2" s="6713"/>
      <c r="E2" s="6713"/>
      <c r="F2" s="6713"/>
      <c r="G2" s="6713"/>
      <c r="H2" s="6713"/>
      <c r="I2" s="6713"/>
      <c r="J2" s="6713"/>
      <c r="K2" s="6713"/>
      <c r="L2" s="6713"/>
      <c r="M2" s="6713"/>
      <c r="N2" s="6713"/>
      <c r="O2" s="6713"/>
      <c r="P2" s="6713"/>
      <c r="Q2" s="6713"/>
      <c r="R2" s="6713"/>
      <c r="S2" s="6713"/>
    </row>
    <row r="3" spans="1:21" ht="37.5" customHeight="1">
      <c r="A3" s="6465" t="s">
        <v>82</v>
      </c>
      <c r="B3" s="6465"/>
      <c r="C3" s="6465"/>
      <c r="D3" s="6465"/>
      <c r="E3" s="6465"/>
      <c r="F3" s="6465"/>
      <c r="G3" s="6465"/>
      <c r="H3" s="6465"/>
      <c r="I3" s="6465"/>
      <c r="J3" s="6465"/>
      <c r="K3" s="6465"/>
      <c r="L3" s="6465"/>
      <c r="M3" s="6465"/>
      <c r="N3" s="6465"/>
      <c r="O3" s="6465"/>
      <c r="P3" s="6465"/>
      <c r="Q3" s="6465"/>
      <c r="R3" s="6465"/>
      <c r="S3" s="6465"/>
    </row>
    <row r="4" spans="1:21" ht="33" customHeight="1">
      <c r="A4" s="6665" t="s">
        <v>83</v>
      </c>
      <c r="B4" s="6665"/>
      <c r="C4" s="6665"/>
      <c r="D4" s="6665"/>
      <c r="E4" s="6665"/>
      <c r="F4" s="6665"/>
      <c r="G4" s="6665"/>
      <c r="H4" s="6665"/>
      <c r="I4" s="6665"/>
      <c r="J4" s="6665"/>
      <c r="K4" s="6665"/>
      <c r="L4" s="6665"/>
      <c r="M4" s="6665"/>
      <c r="N4" s="6665"/>
      <c r="O4" s="6665"/>
      <c r="P4" s="6665"/>
      <c r="Q4" s="6665"/>
      <c r="R4" s="6665"/>
      <c r="S4" s="6665"/>
    </row>
    <row r="5" spans="1:21" ht="33" customHeight="1">
      <c r="A5" s="6710" t="s">
        <v>409</v>
      </c>
      <c r="B5" s="6710"/>
      <c r="C5" s="6710"/>
      <c r="D5" s="6710"/>
      <c r="E5" s="6710"/>
      <c r="F5" s="6710"/>
      <c r="G5" s="6710"/>
      <c r="H5" s="6710"/>
      <c r="I5" s="6710"/>
      <c r="J5" s="6710"/>
      <c r="K5" s="6710"/>
      <c r="L5" s="6710"/>
      <c r="M5" s="6710"/>
      <c r="N5" s="6710"/>
      <c r="O5" s="6710"/>
      <c r="P5" s="6710"/>
      <c r="Q5" s="6710"/>
      <c r="R5" s="6710"/>
      <c r="S5" s="6710"/>
    </row>
    <row r="6" spans="1:21" ht="22.5" customHeight="1" thickBot="1">
      <c r="A6" s="1666"/>
      <c r="B6" s="1666"/>
      <c r="C6" s="1666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6"/>
      <c r="P6" s="1666"/>
      <c r="Q6" s="1666"/>
      <c r="R6" s="1666"/>
      <c r="S6" s="1666"/>
    </row>
    <row r="7" spans="1:21" ht="33" customHeight="1">
      <c r="A7" s="6736" t="s">
        <v>1</v>
      </c>
      <c r="B7" s="6738" t="s">
        <v>2</v>
      </c>
      <c r="C7" s="6739"/>
      <c r="D7" s="6740"/>
      <c r="E7" s="6738" t="s">
        <v>3</v>
      </c>
      <c r="F7" s="6739"/>
      <c r="G7" s="6740"/>
      <c r="H7" s="6746" t="s">
        <v>4</v>
      </c>
      <c r="I7" s="6739"/>
      <c r="J7" s="6739"/>
      <c r="K7" s="6738" t="s">
        <v>5</v>
      </c>
      <c r="L7" s="6739"/>
      <c r="M7" s="6740"/>
      <c r="N7" s="6747">
        <v>5</v>
      </c>
      <c r="O7" s="6739"/>
      <c r="P7" s="6739"/>
      <c r="Q7" s="6748" t="s">
        <v>22</v>
      </c>
      <c r="R7" s="6749"/>
      <c r="S7" s="6750"/>
    </row>
    <row r="8" spans="1:21" ht="21" customHeight="1" thickBot="1">
      <c r="A8" s="6737"/>
      <c r="B8" s="6741"/>
      <c r="C8" s="6720"/>
      <c r="D8" s="6742"/>
      <c r="E8" s="6743"/>
      <c r="F8" s="6744"/>
      <c r="G8" s="6745"/>
      <c r="H8" s="6744"/>
      <c r="I8" s="6744"/>
      <c r="J8" s="6744"/>
      <c r="K8" s="6726"/>
      <c r="L8" s="6727"/>
      <c r="M8" s="6728"/>
      <c r="N8" s="6741"/>
      <c r="O8" s="6720"/>
      <c r="P8" s="6720"/>
      <c r="Q8" s="6751"/>
      <c r="R8" s="6752"/>
      <c r="S8" s="6753"/>
    </row>
    <row r="9" spans="1:21" ht="68.25" customHeight="1" thickBot="1">
      <c r="A9" s="6737"/>
      <c r="B9" s="802" t="s">
        <v>7</v>
      </c>
      <c r="C9" s="802" t="s">
        <v>8</v>
      </c>
      <c r="D9" s="803" t="s">
        <v>9</v>
      </c>
      <c r="E9" s="802" t="s">
        <v>7</v>
      </c>
      <c r="F9" s="802" t="s">
        <v>8</v>
      </c>
      <c r="G9" s="803" t="s">
        <v>9</v>
      </c>
      <c r="H9" s="887" t="s">
        <v>7</v>
      </c>
      <c r="I9" s="802" t="s">
        <v>8</v>
      </c>
      <c r="J9" s="888" t="s">
        <v>9</v>
      </c>
      <c r="K9" s="802" t="s">
        <v>7</v>
      </c>
      <c r="L9" s="802" t="s">
        <v>8</v>
      </c>
      <c r="M9" s="888" t="s">
        <v>9</v>
      </c>
      <c r="N9" s="802" t="s">
        <v>7</v>
      </c>
      <c r="O9" s="802" t="s">
        <v>8</v>
      </c>
      <c r="P9" s="803" t="s">
        <v>9</v>
      </c>
      <c r="Q9" s="802" t="s">
        <v>7</v>
      </c>
      <c r="R9" s="802" t="s">
        <v>8</v>
      </c>
      <c r="S9" s="803" t="s">
        <v>9</v>
      </c>
    </row>
    <row r="10" spans="1:21" ht="27" thickBot="1">
      <c r="A10" s="503" t="s">
        <v>10</v>
      </c>
      <c r="B10" s="508"/>
      <c r="C10" s="509"/>
      <c r="D10" s="510"/>
      <c r="E10" s="508"/>
      <c r="F10" s="509"/>
      <c r="G10" s="510"/>
      <c r="H10" s="508"/>
      <c r="I10" s="509"/>
      <c r="J10" s="510"/>
      <c r="K10" s="508"/>
      <c r="L10" s="509"/>
      <c r="M10" s="510"/>
      <c r="N10" s="508"/>
      <c r="O10" s="509"/>
      <c r="P10" s="510"/>
      <c r="Q10" s="511"/>
      <c r="R10" s="512"/>
      <c r="S10" s="513"/>
    </row>
    <row r="11" spans="1:21" ht="26.25">
      <c r="A11" s="504" t="s">
        <v>90</v>
      </c>
      <c r="B11" s="1870">
        <f>'[2]Бакалав ОЗФО ИЭиУ'!B11</f>
        <v>0</v>
      </c>
      <c r="C11" s="1871">
        <f>'[2]Бакалав ОЗФО ИЭиУ'!C11</f>
        <v>0</v>
      </c>
      <c r="D11" s="1872">
        <f>'[2]Бакалав ОЗФО ИЭиУ'!D11</f>
        <v>0</v>
      </c>
      <c r="E11" s="1692">
        <f>'[2]Бакалав ОЗФО ИЭиУ'!E11</f>
        <v>0</v>
      </c>
      <c r="F11" s="1693">
        <f>'[2]Бакалав ОЗФО ИЭиУ'!F11</f>
        <v>8</v>
      </c>
      <c r="G11" s="1694">
        <f>'[2]Бакалав ОЗФО ИЭиУ'!G11</f>
        <v>8</v>
      </c>
      <c r="H11" s="505">
        <f>'[2]Бакалав ОЗФО ИЭиУ'!H11</f>
        <v>0</v>
      </c>
      <c r="I11" s="506">
        <f>'[2]Бакалав ОЗФО ИЭиУ'!I11</f>
        <v>9</v>
      </c>
      <c r="J11" s="507">
        <f>'[2]Бакалав ОЗФО ИЭиУ'!J11</f>
        <v>9</v>
      </c>
      <c r="K11" s="505">
        <f t="shared" ref="K11:L11" si="0">K19+K26</f>
        <v>0</v>
      </c>
      <c r="L11" s="506">
        <f t="shared" si="0"/>
        <v>0</v>
      </c>
      <c r="M11" s="507">
        <f t="shared" ref="M11:M15" si="1">K11+L11</f>
        <v>0</v>
      </c>
      <c r="N11" s="505">
        <f t="shared" ref="N11:N15" si="2">N19+N26</f>
        <v>0</v>
      </c>
      <c r="O11" s="506">
        <f t="shared" ref="O11:O15" si="3">O19+O26</f>
        <v>0</v>
      </c>
      <c r="P11" s="507">
        <f t="shared" ref="P11:P15" si="4">N11+O11</f>
        <v>0</v>
      </c>
      <c r="Q11" s="497">
        <f t="shared" ref="Q11:Q15" si="5">SUM(B11+E11+H11+K11+N11)</f>
        <v>0</v>
      </c>
      <c r="R11" s="498">
        <f t="shared" ref="R11:R15" si="6">SUM(C11+F11+I11+L11+O11)</f>
        <v>17</v>
      </c>
      <c r="S11" s="474">
        <f t="shared" ref="S11:S15" si="7">SUM(Q11:R11)</f>
        <v>17</v>
      </c>
    </row>
    <row r="12" spans="1:21" ht="26.25">
      <c r="A12" s="303" t="s">
        <v>84</v>
      </c>
      <c r="B12" s="1873">
        <f>'[2]Бакалав ОЗФО ИЭиУ'!B12</f>
        <v>0</v>
      </c>
      <c r="C12" s="1874">
        <f>'[2]Бакалав ОЗФО ИЭиУ'!C12</f>
        <v>0</v>
      </c>
      <c r="D12" s="1875">
        <f>'[2]Бакалав ОЗФО ИЭиУ'!D12</f>
        <v>0</v>
      </c>
      <c r="E12" s="1695">
        <f>'[2]Бакалав ОЗФО ИЭиУ'!E12</f>
        <v>0</v>
      </c>
      <c r="F12" s="1696">
        <f>'[2]Бакалав ОЗФО ИЭиУ'!F12</f>
        <v>0</v>
      </c>
      <c r="G12" s="1697">
        <f>'[2]Бакалав ОЗФО ИЭиУ'!G12</f>
        <v>0</v>
      </c>
      <c r="H12" s="190">
        <f>'[2]Бакалав ОЗФО ИЭиУ'!H12</f>
        <v>0</v>
      </c>
      <c r="I12" s="111">
        <f>'[2]Бакалав ОЗФО ИЭиУ'!I12</f>
        <v>0</v>
      </c>
      <c r="J12" s="112">
        <f>'[2]Бакалав ОЗФО ИЭиУ'!J12</f>
        <v>0</v>
      </c>
      <c r="K12" s="190">
        <f t="shared" ref="K12:L12" si="8">K20+K27</f>
        <v>0</v>
      </c>
      <c r="L12" s="111">
        <f t="shared" si="8"/>
        <v>0</v>
      </c>
      <c r="M12" s="112">
        <f t="shared" si="1"/>
        <v>0</v>
      </c>
      <c r="N12" s="190">
        <f t="shared" si="2"/>
        <v>0</v>
      </c>
      <c r="O12" s="111">
        <f t="shared" si="3"/>
        <v>0</v>
      </c>
      <c r="P12" s="112">
        <f t="shared" si="4"/>
        <v>0</v>
      </c>
      <c r="Q12" s="195">
        <f t="shared" si="5"/>
        <v>0</v>
      </c>
      <c r="R12" s="193">
        <f t="shared" si="6"/>
        <v>0</v>
      </c>
      <c r="S12" s="194">
        <f t="shared" si="7"/>
        <v>0</v>
      </c>
    </row>
    <row r="13" spans="1:21" ht="26.25">
      <c r="A13" s="303" t="s">
        <v>85</v>
      </c>
      <c r="B13" s="1772">
        <f>'[2]Бакалав ОЗФО ИЭиУ'!B13</f>
        <v>0</v>
      </c>
      <c r="C13" s="1773">
        <f>'[2]Бакалав ОЗФО ИЭиУ'!C13</f>
        <v>0</v>
      </c>
      <c r="D13" s="1774">
        <f>'[2]Бакалав ОЗФО ИЭиУ'!D13</f>
        <v>0</v>
      </c>
      <c r="E13" s="1695">
        <f>'[2]Бакалав ОЗФО ИЭиУ'!E13</f>
        <v>0</v>
      </c>
      <c r="F13" s="1696">
        <f>'[2]Бакалав ОЗФО ИЭиУ'!F13</f>
        <v>0</v>
      </c>
      <c r="G13" s="1697">
        <f>'[2]Бакалав ОЗФО ИЭиУ'!G13</f>
        <v>0</v>
      </c>
      <c r="H13" s="190">
        <f>'[2]Бакалав ОЗФО ИЭиУ'!H13</f>
        <v>0</v>
      </c>
      <c r="I13" s="111">
        <f>'[2]Бакалав ОЗФО ИЭиУ'!I13</f>
        <v>0</v>
      </c>
      <c r="J13" s="112">
        <f>'[2]Бакалав ОЗФО ИЭиУ'!J13</f>
        <v>0</v>
      </c>
      <c r="K13" s="190">
        <f t="shared" ref="K13:L13" si="9">K21+K28</f>
        <v>0</v>
      </c>
      <c r="L13" s="111">
        <f t="shared" si="9"/>
        <v>0</v>
      </c>
      <c r="M13" s="112">
        <f t="shared" si="1"/>
        <v>0</v>
      </c>
      <c r="N13" s="190">
        <f t="shared" si="2"/>
        <v>0</v>
      </c>
      <c r="O13" s="111">
        <f t="shared" si="3"/>
        <v>0</v>
      </c>
      <c r="P13" s="112">
        <f t="shared" si="4"/>
        <v>0</v>
      </c>
      <c r="Q13" s="195">
        <f t="shared" si="5"/>
        <v>0</v>
      </c>
      <c r="R13" s="193">
        <f t="shared" si="6"/>
        <v>0</v>
      </c>
      <c r="S13" s="194">
        <f t="shared" si="7"/>
        <v>0</v>
      </c>
    </row>
    <row r="14" spans="1:21" ht="26.25">
      <c r="A14" s="304" t="s">
        <v>86</v>
      </c>
      <c r="B14" s="1772">
        <f>'[2]Бакалав ОЗФО ИЭиУ'!B14</f>
        <v>0</v>
      </c>
      <c r="C14" s="1773">
        <f>'[2]Бакалав ОЗФО ИЭиУ'!C14</f>
        <v>0</v>
      </c>
      <c r="D14" s="1774">
        <f>'[2]Бакалав ОЗФО ИЭиУ'!D14</f>
        <v>0</v>
      </c>
      <c r="E14" s="1695">
        <f>'[2]Бакалав ОЗФО ИЭиУ'!E14</f>
        <v>0</v>
      </c>
      <c r="F14" s="1696">
        <f>'[2]Бакалав ОЗФО ИЭиУ'!F14</f>
        <v>0</v>
      </c>
      <c r="G14" s="1697">
        <f>'[2]Бакалав ОЗФО ИЭиУ'!G14</f>
        <v>0</v>
      </c>
      <c r="H14" s="190">
        <f>'[2]Бакалав ОЗФО ИЭиУ'!H14</f>
        <v>0</v>
      </c>
      <c r="I14" s="111">
        <f>'[2]Бакалав ОЗФО ИЭиУ'!I14</f>
        <v>0</v>
      </c>
      <c r="J14" s="112">
        <f>'[2]Бакалав ОЗФО ИЭиУ'!J14</f>
        <v>0</v>
      </c>
      <c r="K14" s="190">
        <f t="shared" ref="K14:L14" si="10">K22+K29</f>
        <v>0</v>
      </c>
      <c r="L14" s="111">
        <f t="shared" si="10"/>
        <v>0</v>
      </c>
      <c r="M14" s="112">
        <f t="shared" si="1"/>
        <v>0</v>
      </c>
      <c r="N14" s="190">
        <f t="shared" si="2"/>
        <v>0</v>
      </c>
      <c r="O14" s="111">
        <f t="shared" si="3"/>
        <v>0</v>
      </c>
      <c r="P14" s="112">
        <f t="shared" si="4"/>
        <v>0</v>
      </c>
      <c r="Q14" s="195">
        <f t="shared" si="5"/>
        <v>0</v>
      </c>
      <c r="R14" s="193">
        <f t="shared" si="6"/>
        <v>0</v>
      </c>
      <c r="S14" s="194">
        <f t="shared" si="7"/>
        <v>0</v>
      </c>
    </row>
    <row r="15" spans="1:21" ht="27" thickBot="1">
      <c r="A15" s="1087" t="s">
        <v>87</v>
      </c>
      <c r="B15" s="1778">
        <f>'[2]Бакалав ОЗФО ИЭиУ'!B15</f>
        <v>0</v>
      </c>
      <c r="C15" s="1779">
        <f>'[2]Бакалав ОЗФО ИЭиУ'!C15</f>
        <v>0</v>
      </c>
      <c r="D15" s="1780">
        <f>'[2]Бакалав ОЗФО ИЭиУ'!D15</f>
        <v>0</v>
      </c>
      <c r="E15" s="1695">
        <f>'[2]Бакалав ОЗФО ИЭиУ'!E15</f>
        <v>0</v>
      </c>
      <c r="F15" s="1696">
        <f>'[2]Бакалав ОЗФО ИЭиУ'!F15</f>
        <v>0</v>
      </c>
      <c r="G15" s="1697">
        <f>'[2]Бакалав ОЗФО ИЭиУ'!G15</f>
        <v>0</v>
      </c>
      <c r="H15" s="1088">
        <f>'[2]Бакалав ОЗФО ИЭиУ'!H15</f>
        <v>0</v>
      </c>
      <c r="I15" s="1089">
        <f>'[2]Бакалав ОЗФО ИЭиУ'!I15</f>
        <v>0</v>
      </c>
      <c r="J15" s="1090">
        <f>'[2]Бакалав ОЗФО ИЭиУ'!J15</f>
        <v>0</v>
      </c>
      <c r="K15" s="1088">
        <f t="shared" ref="K15:L15" si="11">K23+K30</f>
        <v>0</v>
      </c>
      <c r="L15" s="1089">
        <f t="shared" si="11"/>
        <v>0</v>
      </c>
      <c r="M15" s="1090">
        <f t="shared" si="1"/>
        <v>0</v>
      </c>
      <c r="N15" s="1088">
        <f t="shared" si="2"/>
        <v>0</v>
      </c>
      <c r="O15" s="1089">
        <f t="shared" si="3"/>
        <v>0</v>
      </c>
      <c r="P15" s="1090">
        <f t="shared" si="4"/>
        <v>0</v>
      </c>
      <c r="Q15" s="1091">
        <f t="shared" si="5"/>
        <v>0</v>
      </c>
      <c r="R15" s="1092">
        <f t="shared" si="6"/>
        <v>0</v>
      </c>
      <c r="S15" s="1093">
        <f t="shared" si="7"/>
        <v>0</v>
      </c>
    </row>
    <row r="16" spans="1:21" ht="27.75" customHeight="1" thickBot="1">
      <c r="A16" s="1098" t="s">
        <v>14</v>
      </c>
      <c r="B16" s="1781">
        <f>'[2]Бакалав ОЗФО ИЭиУ'!B16</f>
        <v>0</v>
      </c>
      <c r="C16" s="1782">
        <f>'[2]Бакалав ОЗФО ИЭиУ'!C16</f>
        <v>0</v>
      </c>
      <c r="D16" s="1783">
        <f>'[2]Бакалав ОЗФО ИЭиУ'!D16</f>
        <v>0</v>
      </c>
      <c r="E16" s="1698">
        <f>'[2]Бакалав ОЗФО ИЭиУ'!E16</f>
        <v>0</v>
      </c>
      <c r="F16" s="1699">
        <f>'[2]Бакалав ОЗФО ИЭиУ'!F16</f>
        <v>8</v>
      </c>
      <c r="G16" s="1700">
        <f>'[2]Бакалав ОЗФО ИЭиУ'!G16</f>
        <v>8</v>
      </c>
      <c r="H16" s="1099">
        <f>'[2]Бакалав ОЗФО ИЭиУ'!H16</f>
        <v>0</v>
      </c>
      <c r="I16" s="1100">
        <f>'[2]Бакалав ОЗФО ИЭиУ'!I16</f>
        <v>9</v>
      </c>
      <c r="J16" s="1101">
        <f>'[2]Бакалав ОЗФО ИЭиУ'!J16</f>
        <v>9</v>
      </c>
      <c r="K16" s="1099">
        <f t="shared" ref="K16:S16" si="12">SUM(K11:K15)</f>
        <v>0</v>
      </c>
      <c r="L16" s="1100">
        <f t="shared" si="12"/>
        <v>0</v>
      </c>
      <c r="M16" s="1101">
        <f t="shared" si="12"/>
        <v>0</v>
      </c>
      <c r="N16" s="1099">
        <f t="shared" si="12"/>
        <v>0</v>
      </c>
      <c r="O16" s="1100">
        <f t="shared" si="12"/>
        <v>0</v>
      </c>
      <c r="P16" s="1101">
        <f t="shared" si="12"/>
        <v>0</v>
      </c>
      <c r="Q16" s="1099">
        <f t="shared" si="12"/>
        <v>0</v>
      </c>
      <c r="R16" s="1100">
        <f t="shared" si="12"/>
        <v>17</v>
      </c>
      <c r="S16" s="1101">
        <f t="shared" si="12"/>
        <v>17</v>
      </c>
      <c r="U16" s="189" t="s">
        <v>91</v>
      </c>
    </row>
    <row r="17" spans="1:19">
      <c r="A17" s="1102" t="s">
        <v>15</v>
      </c>
      <c r="B17" s="1775"/>
      <c r="C17" s="1776"/>
      <c r="D17" s="1777"/>
      <c r="E17" s="1701"/>
      <c r="F17" s="1702"/>
      <c r="G17" s="1703"/>
      <c r="H17" s="1103"/>
      <c r="I17" s="1104"/>
      <c r="J17" s="1105"/>
      <c r="K17" s="1103"/>
      <c r="L17" s="1104"/>
      <c r="M17" s="1105"/>
      <c r="N17" s="1103"/>
      <c r="O17" s="1104"/>
      <c r="P17" s="1105"/>
      <c r="Q17" s="1103"/>
      <c r="R17" s="1104"/>
      <c r="S17" s="1105"/>
    </row>
    <row r="18" spans="1:19" ht="27" thickBot="1">
      <c r="A18" s="1106" t="s">
        <v>16</v>
      </c>
      <c r="B18" s="1784"/>
      <c r="C18" s="1785"/>
      <c r="D18" s="1786"/>
      <c r="E18" s="1704"/>
      <c r="F18" s="1705"/>
      <c r="G18" s="1706"/>
      <c r="H18" s="1107"/>
      <c r="I18" s="1108"/>
      <c r="J18" s="1093"/>
      <c r="K18" s="1107"/>
      <c r="L18" s="1109"/>
      <c r="M18" s="1093"/>
      <c r="N18" s="1091"/>
      <c r="O18" s="1092"/>
      <c r="P18" s="1093"/>
      <c r="Q18" s="1091"/>
      <c r="R18" s="1092"/>
      <c r="S18" s="1093"/>
    </row>
    <row r="19" spans="1:19" ht="26.25">
      <c r="A19" s="1110" t="s">
        <v>90</v>
      </c>
      <c r="B19" s="1787">
        <f>'[2]Бакалав ОЗФО ИЭиУ'!B19</f>
        <v>0</v>
      </c>
      <c r="C19" s="1788">
        <f>'[2]Бакалав ОЗФО ИЭиУ'!C19</f>
        <v>0</v>
      </c>
      <c r="D19" s="1789">
        <f>'[2]Бакалав ОЗФО ИЭиУ'!D19</f>
        <v>0</v>
      </c>
      <c r="E19" s="1688">
        <f>'[2]Бакалав ОЗФО ИЭиУ'!E19</f>
        <v>0</v>
      </c>
      <c r="F19" s="1689">
        <f>'[2]Бакалав ОЗФО ИЭиУ'!F19</f>
        <v>8</v>
      </c>
      <c r="G19" s="1690">
        <f>'[2]Бакалав ОЗФО ИЭиУ'!G19</f>
        <v>8</v>
      </c>
      <c r="H19" s="1111">
        <f>'[2]Бакалав ОЗФО ИЭиУ'!H19</f>
        <v>0</v>
      </c>
      <c r="I19" s="1112">
        <f>'[2]Бакалав ОЗФО ИЭиУ'!I19</f>
        <v>9</v>
      </c>
      <c r="J19" s="1113">
        <f>'[2]Бакалав ОЗФО ИЭиУ'!J19</f>
        <v>9</v>
      </c>
      <c r="K19" s="1111">
        <v>0</v>
      </c>
      <c r="L19" s="1112">
        <v>0</v>
      </c>
      <c r="M19" s="1113">
        <f t="shared" ref="M19:M23" si="13">SUM(K19:L19)</f>
        <v>0</v>
      </c>
      <c r="N19" s="1111">
        <v>0</v>
      </c>
      <c r="O19" s="1112">
        <v>0</v>
      </c>
      <c r="P19" s="1113">
        <f t="shared" ref="P19:P23" si="14">N19+O19</f>
        <v>0</v>
      </c>
      <c r="Q19" s="1103">
        <f t="shared" ref="Q19:Q23" si="15">SUM(B19+E19+H19+K19+N19)</f>
        <v>0</v>
      </c>
      <c r="R19" s="1104">
        <f t="shared" ref="R19:R23" si="16">SUM(C19+F19+I19+L19+O19)</f>
        <v>17</v>
      </c>
      <c r="S19" s="1105">
        <f t="shared" ref="S19:S23" si="17">SUM(Q19:R19)</f>
        <v>17</v>
      </c>
    </row>
    <row r="20" spans="1:19" ht="26.25">
      <c r="A20" s="1114" t="s">
        <v>84</v>
      </c>
      <c r="B20" s="1772">
        <f>'[2]Бакалав ОЗФО ИЭиУ'!B20</f>
        <v>0</v>
      </c>
      <c r="C20" s="1773">
        <f>'[2]Бакалав ОЗФО ИЭиУ'!C20</f>
        <v>0</v>
      </c>
      <c r="D20" s="1774">
        <f>'[2]Бакалав ОЗФО ИЭиУ'!D20</f>
        <v>0</v>
      </c>
      <c r="E20" s="1707">
        <f>'[2]Бакалав ОЗФО ИЭиУ'!E20</f>
        <v>0</v>
      </c>
      <c r="F20" s="1708">
        <f>'[2]Бакалав ОЗФО ИЭиУ'!F20</f>
        <v>0</v>
      </c>
      <c r="G20" s="1709">
        <f>'[2]Бакалав ОЗФО ИЭиУ'!G20</f>
        <v>0</v>
      </c>
      <c r="H20" s="1115">
        <f>'[2]Бакалав ОЗФО ИЭиУ'!H20</f>
        <v>0</v>
      </c>
      <c r="I20" s="1052">
        <f>'[2]Бакалав ОЗФО ИЭиУ'!I20</f>
        <v>0</v>
      </c>
      <c r="J20" s="1085">
        <f>'[2]Бакалав ОЗФО ИЭиУ'!J20</f>
        <v>0</v>
      </c>
      <c r="K20" s="1115">
        <v>0</v>
      </c>
      <c r="L20" s="1052">
        <v>0</v>
      </c>
      <c r="M20" s="1085">
        <f t="shared" si="13"/>
        <v>0</v>
      </c>
      <c r="N20" s="1115">
        <v>0</v>
      </c>
      <c r="O20" s="1052">
        <v>0</v>
      </c>
      <c r="P20" s="1085">
        <f t="shared" si="14"/>
        <v>0</v>
      </c>
      <c r="Q20" s="1116">
        <f t="shared" si="15"/>
        <v>0</v>
      </c>
      <c r="R20" s="1117">
        <f t="shared" si="16"/>
        <v>0</v>
      </c>
      <c r="S20" s="1118">
        <f t="shared" si="17"/>
        <v>0</v>
      </c>
    </row>
    <row r="21" spans="1:19" ht="26.25">
      <c r="A21" s="1114" t="s">
        <v>85</v>
      </c>
      <c r="B21" s="1772">
        <f>'[2]Бакалав ОЗФО ИЭиУ'!B21</f>
        <v>0</v>
      </c>
      <c r="C21" s="1773">
        <f>'[2]Бакалав ОЗФО ИЭиУ'!C21</f>
        <v>0</v>
      </c>
      <c r="D21" s="1774">
        <f>'[2]Бакалав ОЗФО ИЭиУ'!D21</f>
        <v>0</v>
      </c>
      <c r="E21" s="1707">
        <f>'[2]Бакалав ОЗФО ИЭиУ'!E21</f>
        <v>0</v>
      </c>
      <c r="F21" s="1708">
        <f>'[2]Бакалав ОЗФО ИЭиУ'!F21</f>
        <v>0</v>
      </c>
      <c r="G21" s="1709">
        <f>'[2]Бакалав ОЗФО ИЭиУ'!G21</f>
        <v>0</v>
      </c>
      <c r="H21" s="1115">
        <f>'[2]Бакалав ОЗФО ИЭиУ'!H21</f>
        <v>0</v>
      </c>
      <c r="I21" s="1052">
        <f>'[2]Бакалав ОЗФО ИЭиУ'!I21</f>
        <v>0</v>
      </c>
      <c r="J21" s="1085">
        <f>'[2]Бакалав ОЗФО ИЭиУ'!J21</f>
        <v>0</v>
      </c>
      <c r="K21" s="1115">
        <v>0</v>
      </c>
      <c r="L21" s="1052">
        <v>0</v>
      </c>
      <c r="M21" s="1085">
        <f t="shared" si="13"/>
        <v>0</v>
      </c>
      <c r="N21" s="1115">
        <v>0</v>
      </c>
      <c r="O21" s="1052">
        <v>0</v>
      </c>
      <c r="P21" s="1085">
        <f t="shared" si="14"/>
        <v>0</v>
      </c>
      <c r="Q21" s="1116">
        <f t="shared" si="15"/>
        <v>0</v>
      </c>
      <c r="R21" s="1117">
        <f t="shared" si="16"/>
        <v>0</v>
      </c>
      <c r="S21" s="1118">
        <f t="shared" si="17"/>
        <v>0</v>
      </c>
    </row>
    <row r="22" spans="1:19" ht="26.25">
      <c r="A22" s="1119" t="s">
        <v>86</v>
      </c>
      <c r="B22" s="1772">
        <f>'[2]Бакалав ОЗФО ИЭиУ'!B22</f>
        <v>0</v>
      </c>
      <c r="C22" s="1773">
        <f>'[2]Бакалав ОЗФО ИЭиУ'!C22</f>
        <v>0</v>
      </c>
      <c r="D22" s="1774">
        <f>'[2]Бакалав ОЗФО ИЭиУ'!D22</f>
        <v>0</v>
      </c>
      <c r="E22" s="1707">
        <f>'[2]Бакалав ОЗФО ИЭиУ'!E22</f>
        <v>0</v>
      </c>
      <c r="F22" s="1708">
        <f>'[2]Бакалав ОЗФО ИЭиУ'!F22</f>
        <v>0</v>
      </c>
      <c r="G22" s="1709">
        <f>'[2]Бакалав ОЗФО ИЭиУ'!G22</f>
        <v>0</v>
      </c>
      <c r="H22" s="1115">
        <f>'[2]Бакалав ОЗФО ИЭиУ'!H22</f>
        <v>0</v>
      </c>
      <c r="I22" s="1052">
        <f>'[2]Бакалав ОЗФО ИЭиУ'!I22</f>
        <v>0</v>
      </c>
      <c r="J22" s="1085">
        <f>'[2]Бакалав ОЗФО ИЭиУ'!J22</f>
        <v>0</v>
      </c>
      <c r="K22" s="1115">
        <v>0</v>
      </c>
      <c r="L22" s="1052">
        <v>0</v>
      </c>
      <c r="M22" s="1085">
        <f t="shared" si="13"/>
        <v>0</v>
      </c>
      <c r="N22" s="1115">
        <v>0</v>
      </c>
      <c r="O22" s="1052">
        <v>0</v>
      </c>
      <c r="P22" s="1085">
        <f t="shared" si="14"/>
        <v>0</v>
      </c>
      <c r="Q22" s="1116">
        <f t="shared" si="15"/>
        <v>0</v>
      </c>
      <c r="R22" s="1117">
        <f t="shared" si="16"/>
        <v>0</v>
      </c>
      <c r="S22" s="1118">
        <f t="shared" si="17"/>
        <v>0</v>
      </c>
    </row>
    <row r="23" spans="1:19" ht="26.25">
      <c r="A23" s="1114" t="s">
        <v>87</v>
      </c>
      <c r="B23" s="1707">
        <f>'[2]Бакалав ОЗФО ИЭиУ'!B23</f>
        <v>0</v>
      </c>
      <c r="C23" s="1708">
        <f>'[2]Бакалав ОЗФО ИЭиУ'!C23</f>
        <v>0</v>
      </c>
      <c r="D23" s="1709">
        <f>'[2]Бакалав ОЗФО ИЭиУ'!D23</f>
        <v>0</v>
      </c>
      <c r="E23" s="1707">
        <f>'[2]Бакалав ОЗФО ИЭиУ'!E23</f>
        <v>0</v>
      </c>
      <c r="F23" s="1708">
        <f>'[2]Бакалав ОЗФО ИЭиУ'!F23</f>
        <v>0</v>
      </c>
      <c r="G23" s="1709">
        <f>'[2]Бакалав ОЗФО ИЭиУ'!G23</f>
        <v>0</v>
      </c>
      <c r="H23" s="1115">
        <f>'[2]Бакалав ОЗФО ИЭиУ'!H23</f>
        <v>0</v>
      </c>
      <c r="I23" s="1052">
        <f>'[2]Бакалав ОЗФО ИЭиУ'!I23</f>
        <v>0</v>
      </c>
      <c r="J23" s="1085">
        <f>'[2]Бакалав ОЗФО ИЭиУ'!J23</f>
        <v>0</v>
      </c>
      <c r="K23" s="1115">
        <v>0</v>
      </c>
      <c r="L23" s="1052">
        <v>0</v>
      </c>
      <c r="M23" s="1085">
        <f t="shared" si="13"/>
        <v>0</v>
      </c>
      <c r="N23" s="1115">
        <v>0</v>
      </c>
      <c r="O23" s="1052">
        <v>0</v>
      </c>
      <c r="P23" s="1085">
        <f t="shared" si="14"/>
        <v>0</v>
      </c>
      <c r="Q23" s="1116">
        <f t="shared" si="15"/>
        <v>0</v>
      </c>
      <c r="R23" s="1117">
        <f t="shared" si="16"/>
        <v>0</v>
      </c>
      <c r="S23" s="1118">
        <f t="shared" si="17"/>
        <v>0</v>
      </c>
    </row>
    <row r="24" spans="1:19" ht="26.25" thickBot="1">
      <c r="A24" s="1120" t="s">
        <v>17</v>
      </c>
      <c r="B24" s="1710">
        <f>'[2]Бакалав ОЗФО ИЭиУ'!B24</f>
        <v>0</v>
      </c>
      <c r="C24" s="1711">
        <f>'[2]Бакалав ОЗФО ИЭиУ'!C24</f>
        <v>0</v>
      </c>
      <c r="D24" s="1712">
        <f>'[2]Бакалав ОЗФО ИЭиУ'!D24</f>
        <v>0</v>
      </c>
      <c r="E24" s="1710">
        <f>'[2]Бакалав ОЗФО ИЭиУ'!E24</f>
        <v>0</v>
      </c>
      <c r="F24" s="1711">
        <f>'[2]Бакалав ОЗФО ИЭиУ'!F24</f>
        <v>8</v>
      </c>
      <c r="G24" s="1712">
        <f>'[2]Бакалав ОЗФО ИЭиУ'!G24</f>
        <v>8</v>
      </c>
      <c r="H24" s="1121">
        <f>'[2]Бакалав ОЗФО ИЭиУ'!H24</f>
        <v>0</v>
      </c>
      <c r="I24" s="1122">
        <f>'[2]Бакалав ОЗФО ИЭиУ'!I24</f>
        <v>9</v>
      </c>
      <c r="J24" s="1123">
        <f>'[2]Бакалав ОЗФО ИЭиУ'!J24</f>
        <v>9</v>
      </c>
      <c r="K24" s="1121">
        <f t="shared" ref="K24:R24" si="18">SUM(K19:K23)</f>
        <v>0</v>
      </c>
      <c r="L24" s="1122">
        <f t="shared" si="18"/>
        <v>0</v>
      </c>
      <c r="M24" s="1123">
        <f t="shared" si="18"/>
        <v>0</v>
      </c>
      <c r="N24" s="1121">
        <f t="shared" si="18"/>
        <v>0</v>
      </c>
      <c r="O24" s="1122">
        <f t="shared" si="18"/>
        <v>0</v>
      </c>
      <c r="P24" s="1123">
        <f t="shared" si="18"/>
        <v>0</v>
      </c>
      <c r="Q24" s="1121">
        <f t="shared" si="18"/>
        <v>0</v>
      </c>
      <c r="R24" s="1122">
        <f t="shared" si="18"/>
        <v>17</v>
      </c>
      <c r="S24" s="1123">
        <f>Q24+R24</f>
        <v>17</v>
      </c>
    </row>
    <row r="25" spans="1:19" ht="27" thickBot="1">
      <c r="A25" s="1001" t="s">
        <v>18</v>
      </c>
      <c r="B25" s="1713"/>
      <c r="C25" s="1714"/>
      <c r="D25" s="1715"/>
      <c r="E25" s="1713"/>
      <c r="F25" s="1714"/>
      <c r="G25" s="1715"/>
      <c r="H25" s="1007"/>
      <c r="I25" s="1124"/>
      <c r="J25" s="1125"/>
      <c r="K25" s="1007"/>
      <c r="L25" s="1124"/>
      <c r="M25" s="1125"/>
      <c r="N25" s="1007"/>
      <c r="O25" s="1124"/>
      <c r="P25" s="1125"/>
      <c r="Q25" s="1007"/>
      <c r="R25" s="1124"/>
      <c r="S25" s="1125"/>
    </row>
    <row r="26" spans="1:19" ht="26.25">
      <c r="A26" s="1110" t="s">
        <v>90</v>
      </c>
      <c r="B26" s="1716">
        <f>'[2]Бакалав ОЗФО ИЭиУ'!B26</f>
        <v>0</v>
      </c>
      <c r="C26" s="1717">
        <f>'[2]Бакалав ОЗФО ИЭиУ'!C26</f>
        <v>0</v>
      </c>
      <c r="D26" s="1718">
        <f>'[2]Бакалав ОЗФО ИЭиУ'!D26</f>
        <v>0</v>
      </c>
      <c r="E26" s="1716">
        <f>'[2]Бакалав ОЗФО ИЭиУ'!E26</f>
        <v>0</v>
      </c>
      <c r="F26" s="1717">
        <f>'[2]Бакалав ОЗФО ИЭиУ'!F26</f>
        <v>0</v>
      </c>
      <c r="G26" s="1718">
        <f>'[2]Бакалав ОЗФО ИЭиУ'!G26</f>
        <v>0</v>
      </c>
      <c r="H26" s="1126">
        <f>'[2]Бакалав ОЗФО ИЭиУ'!H26</f>
        <v>0</v>
      </c>
      <c r="I26" s="1127">
        <f>'[2]Бакалав ОЗФО ИЭиУ'!I26</f>
        <v>0</v>
      </c>
      <c r="J26" s="1128">
        <f>'[2]Бакалав ОЗФО ИЭиУ'!J26</f>
        <v>0</v>
      </c>
      <c r="K26" s="1126">
        <v>0</v>
      </c>
      <c r="L26" s="1127">
        <v>0</v>
      </c>
      <c r="M26" s="1128">
        <f t="shared" ref="M26:M30" si="19">SUM(K26:L26)</f>
        <v>0</v>
      </c>
      <c r="N26" s="1126">
        <v>0</v>
      </c>
      <c r="O26" s="1127">
        <v>0</v>
      </c>
      <c r="P26" s="1128">
        <f t="shared" ref="P26:P30" si="20">N26+O26</f>
        <v>0</v>
      </c>
      <c r="Q26" s="1129">
        <f t="shared" ref="Q26:Q30" si="21">B26+E26+H26+K26+N26</f>
        <v>0</v>
      </c>
      <c r="R26" s="1130">
        <f t="shared" ref="R26:R30" si="22">C26+F26+I26+L26+O26</f>
        <v>0</v>
      </c>
      <c r="S26" s="1131">
        <f t="shared" ref="S26:S30" si="23">SUM(Q26:R26)</f>
        <v>0</v>
      </c>
    </row>
    <row r="27" spans="1:19" ht="26.25">
      <c r="A27" s="1114" t="s">
        <v>84</v>
      </c>
      <c r="B27" s="1719">
        <f>'[2]Бакалав ОЗФО ИЭиУ'!B27</f>
        <v>0</v>
      </c>
      <c r="C27" s="1720">
        <f>'[2]Бакалав ОЗФО ИЭиУ'!C27</f>
        <v>0</v>
      </c>
      <c r="D27" s="1709">
        <f>'[2]Бакалав ОЗФО ИЭиУ'!D27</f>
        <v>0</v>
      </c>
      <c r="E27" s="1719">
        <f>'[2]Бакалав ОЗФО ИЭиУ'!E27</f>
        <v>0</v>
      </c>
      <c r="F27" s="1720">
        <f>'[2]Бакалав ОЗФО ИЭиУ'!F27</f>
        <v>0</v>
      </c>
      <c r="G27" s="1709">
        <f>'[2]Бакалав ОЗФО ИЭиУ'!G27</f>
        <v>0</v>
      </c>
      <c r="H27" s="1132">
        <f>'[2]Бакалав ОЗФО ИЭиУ'!H27</f>
        <v>0</v>
      </c>
      <c r="I27" s="1133">
        <f>'[2]Бакалав ОЗФО ИЭиУ'!I27</f>
        <v>0</v>
      </c>
      <c r="J27" s="1085">
        <f>'[2]Бакалав ОЗФО ИЭиУ'!J27</f>
        <v>0</v>
      </c>
      <c r="K27" s="1132">
        <v>0</v>
      </c>
      <c r="L27" s="1133">
        <v>0</v>
      </c>
      <c r="M27" s="1085">
        <f t="shared" si="19"/>
        <v>0</v>
      </c>
      <c r="N27" s="1132">
        <v>0</v>
      </c>
      <c r="O27" s="1133">
        <v>0</v>
      </c>
      <c r="P27" s="1085">
        <f t="shared" si="20"/>
        <v>0</v>
      </c>
      <c r="Q27" s="1116">
        <f t="shared" si="21"/>
        <v>0</v>
      </c>
      <c r="R27" s="1117">
        <f t="shared" si="22"/>
        <v>0</v>
      </c>
      <c r="S27" s="1118">
        <f t="shared" si="23"/>
        <v>0</v>
      </c>
    </row>
    <row r="28" spans="1:19" ht="26.25">
      <c r="A28" s="1114" t="s">
        <v>85</v>
      </c>
      <c r="B28" s="1719">
        <f>'[2]Бакалав ОЗФО ИЭиУ'!B28</f>
        <v>0</v>
      </c>
      <c r="C28" s="1720">
        <f>'[2]Бакалав ОЗФО ИЭиУ'!C28</f>
        <v>0</v>
      </c>
      <c r="D28" s="1709">
        <f>'[2]Бакалав ОЗФО ИЭиУ'!D28</f>
        <v>0</v>
      </c>
      <c r="E28" s="1719">
        <f>'[2]Бакалав ОЗФО ИЭиУ'!E28</f>
        <v>0</v>
      </c>
      <c r="F28" s="1720">
        <f>'[2]Бакалав ОЗФО ИЭиУ'!F28</f>
        <v>0</v>
      </c>
      <c r="G28" s="1709">
        <f>'[2]Бакалав ОЗФО ИЭиУ'!G28</f>
        <v>0</v>
      </c>
      <c r="H28" s="1132">
        <f>'[2]Бакалав ОЗФО ИЭиУ'!H28</f>
        <v>0</v>
      </c>
      <c r="I28" s="1133">
        <f>'[2]Бакалав ОЗФО ИЭиУ'!I28</f>
        <v>0</v>
      </c>
      <c r="J28" s="1085">
        <f>'[2]Бакалав ОЗФО ИЭиУ'!J28</f>
        <v>0</v>
      </c>
      <c r="K28" s="1132">
        <v>0</v>
      </c>
      <c r="L28" s="1133">
        <v>0</v>
      </c>
      <c r="M28" s="1085">
        <f t="shared" si="19"/>
        <v>0</v>
      </c>
      <c r="N28" s="1132">
        <v>0</v>
      </c>
      <c r="O28" s="1133">
        <v>0</v>
      </c>
      <c r="P28" s="1085">
        <f t="shared" si="20"/>
        <v>0</v>
      </c>
      <c r="Q28" s="1116">
        <f t="shared" si="21"/>
        <v>0</v>
      </c>
      <c r="R28" s="1117">
        <f t="shared" si="22"/>
        <v>0</v>
      </c>
      <c r="S28" s="1118">
        <f t="shared" si="23"/>
        <v>0</v>
      </c>
    </row>
    <row r="29" spans="1:19" ht="26.25">
      <c r="A29" s="1119" t="s">
        <v>86</v>
      </c>
      <c r="B29" s="1719">
        <f>'[2]Бакалав ОЗФО ИЭиУ'!B29</f>
        <v>0</v>
      </c>
      <c r="C29" s="1720">
        <f>'[2]Бакалав ОЗФО ИЭиУ'!C29</f>
        <v>0</v>
      </c>
      <c r="D29" s="1709">
        <f>'[2]Бакалав ОЗФО ИЭиУ'!D29</f>
        <v>0</v>
      </c>
      <c r="E29" s="1719">
        <f>'[2]Бакалав ОЗФО ИЭиУ'!E29</f>
        <v>0</v>
      </c>
      <c r="F29" s="1720">
        <f>'[2]Бакалав ОЗФО ИЭиУ'!F29</f>
        <v>0</v>
      </c>
      <c r="G29" s="1709">
        <f>'[2]Бакалав ОЗФО ИЭиУ'!G29</f>
        <v>0</v>
      </c>
      <c r="H29" s="1132">
        <f>'[2]Бакалав ОЗФО ИЭиУ'!H29</f>
        <v>0</v>
      </c>
      <c r="I29" s="1133">
        <f>'[2]Бакалав ОЗФО ИЭиУ'!I29</f>
        <v>0</v>
      </c>
      <c r="J29" s="1085">
        <f>'[2]Бакалав ОЗФО ИЭиУ'!J29</f>
        <v>0</v>
      </c>
      <c r="K29" s="1132">
        <v>0</v>
      </c>
      <c r="L29" s="1133">
        <v>0</v>
      </c>
      <c r="M29" s="1085">
        <f t="shared" si="19"/>
        <v>0</v>
      </c>
      <c r="N29" s="1132">
        <v>0</v>
      </c>
      <c r="O29" s="1133">
        <v>0</v>
      </c>
      <c r="P29" s="1085">
        <f t="shared" si="20"/>
        <v>0</v>
      </c>
      <c r="Q29" s="1116">
        <f t="shared" si="21"/>
        <v>0</v>
      </c>
      <c r="R29" s="1117">
        <f t="shared" si="22"/>
        <v>0</v>
      </c>
      <c r="S29" s="1118">
        <f t="shared" si="23"/>
        <v>0</v>
      </c>
    </row>
    <row r="30" spans="1:19" ht="27" thickBot="1">
      <c r="A30" s="1134" t="s">
        <v>87</v>
      </c>
      <c r="B30" s="1721">
        <f>'[2]Бакалав ОЗФО ИЭиУ'!B30</f>
        <v>0</v>
      </c>
      <c r="C30" s="1722">
        <f>'[2]Бакалав ОЗФО ИЭиУ'!C30</f>
        <v>0</v>
      </c>
      <c r="D30" s="1723">
        <f>'[2]Бакалав ОЗФО ИЭиУ'!D30</f>
        <v>0</v>
      </c>
      <c r="E30" s="1721">
        <f>'[2]Бакалав ОЗФО ИЭиУ'!E30</f>
        <v>0</v>
      </c>
      <c r="F30" s="1722">
        <f>'[2]Бакалав ОЗФО ИЭиУ'!F30</f>
        <v>0</v>
      </c>
      <c r="G30" s="1723">
        <f>'[2]Бакалав ОЗФО ИЭиУ'!G30</f>
        <v>0</v>
      </c>
      <c r="H30" s="1135">
        <f>'[2]Бакалав ОЗФО ИЭиУ'!H30</f>
        <v>0</v>
      </c>
      <c r="I30" s="1136">
        <f>'[2]Бакалав ОЗФО ИЭиУ'!I30</f>
        <v>0</v>
      </c>
      <c r="J30" s="1137">
        <f>'[2]Бакалав ОЗФО ИЭиУ'!J30</f>
        <v>0</v>
      </c>
      <c r="K30" s="1135">
        <v>0</v>
      </c>
      <c r="L30" s="1136">
        <v>0</v>
      </c>
      <c r="M30" s="1137">
        <f t="shared" si="19"/>
        <v>0</v>
      </c>
      <c r="N30" s="1135">
        <v>0</v>
      </c>
      <c r="O30" s="1136">
        <v>0</v>
      </c>
      <c r="P30" s="1137">
        <f t="shared" si="20"/>
        <v>0</v>
      </c>
      <c r="Q30" s="1121">
        <f t="shared" si="21"/>
        <v>0</v>
      </c>
      <c r="R30" s="1122">
        <f t="shared" si="22"/>
        <v>0</v>
      </c>
      <c r="S30" s="1123">
        <f t="shared" si="23"/>
        <v>0</v>
      </c>
    </row>
    <row r="31" spans="1:19" ht="26.25" thickBot="1">
      <c r="A31" s="1094" t="s">
        <v>19</v>
      </c>
      <c r="B31" s="1150">
        <f>'[2]Бакалав ОЗФО ИЭиУ'!B31</f>
        <v>0</v>
      </c>
      <c r="C31" s="1151">
        <f>'[2]Бакалав ОЗФО ИЭиУ'!C31</f>
        <v>0</v>
      </c>
      <c r="D31" s="1152">
        <f>'[2]Бакалав ОЗФО ИЭиУ'!D31</f>
        <v>0</v>
      </c>
      <c r="E31" s="1150">
        <f>'[2]Бакалав ОЗФО ИЭиУ'!E31</f>
        <v>0</v>
      </c>
      <c r="F31" s="1151">
        <f>'[2]Бакалав ОЗФО ИЭиУ'!F31</f>
        <v>0</v>
      </c>
      <c r="G31" s="1152">
        <f>'[2]Бакалав ОЗФО ИЭиУ'!G31</f>
        <v>0</v>
      </c>
      <c r="H31" s="1095">
        <f>'[2]Бакалав ОЗФО ИЭиУ'!H31</f>
        <v>0</v>
      </c>
      <c r="I31" s="1096">
        <f>'[2]Бакалав ОЗФО ИЭиУ'!I31</f>
        <v>0</v>
      </c>
      <c r="J31" s="1097">
        <f>'[2]Бакалав ОЗФО ИЭиУ'!J31</f>
        <v>0</v>
      </c>
      <c r="K31" s="1095">
        <f t="shared" ref="K31:S31" si="24">SUM(K26:K30)</f>
        <v>0</v>
      </c>
      <c r="L31" s="1096">
        <f t="shared" si="24"/>
        <v>0</v>
      </c>
      <c r="M31" s="1097">
        <f t="shared" si="24"/>
        <v>0</v>
      </c>
      <c r="N31" s="1095">
        <f t="shared" si="24"/>
        <v>0</v>
      </c>
      <c r="O31" s="1096">
        <f t="shared" si="24"/>
        <v>0</v>
      </c>
      <c r="P31" s="1097">
        <f t="shared" si="24"/>
        <v>0</v>
      </c>
      <c r="Q31" s="1095">
        <f t="shared" si="24"/>
        <v>0</v>
      </c>
      <c r="R31" s="1096">
        <f t="shared" si="24"/>
        <v>0</v>
      </c>
      <c r="S31" s="1097">
        <f t="shared" si="24"/>
        <v>0</v>
      </c>
    </row>
    <row r="32" spans="1:19" ht="26.25" thickBot="1">
      <c r="A32" s="483" t="s">
        <v>29</v>
      </c>
      <c r="B32" s="1425">
        <f t="shared" ref="B32:D32" si="25">B24</f>
        <v>0</v>
      </c>
      <c r="C32" s="1426">
        <f t="shared" si="25"/>
        <v>0</v>
      </c>
      <c r="D32" s="1427">
        <f t="shared" si="25"/>
        <v>0</v>
      </c>
      <c r="E32" s="1425">
        <f t="shared" ref="E32:G32" si="26">E24</f>
        <v>0</v>
      </c>
      <c r="F32" s="1426">
        <f t="shared" si="26"/>
        <v>8</v>
      </c>
      <c r="G32" s="1427">
        <f t="shared" si="26"/>
        <v>8</v>
      </c>
      <c r="H32" s="484">
        <f t="shared" ref="H32:S32" si="27">H24</f>
        <v>0</v>
      </c>
      <c r="I32" s="485">
        <f t="shared" si="27"/>
        <v>9</v>
      </c>
      <c r="J32" s="486">
        <f t="shared" si="27"/>
        <v>9</v>
      </c>
      <c r="K32" s="484">
        <f t="shared" si="27"/>
        <v>0</v>
      </c>
      <c r="L32" s="485">
        <f t="shared" si="27"/>
        <v>0</v>
      </c>
      <c r="M32" s="486">
        <f t="shared" si="27"/>
        <v>0</v>
      </c>
      <c r="N32" s="484">
        <f t="shared" si="27"/>
        <v>0</v>
      </c>
      <c r="O32" s="485">
        <f t="shared" si="27"/>
        <v>0</v>
      </c>
      <c r="P32" s="486">
        <f t="shared" si="27"/>
        <v>0</v>
      </c>
      <c r="Q32" s="484">
        <f t="shared" si="27"/>
        <v>0</v>
      </c>
      <c r="R32" s="485">
        <f t="shared" si="27"/>
        <v>17</v>
      </c>
      <c r="S32" s="486">
        <f t="shared" si="27"/>
        <v>17</v>
      </c>
    </row>
    <row r="33" spans="1:19" ht="26.25" thickBot="1">
      <c r="A33" s="488" t="s">
        <v>34</v>
      </c>
      <c r="B33" s="1428">
        <f t="shared" ref="B33:D33" si="28">B31</f>
        <v>0</v>
      </c>
      <c r="C33" s="1429">
        <f t="shared" si="28"/>
        <v>0</v>
      </c>
      <c r="D33" s="1430">
        <f t="shared" si="28"/>
        <v>0</v>
      </c>
      <c r="E33" s="1428">
        <f t="shared" ref="E33:G33" si="29">E31</f>
        <v>0</v>
      </c>
      <c r="F33" s="1429">
        <f t="shared" si="29"/>
        <v>0</v>
      </c>
      <c r="G33" s="1430">
        <f t="shared" si="29"/>
        <v>0</v>
      </c>
      <c r="H33" s="489">
        <f t="shared" ref="H33:S33" si="30">H31</f>
        <v>0</v>
      </c>
      <c r="I33" s="490">
        <f t="shared" si="30"/>
        <v>0</v>
      </c>
      <c r="J33" s="491">
        <f t="shared" si="30"/>
        <v>0</v>
      </c>
      <c r="K33" s="489">
        <f t="shared" si="30"/>
        <v>0</v>
      </c>
      <c r="L33" s="490">
        <f t="shared" si="30"/>
        <v>0</v>
      </c>
      <c r="M33" s="491">
        <f t="shared" si="30"/>
        <v>0</v>
      </c>
      <c r="N33" s="489">
        <f t="shared" si="30"/>
        <v>0</v>
      </c>
      <c r="O33" s="490">
        <f t="shared" si="30"/>
        <v>0</v>
      </c>
      <c r="P33" s="491">
        <f t="shared" si="30"/>
        <v>0</v>
      </c>
      <c r="Q33" s="489">
        <f t="shared" si="30"/>
        <v>0</v>
      </c>
      <c r="R33" s="490">
        <f t="shared" si="30"/>
        <v>0</v>
      </c>
      <c r="S33" s="491">
        <f t="shared" si="30"/>
        <v>0</v>
      </c>
    </row>
    <row r="34" spans="1:19" ht="33.75" thickBot="1">
      <c r="A34" s="475" t="s">
        <v>35</v>
      </c>
      <c r="B34" s="2884">
        <f t="shared" ref="B34:D34" si="31">SUM(B32:B33)</f>
        <v>0</v>
      </c>
      <c r="C34" s="2885">
        <f t="shared" si="31"/>
        <v>0</v>
      </c>
      <c r="D34" s="2886">
        <f t="shared" si="31"/>
        <v>0</v>
      </c>
      <c r="E34" s="2884">
        <f t="shared" ref="E34:G34" si="32">SUM(E32:E33)</f>
        <v>0</v>
      </c>
      <c r="F34" s="2885">
        <f t="shared" si="32"/>
        <v>8</v>
      </c>
      <c r="G34" s="2886">
        <f t="shared" si="32"/>
        <v>8</v>
      </c>
      <c r="H34" s="2887">
        <f t="shared" ref="H34:S34" si="33">SUM(H32:H33)</f>
        <v>0</v>
      </c>
      <c r="I34" s="2888">
        <f t="shared" si="33"/>
        <v>9</v>
      </c>
      <c r="J34" s="2889">
        <f t="shared" si="33"/>
        <v>9</v>
      </c>
      <c r="K34" s="2887">
        <f t="shared" si="33"/>
        <v>0</v>
      </c>
      <c r="L34" s="2888">
        <f t="shared" si="33"/>
        <v>0</v>
      </c>
      <c r="M34" s="2889">
        <f t="shared" si="33"/>
        <v>0</v>
      </c>
      <c r="N34" s="2887">
        <f t="shared" si="33"/>
        <v>0</v>
      </c>
      <c r="O34" s="2888">
        <f t="shared" si="33"/>
        <v>0</v>
      </c>
      <c r="P34" s="2889">
        <f t="shared" si="33"/>
        <v>0</v>
      </c>
      <c r="Q34" s="2887">
        <f t="shared" si="33"/>
        <v>0</v>
      </c>
      <c r="R34" s="2888">
        <f t="shared" si="33"/>
        <v>17</v>
      </c>
      <c r="S34" s="2889">
        <f t="shared" si="33"/>
        <v>17</v>
      </c>
    </row>
    <row r="35" spans="1:19" ht="34.5" customHeight="1">
      <c r="A35" s="6711"/>
      <c r="B35" s="6711"/>
      <c r="C35" s="6711"/>
      <c r="D35" s="6711"/>
      <c r="E35" s="6711"/>
      <c r="F35" s="6711"/>
      <c r="G35" s="6711"/>
      <c r="H35" s="6711"/>
      <c r="I35" s="6711"/>
      <c r="J35" s="6711"/>
      <c r="K35" s="6711"/>
      <c r="L35" s="6711"/>
      <c r="M35" s="6711"/>
      <c r="N35" s="6711"/>
      <c r="O35" s="6711"/>
      <c r="P35" s="6711"/>
    </row>
    <row r="36" spans="1:19" ht="33" customHeight="1">
      <c r="A36" s="6711"/>
      <c r="B36" s="6711"/>
      <c r="C36" s="6711"/>
      <c r="D36" s="6711"/>
      <c r="E36" s="6711"/>
      <c r="F36" s="6711"/>
      <c r="G36" s="6711"/>
      <c r="H36" s="6711"/>
      <c r="I36" s="6711"/>
      <c r="J36" s="6711"/>
      <c r="K36" s="6711"/>
      <c r="L36" s="6711"/>
      <c r="M36" s="6711"/>
      <c r="N36" s="6711"/>
      <c r="O36" s="6711"/>
      <c r="P36" s="6711"/>
    </row>
    <row r="37" spans="1:19" ht="32.25" customHeight="1">
      <c r="A37" s="6711"/>
      <c r="B37" s="6711"/>
      <c r="C37" s="6711"/>
      <c r="D37" s="6711"/>
      <c r="E37" s="6711"/>
      <c r="F37" s="6711"/>
      <c r="G37" s="6711"/>
      <c r="H37" s="6711"/>
      <c r="I37" s="6711"/>
      <c r="J37" s="6711"/>
      <c r="K37" s="6711"/>
      <c r="L37" s="6711"/>
      <c r="M37" s="6711"/>
      <c r="N37" s="6711"/>
      <c r="O37" s="6711"/>
      <c r="P37" s="6711"/>
      <c r="Q37" s="6711"/>
      <c r="R37" s="6711"/>
      <c r="S37" s="6711"/>
    </row>
    <row r="38" spans="1:19" ht="55.5" customHeight="1">
      <c r="A38" s="889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39" spans="1:19" ht="40.5" customHeight="1"/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U17" sqref="U17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382" t="s">
        <v>0</v>
      </c>
      <c r="B1" s="6382"/>
      <c r="C1" s="6382"/>
      <c r="D1" s="6382"/>
      <c r="E1" s="6382"/>
      <c r="F1" s="6382"/>
      <c r="G1" s="6382"/>
      <c r="H1" s="6382"/>
      <c r="I1" s="6382"/>
      <c r="J1" s="6382"/>
      <c r="K1" s="6382"/>
      <c r="L1" s="6382"/>
      <c r="M1" s="6382"/>
      <c r="N1" s="6382"/>
      <c r="O1" s="6382"/>
      <c r="P1" s="6382"/>
      <c r="Q1" s="584"/>
      <c r="R1" s="584"/>
      <c r="S1" s="584"/>
      <c r="T1" s="584"/>
      <c r="U1" s="584"/>
      <c r="V1" s="584"/>
      <c r="W1" s="584"/>
    </row>
    <row r="2" spans="1:23" ht="11.25" customHeight="1">
      <c r="A2" s="6383"/>
      <c r="B2" s="6383"/>
      <c r="C2" s="6383"/>
      <c r="D2" s="6383"/>
      <c r="E2" s="6383"/>
      <c r="F2" s="6383"/>
      <c r="G2" s="6383"/>
      <c r="H2" s="6383"/>
      <c r="I2" s="6383"/>
      <c r="J2" s="6383"/>
      <c r="K2" s="6383"/>
      <c r="L2" s="6383"/>
      <c r="M2" s="6383"/>
      <c r="N2" s="6383"/>
      <c r="O2" s="6383"/>
      <c r="P2" s="6383"/>
    </row>
    <row r="3" spans="1:23" ht="21.75" customHeight="1">
      <c r="A3" s="6384" t="s">
        <v>411</v>
      </c>
      <c r="B3" s="6384"/>
      <c r="C3" s="6384"/>
      <c r="D3" s="6384"/>
      <c r="E3" s="6384"/>
      <c r="F3" s="6384"/>
      <c r="G3" s="6384"/>
      <c r="H3" s="6384"/>
      <c r="I3" s="6384"/>
      <c r="J3" s="6384"/>
      <c r="K3" s="6384"/>
      <c r="L3" s="6384"/>
      <c r="M3" s="6384"/>
      <c r="N3" s="6384"/>
      <c r="O3" s="6384"/>
      <c r="P3" s="6384"/>
    </row>
    <row r="4" spans="1:23" ht="33" customHeight="1" thickBot="1">
      <c r="A4" s="172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385" t="s">
        <v>1</v>
      </c>
      <c r="B5" s="6387" t="s">
        <v>2</v>
      </c>
      <c r="C5" s="6388"/>
      <c r="D5" s="6389"/>
      <c r="E5" s="6387" t="s">
        <v>3</v>
      </c>
      <c r="F5" s="6388"/>
      <c r="G5" s="6389"/>
      <c r="H5" s="6387" t="s">
        <v>4</v>
      </c>
      <c r="I5" s="6388"/>
      <c r="J5" s="6389"/>
      <c r="K5" s="6387" t="s">
        <v>5</v>
      </c>
      <c r="L5" s="6388"/>
      <c r="M5" s="6389"/>
      <c r="N5" s="6390" t="s">
        <v>22</v>
      </c>
      <c r="O5" s="6391"/>
      <c r="P5" s="6392"/>
    </row>
    <row r="6" spans="1:23" ht="191.25" customHeight="1" thickBot="1">
      <c r="A6" s="6386"/>
      <c r="B6" s="580" t="s">
        <v>7</v>
      </c>
      <c r="C6" s="580" t="s">
        <v>8</v>
      </c>
      <c r="D6" s="580" t="s">
        <v>9</v>
      </c>
      <c r="E6" s="580" t="s">
        <v>7</v>
      </c>
      <c r="F6" s="580" t="s">
        <v>8</v>
      </c>
      <c r="G6" s="580" t="s">
        <v>9</v>
      </c>
      <c r="H6" s="580" t="s">
        <v>7</v>
      </c>
      <c r="I6" s="580" t="s">
        <v>8</v>
      </c>
      <c r="J6" s="580" t="s">
        <v>9</v>
      </c>
      <c r="K6" s="580" t="s">
        <v>7</v>
      </c>
      <c r="L6" s="580" t="s">
        <v>8</v>
      </c>
      <c r="M6" s="893" t="s">
        <v>9</v>
      </c>
      <c r="N6" s="892" t="s">
        <v>7</v>
      </c>
      <c r="O6" s="580" t="s">
        <v>8</v>
      </c>
      <c r="P6" s="581" t="s">
        <v>9</v>
      </c>
    </row>
    <row r="7" spans="1:23" ht="32.25" customHeight="1" thickBot="1">
      <c r="A7" s="1915" t="s">
        <v>10</v>
      </c>
      <c r="B7" s="1935"/>
      <c r="C7" s="1935"/>
      <c r="D7" s="1935"/>
      <c r="E7" s="1935"/>
      <c r="F7" s="1935"/>
      <c r="G7" s="1936"/>
      <c r="H7" s="1925"/>
      <c r="I7" s="520"/>
      <c r="J7" s="520"/>
      <c r="K7" s="520"/>
      <c r="L7" s="520"/>
      <c r="M7" s="894"/>
      <c r="N7" s="1153"/>
      <c r="O7" s="520"/>
      <c r="P7" s="521"/>
    </row>
    <row r="8" spans="1:23" ht="30" customHeight="1">
      <c r="A8" s="1916" t="s">
        <v>224</v>
      </c>
      <c r="B8" s="1937">
        <f>B19+B14</f>
        <v>25</v>
      </c>
      <c r="C8" s="1938">
        <f t="shared" ref="C8:D9" si="0">C19+C14</f>
        <v>4</v>
      </c>
      <c r="D8" s="1939">
        <f t="shared" si="0"/>
        <v>29</v>
      </c>
      <c r="E8" s="1940">
        <v>22</v>
      </c>
      <c r="F8" s="1941">
        <f>'[1]ОФО бак. МЕДИК'!F7</f>
        <v>2</v>
      </c>
      <c r="G8" s="1942">
        <v>24</v>
      </c>
      <c r="H8" s="1926">
        <f>'[1]ОФО бак. МЕДИК'!H7</f>
        <v>24</v>
      </c>
      <c r="I8" s="1162">
        <f>'[1]ОФО бак. МЕДИК'!I7</f>
        <v>1</v>
      </c>
      <c r="J8" s="1162">
        <f>'[1]ОФО бак. МЕДИК'!J7</f>
        <v>25</v>
      </c>
      <c r="K8" s="3225">
        <v>16</v>
      </c>
      <c r="L8" s="3226">
        <v>1</v>
      </c>
      <c r="M8" s="3227">
        <v>17</v>
      </c>
      <c r="N8" s="3241">
        <f t="shared" ref="N8:O8" si="1">B8+E8+H8+K8</f>
        <v>87</v>
      </c>
      <c r="O8" s="3242">
        <f t="shared" si="1"/>
        <v>8</v>
      </c>
      <c r="P8" s="895">
        <f t="shared" ref="P8:P10" si="2">N8+O8</f>
        <v>95</v>
      </c>
      <c r="Q8" s="1603"/>
    </row>
    <row r="9" spans="1:23" ht="42.75" customHeight="1">
      <c r="A9" s="1917" t="s">
        <v>218</v>
      </c>
      <c r="B9" s="1913">
        <f>B20+B15</f>
        <v>27</v>
      </c>
      <c r="C9" s="1912">
        <f>C20+C15</f>
        <v>4</v>
      </c>
      <c r="D9" s="1914">
        <f t="shared" si="0"/>
        <v>31</v>
      </c>
      <c r="E9" s="1859">
        <v>20</v>
      </c>
      <c r="F9" s="1860">
        <v>7</v>
      </c>
      <c r="G9" s="1943">
        <v>27</v>
      </c>
      <c r="H9" s="1927">
        <f>'[1]ОФО бак. МЕДИК'!H8</f>
        <v>19</v>
      </c>
      <c r="I9" s="1163">
        <f>'[1]ОФО бак. МЕДИК'!I8</f>
        <v>1</v>
      </c>
      <c r="J9" s="1163">
        <f>'[1]ОФО бак. МЕДИК'!J8</f>
        <v>20</v>
      </c>
      <c r="K9" s="3228">
        <v>10</v>
      </c>
      <c r="L9" s="3229">
        <v>3</v>
      </c>
      <c r="M9" s="3230">
        <v>13</v>
      </c>
      <c r="N9" s="3243">
        <f t="shared" ref="N9:N10" si="3">B9+E9+H9+K9</f>
        <v>76</v>
      </c>
      <c r="O9" s="3244">
        <f t="shared" ref="O9:O10" si="4">C9+F9+I9+L9</f>
        <v>15</v>
      </c>
      <c r="P9" s="897">
        <f t="shared" si="2"/>
        <v>91</v>
      </c>
      <c r="Q9" s="1603"/>
    </row>
    <row r="10" spans="1:23" ht="30" customHeight="1" thickBot="1">
      <c r="A10" s="1918" t="s">
        <v>219</v>
      </c>
      <c r="B10" s="1864">
        <f>B16+B21</f>
        <v>0</v>
      </c>
      <c r="C10" s="1912">
        <f t="shared" ref="C10:D10" si="5">C21+C16</f>
        <v>0</v>
      </c>
      <c r="D10" s="1914">
        <f t="shared" si="5"/>
        <v>0</v>
      </c>
      <c r="E10" s="3247">
        <f>'[1]ОФО бак. МЕДИК'!E9</f>
        <v>0</v>
      </c>
      <c r="F10" s="3249">
        <f>'[1]ОФО бак. МЕДИК'!F9</f>
        <v>0</v>
      </c>
      <c r="G10" s="3248">
        <f>'[1]ОФО бак. МЕДИК'!G9</f>
        <v>0</v>
      </c>
      <c r="H10" s="1928">
        <f>'[1]ОФО бак. МЕДИК'!H9</f>
        <v>0</v>
      </c>
      <c r="I10" s="1049">
        <f>'[1]ОФО бак. МЕДИК'!I9</f>
        <v>0</v>
      </c>
      <c r="J10" s="1049">
        <f>'[1]ОФО бак. МЕДИК'!J9</f>
        <v>0</v>
      </c>
      <c r="K10" s="3231">
        <v>0</v>
      </c>
      <c r="L10" s="3232">
        <v>0</v>
      </c>
      <c r="M10" s="3233">
        <v>0</v>
      </c>
      <c r="N10" s="3245">
        <f t="shared" si="3"/>
        <v>0</v>
      </c>
      <c r="O10" s="3246">
        <f t="shared" si="4"/>
        <v>0</v>
      </c>
      <c r="P10" s="899">
        <f t="shared" si="2"/>
        <v>0</v>
      </c>
      <c r="Q10" s="1603"/>
    </row>
    <row r="11" spans="1:23" ht="33" customHeight="1" thickBot="1">
      <c r="A11" s="1919" t="s">
        <v>27</v>
      </c>
      <c r="B11" s="1865">
        <f t="shared" ref="B11:P11" si="6">SUM(B8:B10)</f>
        <v>52</v>
      </c>
      <c r="C11" s="1866">
        <f t="shared" si="6"/>
        <v>8</v>
      </c>
      <c r="D11" s="1963">
        <f t="shared" si="6"/>
        <v>60</v>
      </c>
      <c r="E11" s="1945">
        <f t="shared" si="6"/>
        <v>42</v>
      </c>
      <c r="F11" s="1945">
        <f t="shared" si="6"/>
        <v>9</v>
      </c>
      <c r="G11" s="1946">
        <f t="shared" si="6"/>
        <v>51</v>
      </c>
      <c r="H11" s="6360">
        <f t="shared" si="6"/>
        <v>43</v>
      </c>
      <c r="I11" s="6361">
        <f t="shared" si="6"/>
        <v>2</v>
      </c>
      <c r="J11" s="6361">
        <f t="shared" si="6"/>
        <v>45</v>
      </c>
      <c r="K11" s="3234">
        <f t="shared" si="6"/>
        <v>26</v>
      </c>
      <c r="L11" s="3234">
        <f t="shared" si="6"/>
        <v>4</v>
      </c>
      <c r="M11" s="3235">
        <f t="shared" si="6"/>
        <v>30</v>
      </c>
      <c r="N11" s="1156">
        <f t="shared" si="6"/>
        <v>163</v>
      </c>
      <c r="O11" s="523">
        <f t="shared" si="6"/>
        <v>23</v>
      </c>
      <c r="P11" s="900">
        <f t="shared" si="6"/>
        <v>186</v>
      </c>
    </row>
    <row r="12" spans="1:23" ht="31.5" customHeight="1" thickBot="1">
      <c r="A12" s="1920" t="s">
        <v>15</v>
      </c>
      <c r="B12" s="1964"/>
      <c r="C12" s="1857"/>
      <c r="D12" s="1858"/>
      <c r="E12" s="1929"/>
      <c r="F12" s="1929"/>
      <c r="G12" s="1947"/>
      <c r="H12" s="1929"/>
      <c r="I12" s="1165"/>
      <c r="J12" s="1166"/>
      <c r="K12" s="3236"/>
      <c r="L12" s="3236"/>
      <c r="M12" s="3237"/>
      <c r="N12" s="1157"/>
      <c r="O12" s="901"/>
      <c r="P12" s="902"/>
    </row>
    <row r="13" spans="1:23" ht="33" customHeight="1" thickBot="1">
      <c r="A13" s="1920" t="s">
        <v>16</v>
      </c>
      <c r="B13" s="1965"/>
      <c r="C13" s="1966"/>
      <c r="D13" s="1967"/>
      <c r="E13" s="1930"/>
      <c r="F13" s="1948"/>
      <c r="G13" s="1949"/>
      <c r="H13" s="1930"/>
      <c r="I13" s="1167"/>
      <c r="J13" s="1168"/>
      <c r="K13" s="3238"/>
      <c r="L13" s="3239" t="s">
        <v>28</v>
      </c>
      <c r="M13" s="3240"/>
      <c r="N13" s="1158"/>
      <c r="O13" s="901"/>
      <c r="P13" s="903"/>
    </row>
    <row r="14" spans="1:23" ht="32.25" customHeight="1">
      <c r="A14" s="1921" t="s">
        <v>224</v>
      </c>
      <c r="B14" s="2043">
        <v>25</v>
      </c>
      <c r="C14" s="2044">
        <v>4</v>
      </c>
      <c r="D14" s="2045">
        <v>29</v>
      </c>
      <c r="E14" s="1950">
        <v>22</v>
      </c>
      <c r="F14" s="1860">
        <f>'[1]ОФО бак. МЕДИК'!F13</f>
        <v>2</v>
      </c>
      <c r="G14" s="1951">
        <v>24</v>
      </c>
      <c r="H14" s="1931">
        <f>'[1]ОФО бак. МЕДИК'!H13</f>
        <v>24</v>
      </c>
      <c r="I14" s="1169">
        <f>'[1]ОФО бак. МЕДИК'!I13</f>
        <v>1</v>
      </c>
      <c r="J14" s="1170">
        <f>'[1]ОФО бак. МЕДИК'!J13</f>
        <v>25</v>
      </c>
      <c r="K14" s="1171">
        <v>16</v>
      </c>
      <c r="L14" s="1169">
        <v>1</v>
      </c>
      <c r="M14" s="1170">
        <v>17</v>
      </c>
      <c r="N14" s="1159">
        <f t="shared" ref="N14:O16" si="7">B14+E14+H14+K14</f>
        <v>87</v>
      </c>
      <c r="O14" s="514">
        <f t="shared" si="7"/>
        <v>8</v>
      </c>
      <c r="P14" s="516">
        <f t="shared" ref="P14:P16" si="8">N14+O14</f>
        <v>95</v>
      </c>
    </row>
    <row r="15" spans="1:23" ht="40.5">
      <c r="A15" s="1921" t="s">
        <v>218</v>
      </c>
      <c r="B15" s="1861">
        <v>27</v>
      </c>
      <c r="C15" s="1860">
        <v>4</v>
      </c>
      <c r="D15" s="1951">
        <v>31</v>
      </c>
      <c r="E15" s="1950">
        <v>20</v>
      </c>
      <c r="F15" s="1860">
        <v>7</v>
      </c>
      <c r="G15" s="1951">
        <v>27</v>
      </c>
      <c r="H15" s="1931">
        <f>'[1]ОФО бак. МЕДИК'!H14</f>
        <v>19</v>
      </c>
      <c r="I15" s="1169">
        <f>'[1]ОФО бак. МЕДИК'!I14</f>
        <v>1</v>
      </c>
      <c r="J15" s="1170">
        <f>'[1]ОФО бак. МЕДИК'!J14</f>
        <v>20</v>
      </c>
      <c r="K15" s="1171">
        <v>10</v>
      </c>
      <c r="L15" s="1169">
        <v>3</v>
      </c>
      <c r="M15" s="1170">
        <v>13</v>
      </c>
      <c r="N15" s="1760">
        <f t="shared" si="7"/>
        <v>76</v>
      </c>
      <c r="O15" s="514">
        <f t="shared" si="7"/>
        <v>15</v>
      </c>
      <c r="P15" s="516">
        <f t="shared" si="8"/>
        <v>91</v>
      </c>
    </row>
    <row r="16" spans="1:23" ht="33" customHeight="1" thickBot="1">
      <c r="A16" s="1921" t="s">
        <v>219</v>
      </c>
      <c r="B16" s="1861">
        <v>0</v>
      </c>
      <c r="C16" s="1860">
        <v>0</v>
      </c>
      <c r="D16" s="1951">
        <f t="shared" ref="D16" si="9">SUM(B16:C16)</f>
        <v>0</v>
      </c>
      <c r="E16" s="1952">
        <f>'[1]ОФО бак. МЕДИК'!E15</f>
        <v>0</v>
      </c>
      <c r="F16" s="1953">
        <f>'[1]ОФО бак. МЕДИК'!F15</f>
        <v>0</v>
      </c>
      <c r="G16" s="1954">
        <f>'[1]ОФО бак. МЕДИК'!G15</f>
        <v>0</v>
      </c>
      <c r="H16" s="1932">
        <f>'[1]ОФО бак. МЕДИК'!H15</f>
        <v>0</v>
      </c>
      <c r="I16" s="1172">
        <f>'[1]ОФО бак. МЕДИК'!I15</f>
        <v>0</v>
      </c>
      <c r="J16" s="1173">
        <f>'[1]ОФО бак. МЕДИК'!J15</f>
        <v>0</v>
      </c>
      <c r="K16" s="1174">
        <v>0</v>
      </c>
      <c r="L16" s="1172">
        <v>0</v>
      </c>
      <c r="M16" s="1173">
        <v>0</v>
      </c>
      <c r="N16" s="1159">
        <f t="shared" si="7"/>
        <v>0</v>
      </c>
      <c r="O16" s="514">
        <f t="shared" si="7"/>
        <v>0</v>
      </c>
      <c r="P16" s="516">
        <f t="shared" si="8"/>
        <v>0</v>
      </c>
    </row>
    <row r="17" spans="1:16" ht="36.75" customHeight="1" thickBot="1">
      <c r="A17" s="1922" t="s">
        <v>17</v>
      </c>
      <c r="B17" s="1863">
        <f t="shared" ref="B17:P17" si="10">SUM(B14:B16)</f>
        <v>52</v>
      </c>
      <c r="C17" s="1968">
        <f t="shared" si="10"/>
        <v>8</v>
      </c>
      <c r="D17" s="1969">
        <f t="shared" si="10"/>
        <v>60</v>
      </c>
      <c r="E17" s="1955">
        <f t="shared" si="10"/>
        <v>42</v>
      </c>
      <c r="F17" s="1955">
        <f t="shared" si="10"/>
        <v>9</v>
      </c>
      <c r="G17" s="1956">
        <f t="shared" si="10"/>
        <v>51</v>
      </c>
      <c r="H17" s="1933">
        <f t="shared" si="10"/>
        <v>43</v>
      </c>
      <c r="I17" s="1175">
        <f t="shared" si="10"/>
        <v>2</v>
      </c>
      <c r="J17" s="1175">
        <f t="shared" si="10"/>
        <v>45</v>
      </c>
      <c r="K17" s="1175">
        <f t="shared" si="10"/>
        <v>26</v>
      </c>
      <c r="L17" s="1175">
        <f t="shared" si="10"/>
        <v>4</v>
      </c>
      <c r="M17" s="1176">
        <f t="shared" si="10"/>
        <v>30</v>
      </c>
      <c r="N17" s="1160">
        <f t="shared" si="10"/>
        <v>163</v>
      </c>
      <c r="O17" s="525">
        <f t="shared" si="10"/>
        <v>23</v>
      </c>
      <c r="P17" s="904">
        <f t="shared" si="10"/>
        <v>186</v>
      </c>
    </row>
    <row r="18" spans="1:16" ht="33" customHeight="1" thickBot="1">
      <c r="A18" s="1923" t="s">
        <v>18</v>
      </c>
      <c r="B18" s="2040"/>
      <c r="C18" s="2041"/>
      <c r="D18" s="2042"/>
      <c r="E18" s="1930"/>
      <c r="F18" s="1948"/>
      <c r="G18" s="1957"/>
      <c r="H18" s="1930"/>
      <c r="I18" s="1167"/>
      <c r="J18" s="1177"/>
      <c r="K18" s="1178"/>
      <c r="L18" s="1167"/>
      <c r="M18" s="1179"/>
      <c r="N18" s="1158"/>
      <c r="O18" s="901"/>
      <c r="P18" s="903"/>
    </row>
    <row r="19" spans="1:16" ht="30" customHeight="1">
      <c r="A19" s="1924" t="s">
        <v>224</v>
      </c>
      <c r="B19" s="2043">
        <v>0</v>
      </c>
      <c r="C19" s="2044">
        <v>0</v>
      </c>
      <c r="D19" s="2045">
        <v>0</v>
      </c>
      <c r="E19" s="1958">
        <v>0</v>
      </c>
      <c r="F19" s="1959">
        <f>'[1]ОФО бак. МЕДИК'!F18</f>
        <v>0</v>
      </c>
      <c r="G19" s="1960">
        <v>0</v>
      </c>
      <c r="H19" s="1934">
        <f>'[1]ОФО бак. МЕДИК'!H18</f>
        <v>0</v>
      </c>
      <c r="I19" s="1180">
        <f>'[1]ОФО бак. МЕДИК'!I18</f>
        <v>0</v>
      </c>
      <c r="J19" s="1181">
        <f>'[1]ОФО бак. МЕДИК'!J18</f>
        <v>0</v>
      </c>
      <c r="K19" s="1182">
        <v>0</v>
      </c>
      <c r="L19" s="1180">
        <v>0</v>
      </c>
      <c r="M19" s="1181">
        <v>0</v>
      </c>
      <c r="N19" s="1159">
        <f t="shared" ref="N19:O21" si="11">B19+E19+H19+K19</f>
        <v>0</v>
      </c>
      <c r="O19" s="514">
        <f t="shared" si="11"/>
        <v>0</v>
      </c>
      <c r="P19" s="516">
        <f t="shared" ref="P19:P21" si="12">N19+O19</f>
        <v>0</v>
      </c>
    </row>
    <row r="20" spans="1:16" ht="48.75" customHeight="1">
      <c r="A20" s="1917" t="s">
        <v>218</v>
      </c>
      <c r="B20" s="1861">
        <v>0</v>
      </c>
      <c r="C20" s="1860">
        <v>0</v>
      </c>
      <c r="D20" s="1951">
        <v>0</v>
      </c>
      <c r="E20" s="1958">
        <f>'[1]ОФО бак. МЕДИК'!E19</f>
        <v>0</v>
      </c>
      <c r="F20" s="1959">
        <f>'[1]ОФО бак. МЕДИК'!F19</f>
        <v>0</v>
      </c>
      <c r="G20" s="1960">
        <f>'[1]ОФО бак. МЕДИК'!G19</f>
        <v>0</v>
      </c>
      <c r="H20" s="1931">
        <f>'[1]ОФО бак. МЕДИК'!H19</f>
        <v>0</v>
      </c>
      <c r="I20" s="1169">
        <f>'[1]ОФО бак. МЕДИК'!I19</f>
        <v>0</v>
      </c>
      <c r="J20" s="1170">
        <f>'[1]ОФО бак. МЕДИК'!J19</f>
        <v>0</v>
      </c>
      <c r="K20" s="1171">
        <v>0</v>
      </c>
      <c r="L20" s="1169">
        <v>0</v>
      </c>
      <c r="M20" s="1170">
        <v>0</v>
      </c>
      <c r="N20" s="1154">
        <f t="shared" si="11"/>
        <v>0</v>
      </c>
      <c r="O20" s="896">
        <f t="shared" si="11"/>
        <v>0</v>
      </c>
      <c r="P20" s="897">
        <f t="shared" si="12"/>
        <v>0</v>
      </c>
    </row>
    <row r="21" spans="1:16" ht="30" customHeight="1" thickBot="1">
      <c r="A21" s="1918" t="s">
        <v>219</v>
      </c>
      <c r="B21" s="1970">
        <v>0</v>
      </c>
      <c r="C21" s="1862">
        <v>0</v>
      </c>
      <c r="D21" s="1971">
        <f t="shared" ref="D21" si="13">SUM(B21:C21)</f>
        <v>0</v>
      </c>
      <c r="E21" s="1944">
        <f>'[1]ОФО бак. МЕДИК'!E20</f>
        <v>0</v>
      </c>
      <c r="F21" s="1961">
        <f>'[1]ОФО бак. МЕДИК'!F20</f>
        <v>0</v>
      </c>
      <c r="G21" s="1962">
        <f>'[1]ОФО бак. МЕДИК'!G20</f>
        <v>0</v>
      </c>
      <c r="H21" s="1928">
        <f>'[1]ОФО бак. МЕДИК'!H20</f>
        <v>0</v>
      </c>
      <c r="I21" s="1183">
        <f>'[1]ОФО бак. МЕДИК'!I20</f>
        <v>0</v>
      </c>
      <c r="J21" s="1184">
        <f>'[1]ОФО бак. МЕДИК'!J20</f>
        <v>0</v>
      </c>
      <c r="K21" s="1185">
        <v>0</v>
      </c>
      <c r="L21" s="1183">
        <v>0</v>
      </c>
      <c r="M21" s="1184">
        <v>0</v>
      </c>
      <c r="N21" s="1155">
        <f t="shared" si="11"/>
        <v>0</v>
      </c>
      <c r="O21" s="898">
        <f t="shared" si="11"/>
        <v>0</v>
      </c>
      <c r="P21" s="899">
        <f t="shared" si="12"/>
        <v>0</v>
      </c>
    </row>
    <row r="22" spans="1:16" ht="31.5" customHeight="1" thickBot="1">
      <c r="A22" s="517" t="s">
        <v>19</v>
      </c>
      <c r="B22" s="1972">
        <f t="shared" ref="B22:M22" si="14">SUM(B19:B21)</f>
        <v>0</v>
      </c>
      <c r="C22" s="1972">
        <f t="shared" si="14"/>
        <v>0</v>
      </c>
      <c r="D22" s="1972">
        <f t="shared" si="14"/>
        <v>0</v>
      </c>
      <c r="E22" s="1972">
        <f t="shared" si="14"/>
        <v>0</v>
      </c>
      <c r="F22" s="1972">
        <f t="shared" si="14"/>
        <v>0</v>
      </c>
      <c r="G22" s="1972">
        <f t="shared" si="14"/>
        <v>0</v>
      </c>
      <c r="H22" s="1972">
        <f t="shared" si="14"/>
        <v>0</v>
      </c>
      <c r="I22" s="1972">
        <f t="shared" si="14"/>
        <v>0</v>
      </c>
      <c r="J22" s="1972">
        <f t="shared" si="14"/>
        <v>0</v>
      </c>
      <c r="K22" s="1972">
        <f t="shared" si="14"/>
        <v>0</v>
      </c>
      <c r="L22" s="1972">
        <f t="shared" si="14"/>
        <v>0</v>
      </c>
      <c r="M22" s="1972">
        <f t="shared" si="14"/>
        <v>0</v>
      </c>
      <c r="N22" s="1161">
        <f t="shared" ref="N22:P22" si="15">N19+N20+N21</f>
        <v>0</v>
      </c>
      <c r="O22" s="526">
        <f t="shared" si="15"/>
        <v>0</v>
      </c>
      <c r="P22" s="904">
        <f t="shared" si="15"/>
        <v>0</v>
      </c>
    </row>
    <row r="23" spans="1:16" ht="39" customHeight="1" thickBot="1">
      <c r="A23" s="524" t="s">
        <v>221</v>
      </c>
      <c r="B23" s="1187">
        <f>B17+B22</f>
        <v>52</v>
      </c>
      <c r="C23" s="1187">
        <f t="shared" ref="C23:P23" si="16">C17+C22</f>
        <v>8</v>
      </c>
      <c r="D23" s="1187">
        <f t="shared" si="16"/>
        <v>60</v>
      </c>
      <c r="E23" s="1187">
        <f t="shared" si="16"/>
        <v>42</v>
      </c>
      <c r="F23" s="1187">
        <f t="shared" si="16"/>
        <v>9</v>
      </c>
      <c r="G23" s="1187">
        <f t="shared" si="16"/>
        <v>51</v>
      </c>
      <c r="H23" s="1187">
        <f t="shared" si="16"/>
        <v>43</v>
      </c>
      <c r="I23" s="1187">
        <f t="shared" si="16"/>
        <v>2</v>
      </c>
      <c r="J23" s="1187">
        <f t="shared" si="16"/>
        <v>45</v>
      </c>
      <c r="K23" s="1187">
        <f t="shared" si="16"/>
        <v>26</v>
      </c>
      <c r="L23" s="1187">
        <f t="shared" si="16"/>
        <v>4</v>
      </c>
      <c r="M23" s="1187">
        <f t="shared" si="16"/>
        <v>30</v>
      </c>
      <c r="N23" s="1187">
        <f t="shared" si="16"/>
        <v>163</v>
      </c>
      <c r="O23" s="1187">
        <f t="shared" si="16"/>
        <v>23</v>
      </c>
      <c r="P23" s="1187">
        <f t="shared" si="16"/>
        <v>186</v>
      </c>
    </row>
    <row r="24" spans="1:16" ht="30.75" customHeight="1">
      <c r="A24" s="6381"/>
      <c r="B24" s="6381"/>
      <c r="C24" s="6381"/>
      <c r="D24" s="6381"/>
      <c r="E24" s="6381"/>
      <c r="F24" s="6381"/>
      <c r="G24" s="6381"/>
      <c r="H24" s="6381"/>
      <c r="I24" s="6381"/>
      <c r="J24" s="6381"/>
      <c r="K24" s="6381"/>
      <c r="L24" s="6381"/>
      <c r="M24" s="6381"/>
      <c r="N24" s="6381"/>
      <c r="O24" s="6381"/>
      <c r="P24" s="6381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A3" sqref="A3:J3"/>
    </sheetView>
  </sheetViews>
  <sheetFormatPr defaultColWidth="9.140625" defaultRowHeight="25.5"/>
  <cols>
    <col min="1" max="1" width="106.5703125" style="189" bestFit="1" customWidth="1"/>
    <col min="2" max="2" width="16.140625" style="189" customWidth="1"/>
    <col min="3" max="4" width="12.140625" style="189" customWidth="1"/>
    <col min="5" max="5" width="15.42578125" style="189" customWidth="1"/>
    <col min="6" max="6" width="12.5703125" style="189" customWidth="1"/>
    <col min="7" max="7" width="14.85546875" style="189" customWidth="1"/>
    <col min="8" max="8" width="15" style="189" customWidth="1"/>
    <col min="9" max="9" width="15.28515625" style="189" customWidth="1"/>
    <col min="10" max="10" width="14" style="189" customWidth="1"/>
    <col min="11" max="11" width="9.140625" style="189"/>
    <col min="12" max="12" width="10.5703125" style="189" bestFit="1" customWidth="1"/>
    <col min="13" max="13" width="11.28515625" style="189" customWidth="1"/>
    <col min="14" max="16384" width="9.140625" style="189"/>
  </cols>
  <sheetData>
    <row r="1" spans="1:10">
      <c r="A1" s="6464" t="s">
        <v>81</v>
      </c>
      <c r="B1" s="6464"/>
      <c r="C1" s="6464"/>
      <c r="D1" s="6464"/>
      <c r="E1" s="6464"/>
      <c r="F1" s="6464"/>
      <c r="G1" s="6464"/>
      <c r="H1" s="6464"/>
      <c r="I1" s="6464"/>
      <c r="J1" s="6464"/>
    </row>
    <row r="2" spans="1:10" ht="32.25" customHeight="1">
      <c r="A2" s="6464" t="s">
        <v>82</v>
      </c>
      <c r="B2" s="6464"/>
      <c r="C2" s="6464"/>
      <c r="D2" s="6464"/>
      <c r="E2" s="6464"/>
      <c r="F2" s="6464"/>
      <c r="G2" s="6464"/>
      <c r="H2" s="6464"/>
      <c r="I2" s="6464"/>
      <c r="J2" s="6464"/>
    </row>
    <row r="3" spans="1:10" ht="24.75" customHeight="1">
      <c r="A3" s="6464" t="s">
        <v>412</v>
      </c>
      <c r="B3" s="6464"/>
      <c r="C3" s="6464"/>
      <c r="D3" s="6464"/>
      <c r="E3" s="6464"/>
      <c r="F3" s="6464"/>
      <c r="G3" s="6464"/>
      <c r="H3" s="6464"/>
      <c r="I3" s="6464"/>
      <c r="J3" s="6464"/>
    </row>
    <row r="4" spans="1:10" ht="25.5" customHeight="1" thickBot="1">
      <c r="A4" s="2863" t="s">
        <v>28</v>
      </c>
      <c r="B4" s="2863"/>
      <c r="C4" s="2863"/>
      <c r="D4" s="2863"/>
      <c r="E4" s="2863"/>
      <c r="F4" s="2863"/>
      <c r="G4" s="2863"/>
      <c r="H4" s="2863"/>
      <c r="I4" s="2863"/>
      <c r="J4" s="2863"/>
    </row>
    <row r="5" spans="1:10" ht="24" customHeight="1" thickBot="1">
      <c r="A5" s="6754" t="s">
        <v>1</v>
      </c>
      <c r="B5" s="6757" t="s">
        <v>36</v>
      </c>
      <c r="C5" s="6758"/>
      <c r="D5" s="6759"/>
      <c r="E5" s="6757" t="s">
        <v>37</v>
      </c>
      <c r="F5" s="6758"/>
      <c r="G5" s="6759"/>
      <c r="H5" s="6760" t="s">
        <v>38</v>
      </c>
      <c r="I5" s="6761"/>
      <c r="J5" s="6762"/>
    </row>
    <row r="6" spans="1:10" ht="30" customHeight="1" thickBot="1">
      <c r="A6" s="6755"/>
      <c r="B6" s="6766" t="s">
        <v>39</v>
      </c>
      <c r="C6" s="6767"/>
      <c r="D6" s="6768"/>
      <c r="E6" s="6766" t="s">
        <v>39</v>
      </c>
      <c r="F6" s="6767"/>
      <c r="G6" s="6768"/>
      <c r="H6" s="6763"/>
      <c r="I6" s="6764"/>
      <c r="J6" s="6765"/>
    </row>
    <row r="7" spans="1:10" ht="94.5" customHeight="1" thickBot="1">
      <c r="A7" s="6756"/>
      <c r="B7" s="2141" t="s">
        <v>7</v>
      </c>
      <c r="C7" s="2142" t="s">
        <v>8</v>
      </c>
      <c r="D7" s="2143" t="s">
        <v>9</v>
      </c>
      <c r="E7" s="2141" t="s">
        <v>7</v>
      </c>
      <c r="F7" s="2142" t="s">
        <v>8</v>
      </c>
      <c r="G7" s="2143" t="s">
        <v>9</v>
      </c>
      <c r="H7" s="2141" t="s">
        <v>7</v>
      </c>
      <c r="I7" s="2142" t="s">
        <v>8</v>
      </c>
      <c r="J7" s="2143" t="s">
        <v>9</v>
      </c>
    </row>
    <row r="8" spans="1:10" ht="33.75" customHeight="1" thickBot="1">
      <c r="A8" s="2149" t="s">
        <v>10</v>
      </c>
      <c r="B8" s="2150"/>
      <c r="C8" s="2151"/>
      <c r="D8" s="2899"/>
      <c r="E8" s="2913"/>
      <c r="F8" s="2151"/>
      <c r="G8" s="2152"/>
      <c r="H8" s="2903"/>
      <c r="I8" s="2153"/>
      <c r="J8" s="2154"/>
    </row>
    <row r="9" spans="1:10" ht="30.75" customHeight="1">
      <c r="A9" s="5713" t="s">
        <v>92</v>
      </c>
      <c r="B9" s="5714">
        <f t="shared" ref="B9:G14" si="0">B18+B26</f>
        <v>48</v>
      </c>
      <c r="C9" s="5715">
        <f t="shared" si="0"/>
        <v>5</v>
      </c>
      <c r="D9" s="5716">
        <f t="shared" si="0"/>
        <v>53</v>
      </c>
      <c r="E9" s="5714">
        <f t="shared" si="0"/>
        <v>55</v>
      </c>
      <c r="F9" s="5715">
        <f t="shared" si="0"/>
        <v>11</v>
      </c>
      <c r="G9" s="5716">
        <f t="shared" si="0"/>
        <v>66</v>
      </c>
      <c r="H9" s="2918">
        <f>SUM(B9+E9)</f>
        <v>103</v>
      </c>
      <c r="I9" s="2919">
        <f>SUM(C9+F9)</f>
        <v>16</v>
      </c>
      <c r="J9" s="2920">
        <f>SUM(H9:I9)</f>
        <v>119</v>
      </c>
    </row>
    <row r="10" spans="1:10" ht="29.25" customHeight="1">
      <c r="A10" s="5717" t="s">
        <v>93</v>
      </c>
      <c r="B10" s="5709">
        <f t="shared" si="0"/>
        <v>17</v>
      </c>
      <c r="C10" s="5707">
        <f t="shared" si="0"/>
        <v>3</v>
      </c>
      <c r="D10" s="5708">
        <f t="shared" si="0"/>
        <v>20</v>
      </c>
      <c r="E10" s="5709">
        <f t="shared" si="0"/>
        <v>22</v>
      </c>
      <c r="F10" s="5707">
        <f t="shared" si="0"/>
        <v>0</v>
      </c>
      <c r="G10" s="5708">
        <f t="shared" si="0"/>
        <v>22</v>
      </c>
      <c r="H10" s="2904">
        <f t="shared" ref="H10:I14" si="1">SUM(B10+E10)</f>
        <v>39</v>
      </c>
      <c r="I10" s="2879">
        <f t="shared" si="1"/>
        <v>3</v>
      </c>
      <c r="J10" s="2880">
        <f t="shared" ref="J10:J14" si="2">SUM(H10:I10)</f>
        <v>42</v>
      </c>
    </row>
    <row r="11" spans="1:10" ht="27.75" customHeight="1">
      <c r="A11" s="5717" t="s">
        <v>94</v>
      </c>
      <c r="B11" s="5709">
        <f t="shared" si="0"/>
        <v>16</v>
      </c>
      <c r="C11" s="5707">
        <f t="shared" si="0"/>
        <v>1</v>
      </c>
      <c r="D11" s="5708">
        <f t="shared" si="0"/>
        <v>17</v>
      </c>
      <c r="E11" s="5709">
        <f t="shared" si="0"/>
        <v>21</v>
      </c>
      <c r="F11" s="5707">
        <f t="shared" si="0"/>
        <v>0</v>
      </c>
      <c r="G11" s="5708">
        <f t="shared" si="0"/>
        <v>21</v>
      </c>
      <c r="H11" s="2904">
        <f t="shared" si="1"/>
        <v>37</v>
      </c>
      <c r="I11" s="2879">
        <f t="shared" si="1"/>
        <v>1</v>
      </c>
      <c r="J11" s="2880">
        <f t="shared" si="2"/>
        <v>38</v>
      </c>
    </row>
    <row r="12" spans="1:10" ht="27.75" customHeight="1">
      <c r="A12" s="5718" t="s">
        <v>95</v>
      </c>
      <c r="B12" s="5709">
        <f t="shared" si="0"/>
        <v>16</v>
      </c>
      <c r="C12" s="5707">
        <f t="shared" si="0"/>
        <v>8</v>
      </c>
      <c r="D12" s="5708">
        <f t="shared" si="0"/>
        <v>24</v>
      </c>
      <c r="E12" s="5709">
        <f t="shared" si="0"/>
        <v>22</v>
      </c>
      <c r="F12" s="5707">
        <f t="shared" si="0"/>
        <v>1</v>
      </c>
      <c r="G12" s="5708">
        <f t="shared" si="0"/>
        <v>23</v>
      </c>
      <c r="H12" s="2904">
        <f t="shared" si="1"/>
        <v>38</v>
      </c>
      <c r="I12" s="2879">
        <f t="shared" si="1"/>
        <v>9</v>
      </c>
      <c r="J12" s="2880">
        <f t="shared" si="2"/>
        <v>47</v>
      </c>
    </row>
    <row r="13" spans="1:10" ht="27.75" customHeight="1">
      <c r="A13" s="5717" t="s">
        <v>96</v>
      </c>
      <c r="B13" s="5709">
        <f t="shared" si="0"/>
        <v>19</v>
      </c>
      <c r="C13" s="5707">
        <f t="shared" si="0"/>
        <v>0</v>
      </c>
      <c r="D13" s="5708">
        <f t="shared" si="0"/>
        <v>19</v>
      </c>
      <c r="E13" s="5709">
        <f>E22+E30</f>
        <v>21</v>
      </c>
      <c r="F13" s="5707">
        <f t="shared" si="0"/>
        <v>3</v>
      </c>
      <c r="G13" s="5708">
        <f t="shared" si="0"/>
        <v>24</v>
      </c>
      <c r="H13" s="2904">
        <f>SUM(B13+E13)</f>
        <v>40</v>
      </c>
      <c r="I13" s="2879">
        <f t="shared" si="1"/>
        <v>3</v>
      </c>
      <c r="J13" s="2880">
        <f t="shared" si="2"/>
        <v>43</v>
      </c>
    </row>
    <row r="14" spans="1:10" ht="27.75" customHeight="1" thickBot="1">
      <c r="A14" s="5719" t="s">
        <v>97</v>
      </c>
      <c r="B14" s="5712">
        <f t="shared" si="0"/>
        <v>16</v>
      </c>
      <c r="C14" s="5710">
        <f t="shared" si="0"/>
        <v>1</v>
      </c>
      <c r="D14" s="5711">
        <f t="shared" si="0"/>
        <v>17</v>
      </c>
      <c r="E14" s="5712">
        <f t="shared" si="0"/>
        <v>18</v>
      </c>
      <c r="F14" s="5710">
        <f t="shared" si="0"/>
        <v>0</v>
      </c>
      <c r="G14" s="5711">
        <f t="shared" si="0"/>
        <v>18</v>
      </c>
      <c r="H14" s="2905">
        <f t="shared" si="1"/>
        <v>34</v>
      </c>
      <c r="I14" s="2890">
        <f t="shared" si="1"/>
        <v>1</v>
      </c>
      <c r="J14" s="2921">
        <f t="shared" si="2"/>
        <v>35</v>
      </c>
    </row>
    <row r="15" spans="1:10" ht="30.75" customHeight="1" thickBot="1">
      <c r="A15" s="5720" t="s">
        <v>27</v>
      </c>
      <c r="B15" s="5721">
        <f t="shared" ref="B15:G15" si="3">SUM(B8:B14)</f>
        <v>132</v>
      </c>
      <c r="C15" s="5728">
        <f t="shared" si="3"/>
        <v>18</v>
      </c>
      <c r="D15" s="5728">
        <f t="shared" si="3"/>
        <v>150</v>
      </c>
      <c r="E15" s="5728">
        <f t="shared" si="3"/>
        <v>159</v>
      </c>
      <c r="F15" s="5728">
        <f t="shared" si="3"/>
        <v>15</v>
      </c>
      <c r="G15" s="5722">
        <f t="shared" si="3"/>
        <v>174</v>
      </c>
      <c r="H15" s="2906">
        <f t="shared" ref="H15:J15" si="4">SUM(H8:H14)</f>
        <v>291</v>
      </c>
      <c r="I15" s="2891">
        <f t="shared" si="4"/>
        <v>33</v>
      </c>
      <c r="J15" s="2892">
        <f t="shared" si="4"/>
        <v>324</v>
      </c>
    </row>
    <row r="16" spans="1:10" ht="32.25" customHeight="1" thickBot="1">
      <c r="A16" s="2158" t="s">
        <v>15</v>
      </c>
      <c r="B16" s="5726"/>
      <c r="C16" s="5729"/>
      <c r="D16" s="5727"/>
      <c r="E16" s="5726"/>
      <c r="F16" s="5729"/>
      <c r="G16" s="5727"/>
      <c r="H16" s="4141"/>
      <c r="I16" s="2893"/>
      <c r="J16" s="2894"/>
    </row>
    <row r="17" spans="1:10" ht="29.25" customHeight="1" thickBot="1">
      <c r="A17" s="2148" t="s">
        <v>16</v>
      </c>
      <c r="B17" s="5726"/>
      <c r="C17" s="5729"/>
      <c r="D17" s="5727"/>
      <c r="E17" s="5726"/>
      <c r="F17" s="5729"/>
      <c r="G17" s="5727"/>
      <c r="H17" s="4145"/>
      <c r="I17" s="2893"/>
      <c r="J17" s="2894"/>
    </row>
    <row r="18" spans="1:10" ht="36" customHeight="1">
      <c r="A18" s="2155" t="s">
        <v>92</v>
      </c>
      <c r="B18" s="5723">
        <v>47</v>
      </c>
      <c r="C18" s="5724">
        <v>5</v>
      </c>
      <c r="D18" s="5725">
        <f>SUM(B18:C18)</f>
        <v>52</v>
      </c>
      <c r="E18" s="5723">
        <v>55</v>
      </c>
      <c r="F18" s="5724">
        <v>11</v>
      </c>
      <c r="G18" s="5725">
        <f>SUM(E18:F18)</f>
        <v>66</v>
      </c>
      <c r="H18" s="4144">
        <f>SUM(B18+E18)</f>
        <v>102</v>
      </c>
      <c r="I18" s="2878">
        <f>SUM(C18+F18)</f>
        <v>16</v>
      </c>
      <c r="J18" s="2049">
        <f>SUM(H18:I18)</f>
        <v>118</v>
      </c>
    </row>
    <row r="19" spans="1:10" ht="31.5" customHeight="1">
      <c r="A19" s="2144" t="s">
        <v>93</v>
      </c>
      <c r="B19" s="4133">
        <v>17</v>
      </c>
      <c r="C19" s="5707">
        <v>3</v>
      </c>
      <c r="D19" s="5708">
        <f t="shared" ref="D19:D23" si="5">SUM(B19:C19)</f>
        <v>20</v>
      </c>
      <c r="E19" s="5709">
        <v>22</v>
      </c>
      <c r="F19" s="5707">
        <v>0</v>
      </c>
      <c r="G19" s="4135">
        <f t="shared" ref="G19:G23" si="6">SUM(E19:F19)</f>
        <v>22</v>
      </c>
      <c r="H19" s="2904">
        <f t="shared" ref="H19:I23" si="7">SUM(B19+E19)</f>
        <v>39</v>
      </c>
      <c r="I19" s="2879">
        <f t="shared" si="7"/>
        <v>3</v>
      </c>
      <c r="J19" s="2880">
        <f t="shared" ref="J19:J23" si="8">SUM(H19:I19)</f>
        <v>42</v>
      </c>
    </row>
    <row r="20" spans="1:10" ht="35.25" customHeight="1">
      <c r="A20" s="2144" t="s">
        <v>94</v>
      </c>
      <c r="B20" s="4133">
        <v>16</v>
      </c>
      <c r="C20" s="5707">
        <v>1</v>
      </c>
      <c r="D20" s="5708">
        <f t="shared" si="5"/>
        <v>17</v>
      </c>
      <c r="E20" s="5709">
        <v>21</v>
      </c>
      <c r="F20" s="5707">
        <v>0</v>
      </c>
      <c r="G20" s="4135">
        <f t="shared" si="6"/>
        <v>21</v>
      </c>
      <c r="H20" s="2904">
        <f t="shared" si="7"/>
        <v>37</v>
      </c>
      <c r="I20" s="2879">
        <f t="shared" si="7"/>
        <v>1</v>
      </c>
      <c r="J20" s="2880">
        <f t="shared" si="8"/>
        <v>38</v>
      </c>
    </row>
    <row r="21" spans="1:10" ht="33.75" customHeight="1">
      <c r="A21" s="2145" t="s">
        <v>95</v>
      </c>
      <c r="B21" s="4133">
        <v>16</v>
      </c>
      <c r="C21" s="5707">
        <v>8</v>
      </c>
      <c r="D21" s="5708">
        <f t="shared" si="5"/>
        <v>24</v>
      </c>
      <c r="E21" s="5709">
        <v>22</v>
      </c>
      <c r="F21" s="5707">
        <v>1</v>
      </c>
      <c r="G21" s="4135">
        <f t="shared" si="6"/>
        <v>23</v>
      </c>
      <c r="H21" s="2904">
        <f t="shared" si="7"/>
        <v>38</v>
      </c>
      <c r="I21" s="2879">
        <f t="shared" si="7"/>
        <v>9</v>
      </c>
      <c r="J21" s="2880">
        <f t="shared" si="8"/>
        <v>47</v>
      </c>
    </row>
    <row r="22" spans="1:10" ht="33.75" customHeight="1">
      <c r="A22" s="2144" t="s">
        <v>96</v>
      </c>
      <c r="B22" s="4133">
        <v>19</v>
      </c>
      <c r="C22" s="5707">
        <v>0</v>
      </c>
      <c r="D22" s="5708">
        <f t="shared" si="5"/>
        <v>19</v>
      </c>
      <c r="E22" s="5709">
        <v>21</v>
      </c>
      <c r="F22" s="5707">
        <v>3</v>
      </c>
      <c r="G22" s="4135">
        <f t="shared" si="6"/>
        <v>24</v>
      </c>
      <c r="H22" s="2904">
        <f>SUM(B22+E22)</f>
        <v>40</v>
      </c>
      <c r="I22" s="2879">
        <f t="shared" si="7"/>
        <v>3</v>
      </c>
      <c r="J22" s="2880">
        <f>SUM(H22:I22)</f>
        <v>43</v>
      </c>
    </row>
    <row r="23" spans="1:10" ht="30.75" customHeight="1" thickBot="1">
      <c r="A23" s="2146" t="s">
        <v>97</v>
      </c>
      <c r="B23" s="4136">
        <v>16</v>
      </c>
      <c r="C23" s="5710">
        <v>1</v>
      </c>
      <c r="D23" s="5711">
        <f t="shared" si="5"/>
        <v>17</v>
      </c>
      <c r="E23" s="5712">
        <v>18</v>
      </c>
      <c r="F23" s="5710">
        <v>0</v>
      </c>
      <c r="G23" s="4138">
        <f t="shared" si="6"/>
        <v>18</v>
      </c>
      <c r="H23" s="2905">
        <f t="shared" si="7"/>
        <v>34</v>
      </c>
      <c r="I23" s="2890">
        <f t="shared" si="7"/>
        <v>1</v>
      </c>
      <c r="J23" s="2921">
        <f t="shared" si="8"/>
        <v>35</v>
      </c>
    </row>
    <row r="24" spans="1:10" ht="30.75" customHeight="1" thickBot="1">
      <c r="A24" s="2156" t="s">
        <v>17</v>
      </c>
      <c r="B24" s="4146">
        <f t="shared" ref="B24:G24" si="9">SUM(B18:B23)</f>
        <v>131</v>
      </c>
      <c r="C24" s="5730">
        <f t="shared" si="9"/>
        <v>18</v>
      </c>
      <c r="D24" s="5730">
        <f t="shared" si="9"/>
        <v>149</v>
      </c>
      <c r="E24" s="5730">
        <f t="shared" si="9"/>
        <v>159</v>
      </c>
      <c r="F24" s="5730">
        <f t="shared" si="9"/>
        <v>15</v>
      </c>
      <c r="G24" s="4149">
        <f t="shared" si="9"/>
        <v>174</v>
      </c>
      <c r="H24" s="2909">
        <f t="shared" ref="H24:J24" si="10">SUM(H18:H23)</f>
        <v>290</v>
      </c>
      <c r="I24" s="2895">
        <f t="shared" si="10"/>
        <v>33</v>
      </c>
      <c r="J24" s="2914">
        <f t="shared" si="10"/>
        <v>323</v>
      </c>
    </row>
    <row r="25" spans="1:10" ht="29.25" customHeight="1" thickBot="1">
      <c r="A25" s="2157" t="s">
        <v>18</v>
      </c>
      <c r="B25" s="5731"/>
      <c r="C25" s="5732"/>
      <c r="D25" s="5733"/>
      <c r="E25" s="5731"/>
      <c r="F25" s="5732"/>
      <c r="G25" s="5733"/>
      <c r="H25" s="2907"/>
      <c r="I25" s="2893"/>
      <c r="J25" s="2894"/>
    </row>
    <row r="26" spans="1:10" ht="30" customHeight="1">
      <c r="A26" s="2155" t="s">
        <v>92</v>
      </c>
      <c r="B26" s="5714">
        <v>1</v>
      </c>
      <c r="C26" s="5715">
        <v>0</v>
      </c>
      <c r="D26" s="5716">
        <f>SUM(B26:C26)</f>
        <v>1</v>
      </c>
      <c r="E26" s="5714">
        <v>0</v>
      </c>
      <c r="F26" s="5715">
        <v>0</v>
      </c>
      <c r="G26" s="5716">
        <f>SUM(E26:F26)</f>
        <v>0</v>
      </c>
      <c r="H26" s="2908">
        <f>SUM(B26+E26)</f>
        <v>1</v>
      </c>
      <c r="I26" s="2878">
        <f>SUM(C26+F26)</f>
        <v>0</v>
      </c>
      <c r="J26" s="2049">
        <f>D26+G26</f>
        <v>1</v>
      </c>
    </row>
    <row r="27" spans="1:10" ht="29.25" customHeight="1">
      <c r="A27" s="2144" t="s">
        <v>93</v>
      </c>
      <c r="B27" s="4133">
        <v>0</v>
      </c>
      <c r="C27" s="5707">
        <v>0</v>
      </c>
      <c r="D27" s="5708">
        <f t="shared" ref="D27:D31" si="11">SUM(B27:C27)</f>
        <v>0</v>
      </c>
      <c r="E27" s="5709">
        <v>0</v>
      </c>
      <c r="F27" s="5707">
        <v>0</v>
      </c>
      <c r="G27" s="4135">
        <f t="shared" ref="G27:G31" si="12">SUM(E27:F27)</f>
        <v>0</v>
      </c>
      <c r="H27" s="2904">
        <f t="shared" ref="H27:J31" si="13">B27+E27</f>
        <v>0</v>
      </c>
      <c r="I27" s="2879">
        <f t="shared" si="13"/>
        <v>0</v>
      </c>
      <c r="J27" s="2880">
        <f>D27+G27</f>
        <v>0</v>
      </c>
    </row>
    <row r="28" spans="1:10" ht="33.75" customHeight="1">
      <c r="A28" s="2144" t="s">
        <v>94</v>
      </c>
      <c r="B28" s="4133">
        <v>0</v>
      </c>
      <c r="C28" s="5707">
        <v>0</v>
      </c>
      <c r="D28" s="5708">
        <f t="shared" si="11"/>
        <v>0</v>
      </c>
      <c r="E28" s="5709">
        <v>0</v>
      </c>
      <c r="F28" s="5707">
        <v>0</v>
      </c>
      <c r="G28" s="4139">
        <f t="shared" si="12"/>
        <v>0</v>
      </c>
      <c r="H28" s="2904">
        <f t="shared" si="13"/>
        <v>0</v>
      </c>
      <c r="I28" s="2879">
        <f t="shared" si="13"/>
        <v>0</v>
      </c>
      <c r="J28" s="2880">
        <f>D28+G28</f>
        <v>0</v>
      </c>
    </row>
    <row r="29" spans="1:10" ht="30.75" customHeight="1">
      <c r="A29" s="2145" t="s">
        <v>95</v>
      </c>
      <c r="B29" s="4133">
        <v>0</v>
      </c>
      <c r="C29" s="5707">
        <v>0</v>
      </c>
      <c r="D29" s="5708">
        <f t="shared" si="11"/>
        <v>0</v>
      </c>
      <c r="E29" s="5709">
        <v>0</v>
      </c>
      <c r="F29" s="5707">
        <v>0</v>
      </c>
      <c r="G29" s="4139">
        <f t="shared" si="12"/>
        <v>0</v>
      </c>
      <c r="H29" s="2904">
        <f t="shared" si="13"/>
        <v>0</v>
      </c>
      <c r="I29" s="2879">
        <f t="shared" si="13"/>
        <v>0</v>
      </c>
      <c r="J29" s="2880">
        <f>D29+G29</f>
        <v>0</v>
      </c>
    </row>
    <row r="30" spans="1:10" ht="33" customHeight="1">
      <c r="A30" s="2144" t="s">
        <v>96</v>
      </c>
      <c r="B30" s="4133">
        <v>0</v>
      </c>
      <c r="C30" s="5707">
        <v>0</v>
      </c>
      <c r="D30" s="5708">
        <f t="shared" si="11"/>
        <v>0</v>
      </c>
      <c r="E30" s="5709">
        <v>0</v>
      </c>
      <c r="F30" s="5707">
        <v>0</v>
      </c>
      <c r="G30" s="4139">
        <f t="shared" si="12"/>
        <v>0</v>
      </c>
      <c r="H30" s="2904">
        <f t="shared" si="13"/>
        <v>0</v>
      </c>
      <c r="I30" s="2879">
        <f t="shared" si="13"/>
        <v>0</v>
      </c>
      <c r="J30" s="2880">
        <f t="shared" si="13"/>
        <v>0</v>
      </c>
    </row>
    <row r="31" spans="1:10" ht="30.75" customHeight="1" thickBot="1">
      <c r="A31" s="2146" t="s">
        <v>97</v>
      </c>
      <c r="B31" s="4136">
        <v>0</v>
      </c>
      <c r="C31" s="5710">
        <v>0</v>
      </c>
      <c r="D31" s="5711">
        <f t="shared" si="11"/>
        <v>0</v>
      </c>
      <c r="E31" s="5712">
        <v>0</v>
      </c>
      <c r="F31" s="5710">
        <v>0</v>
      </c>
      <c r="G31" s="4140">
        <f t="shared" si="12"/>
        <v>0</v>
      </c>
      <c r="H31" s="2905">
        <f t="shared" si="13"/>
        <v>0</v>
      </c>
      <c r="I31" s="2890">
        <f t="shared" si="13"/>
        <v>0</v>
      </c>
      <c r="J31" s="2921">
        <f t="shared" si="13"/>
        <v>0</v>
      </c>
    </row>
    <row r="32" spans="1:10" ht="36.75" customHeight="1" thickBot="1">
      <c r="A32" s="2147" t="s">
        <v>19</v>
      </c>
      <c r="B32" s="2896">
        <f t="shared" ref="B32:J32" si="14">SUM(B26:B31)</f>
        <v>1</v>
      </c>
      <c r="C32" s="2897">
        <f t="shared" si="14"/>
        <v>0</v>
      </c>
      <c r="D32" s="2900">
        <f t="shared" si="14"/>
        <v>1</v>
      </c>
      <c r="E32" s="2896">
        <f t="shared" si="14"/>
        <v>0</v>
      </c>
      <c r="F32" s="2897">
        <f t="shared" si="14"/>
        <v>0</v>
      </c>
      <c r="G32" s="2898">
        <f t="shared" si="14"/>
        <v>0</v>
      </c>
      <c r="H32" s="2910">
        <f t="shared" si="14"/>
        <v>1</v>
      </c>
      <c r="I32" s="2897">
        <f t="shared" si="14"/>
        <v>0</v>
      </c>
      <c r="J32" s="2898">
        <f t="shared" si="14"/>
        <v>1</v>
      </c>
    </row>
    <row r="33" spans="1:10" ht="33.75" customHeight="1" thickBot="1">
      <c r="A33" s="2147" t="s">
        <v>29</v>
      </c>
      <c r="B33" s="2881">
        <f t="shared" ref="B33:J33" si="15">B24</f>
        <v>131</v>
      </c>
      <c r="C33" s="2882">
        <f t="shared" si="15"/>
        <v>18</v>
      </c>
      <c r="D33" s="2901">
        <f t="shared" si="15"/>
        <v>149</v>
      </c>
      <c r="E33" s="2881">
        <f t="shared" si="15"/>
        <v>159</v>
      </c>
      <c r="F33" s="2882">
        <f t="shared" si="15"/>
        <v>15</v>
      </c>
      <c r="G33" s="2883">
        <f t="shared" si="15"/>
        <v>174</v>
      </c>
      <c r="H33" s="2911">
        <f t="shared" si="15"/>
        <v>290</v>
      </c>
      <c r="I33" s="2882">
        <f t="shared" si="15"/>
        <v>33</v>
      </c>
      <c r="J33" s="2883">
        <f t="shared" si="15"/>
        <v>323</v>
      </c>
    </row>
    <row r="34" spans="1:10" ht="32.25" customHeight="1" thickBot="1">
      <c r="A34" s="2147" t="s">
        <v>30</v>
      </c>
      <c r="B34" s="2881">
        <f t="shared" ref="B34:J34" si="16">B32</f>
        <v>1</v>
      </c>
      <c r="C34" s="2882">
        <f t="shared" si="16"/>
        <v>0</v>
      </c>
      <c r="D34" s="2901">
        <f t="shared" si="16"/>
        <v>1</v>
      </c>
      <c r="E34" s="2881">
        <f t="shared" si="16"/>
        <v>0</v>
      </c>
      <c r="F34" s="2882">
        <f t="shared" si="16"/>
        <v>0</v>
      </c>
      <c r="G34" s="2883">
        <f t="shared" si="16"/>
        <v>0</v>
      </c>
      <c r="H34" s="2911">
        <f t="shared" si="16"/>
        <v>1</v>
      </c>
      <c r="I34" s="2882">
        <f t="shared" si="16"/>
        <v>0</v>
      </c>
      <c r="J34" s="2883">
        <f t="shared" si="16"/>
        <v>1</v>
      </c>
    </row>
    <row r="35" spans="1:10" ht="36.75" customHeight="1" thickBot="1">
      <c r="A35" s="2148" t="s">
        <v>31</v>
      </c>
      <c r="B35" s="2915">
        <f t="shared" ref="B35:I35" si="17">SUM(B33:B34)</f>
        <v>132</v>
      </c>
      <c r="C35" s="2916">
        <f t="shared" si="17"/>
        <v>18</v>
      </c>
      <c r="D35" s="2902">
        <f t="shared" si="17"/>
        <v>150</v>
      </c>
      <c r="E35" s="2915">
        <f t="shared" si="17"/>
        <v>159</v>
      </c>
      <c r="F35" s="2916">
        <f t="shared" si="17"/>
        <v>15</v>
      </c>
      <c r="G35" s="2917">
        <f>SUM(G33:G34)</f>
        <v>174</v>
      </c>
      <c r="H35" s="2912">
        <f t="shared" si="17"/>
        <v>291</v>
      </c>
      <c r="I35" s="2916">
        <f t="shared" si="17"/>
        <v>33</v>
      </c>
      <c r="J35" s="2917">
        <f>SUM(J33:J34)</f>
        <v>324</v>
      </c>
    </row>
    <row r="36" spans="1:10" ht="32.25" customHeight="1">
      <c r="A36" s="6711"/>
      <c r="B36" s="6711"/>
      <c r="C36" s="6711"/>
      <c r="D36" s="6711"/>
      <c r="E36" s="6711"/>
      <c r="F36" s="6711"/>
      <c r="G36" s="6711"/>
      <c r="H36" s="6711"/>
      <c r="I36" s="6711"/>
      <c r="J36" s="6711"/>
    </row>
    <row r="37" spans="1:10" ht="30" customHeight="1">
      <c r="A37" s="6711"/>
      <c r="B37" s="6711"/>
      <c r="C37" s="6711"/>
      <c r="D37" s="6711"/>
      <c r="E37" s="6711"/>
      <c r="F37" s="6711"/>
      <c r="G37" s="6711"/>
      <c r="H37" s="6711"/>
      <c r="I37" s="6711"/>
      <c r="J37" s="6711"/>
    </row>
    <row r="38" spans="1:10" ht="29.25" customHeight="1">
      <c r="A38" s="6711"/>
      <c r="B38" s="6711"/>
      <c r="C38" s="6711"/>
      <c r="D38" s="6711"/>
      <c r="E38" s="6711"/>
      <c r="F38" s="6711"/>
      <c r="G38" s="6711"/>
      <c r="H38" s="6711"/>
      <c r="I38" s="6711"/>
      <c r="J38" s="6711"/>
    </row>
    <row r="39" spans="1:10" ht="29.25" customHeight="1">
      <c r="B39" s="192"/>
      <c r="C39" s="192"/>
      <c r="D39" s="192"/>
      <c r="E39" s="192"/>
      <c r="F39" s="192"/>
      <c r="G39" s="192"/>
      <c r="H39" s="192"/>
      <c r="I39" s="192"/>
      <c r="J39" s="192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topLeftCell="A7" zoomScale="50" zoomScaleNormal="50" workbookViewId="0">
      <selection activeCell="D9" sqref="D9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13.28515625" style="189" customWidth="1"/>
    <col min="8" max="8" width="15.5703125" style="189" customWidth="1"/>
    <col min="9" max="9" width="14.5703125" style="189" customWidth="1"/>
    <col min="10" max="10" width="14.85546875" style="189" customWidth="1"/>
    <col min="11" max="12" width="15.7109375" style="189" customWidth="1"/>
    <col min="13" max="13" width="16.4257812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464" t="s">
        <v>81</v>
      </c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2863"/>
      <c r="O1" s="2863"/>
    </row>
    <row r="2" spans="1:15" ht="33.75" customHeight="1">
      <c r="A2" s="6464" t="s">
        <v>82</v>
      </c>
      <c r="B2" s="6464"/>
      <c r="C2" s="6464"/>
      <c r="D2" s="6464"/>
      <c r="E2" s="6464"/>
      <c r="F2" s="6464"/>
      <c r="G2" s="6464"/>
      <c r="H2" s="6464"/>
      <c r="I2" s="6464"/>
      <c r="J2" s="6464"/>
      <c r="K2" s="6464"/>
      <c r="L2" s="6464"/>
      <c r="M2" s="6464"/>
      <c r="N2" s="2863"/>
      <c r="O2" s="2863"/>
    </row>
    <row r="3" spans="1:15" ht="21.75" customHeight="1">
      <c r="A3" s="6464" t="s">
        <v>413</v>
      </c>
      <c r="B3" s="6464"/>
      <c r="C3" s="6464"/>
      <c r="D3" s="6464"/>
      <c r="E3" s="6464"/>
      <c r="F3" s="6464"/>
      <c r="G3" s="6464"/>
      <c r="H3" s="6464"/>
      <c r="I3" s="6464"/>
      <c r="J3" s="6464"/>
      <c r="K3" s="6464"/>
      <c r="L3" s="6464"/>
      <c r="M3" s="6464"/>
      <c r="N3" s="2863"/>
      <c r="O3" s="2863"/>
    </row>
    <row r="4" spans="1:15" ht="35.25" customHeight="1" thickBot="1">
      <c r="A4" s="356"/>
    </row>
    <row r="5" spans="1:15" ht="26.25" customHeight="1" thickBot="1">
      <c r="A5" s="6754" t="s">
        <v>1</v>
      </c>
      <c r="B5" s="6769" t="s">
        <v>36</v>
      </c>
      <c r="C5" s="6770"/>
      <c r="D5" s="6771"/>
      <c r="E5" s="6769" t="s">
        <v>37</v>
      </c>
      <c r="F5" s="6770"/>
      <c r="G5" s="6771"/>
      <c r="H5" s="6769" t="s">
        <v>43</v>
      </c>
      <c r="I5" s="6770"/>
      <c r="J5" s="6771"/>
      <c r="K5" s="6772" t="s">
        <v>38</v>
      </c>
      <c r="L5" s="6761"/>
      <c r="M5" s="6762"/>
      <c r="N5" s="367"/>
      <c r="O5" s="367"/>
    </row>
    <row r="6" spans="1:15" ht="30.75" customHeight="1" thickBot="1">
      <c r="A6" s="6755"/>
      <c r="B6" s="6776" t="s">
        <v>39</v>
      </c>
      <c r="C6" s="6777"/>
      <c r="D6" s="6778"/>
      <c r="E6" s="6776" t="s">
        <v>39</v>
      </c>
      <c r="F6" s="6777"/>
      <c r="G6" s="6778"/>
      <c r="H6" s="6776" t="s">
        <v>39</v>
      </c>
      <c r="I6" s="6777"/>
      <c r="J6" s="6778"/>
      <c r="K6" s="6773"/>
      <c r="L6" s="6774"/>
      <c r="M6" s="6775"/>
      <c r="N6" s="367"/>
      <c r="O6" s="367"/>
    </row>
    <row r="7" spans="1:15" ht="94.5" customHeight="1" thickBot="1">
      <c r="A7" s="6755"/>
      <c r="B7" s="2867" t="s">
        <v>7</v>
      </c>
      <c r="C7" s="2868" t="s">
        <v>8</v>
      </c>
      <c r="D7" s="2143" t="s">
        <v>9</v>
      </c>
      <c r="E7" s="2867" t="s">
        <v>7</v>
      </c>
      <c r="F7" s="2868" t="s">
        <v>8</v>
      </c>
      <c r="G7" s="2143" t="s">
        <v>9</v>
      </c>
      <c r="H7" s="2867" t="s">
        <v>7</v>
      </c>
      <c r="I7" s="2868" t="s">
        <v>8</v>
      </c>
      <c r="J7" s="2143" t="s">
        <v>9</v>
      </c>
      <c r="K7" s="2867" t="s">
        <v>7</v>
      </c>
      <c r="L7" s="2868" t="s">
        <v>8</v>
      </c>
      <c r="M7" s="2143" t="s">
        <v>9</v>
      </c>
      <c r="N7" s="367"/>
      <c r="O7" s="367"/>
    </row>
    <row r="8" spans="1:15" ht="31.5" customHeight="1">
      <c r="A8" s="2869" t="s">
        <v>10</v>
      </c>
      <c r="B8" s="2870"/>
      <c r="C8" s="2871"/>
      <c r="D8" s="2924"/>
      <c r="E8" s="2870"/>
      <c r="F8" s="2871"/>
      <c r="G8" s="2924"/>
      <c r="H8" s="2870"/>
      <c r="I8" s="2871"/>
      <c r="J8" s="2924"/>
      <c r="K8" s="4103"/>
      <c r="L8" s="4206"/>
      <c r="M8" s="4197"/>
      <c r="N8" s="367"/>
      <c r="O8" s="367"/>
    </row>
    <row r="9" spans="1:15" ht="32.25" customHeight="1">
      <c r="A9" s="2866" t="s">
        <v>92</v>
      </c>
      <c r="B9" s="4172">
        <f t="shared" ref="B9:C13" si="0">B18+B26</f>
        <v>10</v>
      </c>
      <c r="C9" s="4134">
        <f t="shared" si="0"/>
        <v>7</v>
      </c>
      <c r="D9" s="4135">
        <f>B9+C9</f>
        <v>17</v>
      </c>
      <c r="E9" s="4172">
        <f t="shared" ref="E9:J14" si="1">E18+E26</f>
        <v>15</v>
      </c>
      <c r="F9" s="4134">
        <f t="shared" si="1"/>
        <v>10</v>
      </c>
      <c r="G9" s="4180">
        <f>E9+F9</f>
        <v>25</v>
      </c>
      <c r="H9" s="4172">
        <f t="shared" ref="H9:I12" si="2">H18+H26</f>
        <v>13</v>
      </c>
      <c r="I9" s="4134">
        <f t="shared" si="2"/>
        <v>10</v>
      </c>
      <c r="J9" s="4180">
        <f>H9+I9</f>
        <v>23</v>
      </c>
      <c r="K9" s="4189">
        <f>SUM(B9+E9+H9)</f>
        <v>38</v>
      </c>
      <c r="L9" s="4127">
        <f>SUM(C9+F9+I9)</f>
        <v>27</v>
      </c>
      <c r="M9" s="4198">
        <f>SUM(K9:L9)</f>
        <v>65</v>
      </c>
      <c r="N9" s="367"/>
      <c r="O9" s="367"/>
    </row>
    <row r="10" spans="1:15" ht="33.75" customHeight="1">
      <c r="A10" s="2922" t="s">
        <v>93</v>
      </c>
      <c r="B10" s="4172">
        <f t="shared" si="0"/>
        <v>0</v>
      </c>
      <c r="C10" s="4134">
        <f t="shared" si="0"/>
        <v>0</v>
      </c>
      <c r="D10" s="4135">
        <f>B10+C10</f>
        <v>0</v>
      </c>
      <c r="E10" s="4172">
        <f t="shared" si="1"/>
        <v>0</v>
      </c>
      <c r="F10" s="4134">
        <f t="shared" si="1"/>
        <v>0</v>
      </c>
      <c r="G10" s="4180">
        <f>E10+F10</f>
        <v>0</v>
      </c>
      <c r="H10" s="4172">
        <f t="shared" si="2"/>
        <v>0</v>
      </c>
      <c r="I10" s="4134">
        <f t="shared" si="2"/>
        <v>4</v>
      </c>
      <c r="J10" s="4180">
        <f>H10+I10</f>
        <v>4</v>
      </c>
      <c r="K10" s="4189">
        <f>SUM(B10+E10+H10)</f>
        <v>0</v>
      </c>
      <c r="L10" s="4127">
        <f>SUM(C10+F10+I10)</f>
        <v>4</v>
      </c>
      <c r="M10" s="4198">
        <f t="shared" ref="M10:M12" si="3">SUM(K10:L10)</f>
        <v>4</v>
      </c>
      <c r="N10" s="367"/>
      <c r="O10" s="367"/>
    </row>
    <row r="11" spans="1:15" ht="24.95" customHeight="1">
      <c r="A11" s="2866" t="s">
        <v>94</v>
      </c>
      <c r="B11" s="4172">
        <f t="shared" si="0"/>
        <v>10</v>
      </c>
      <c r="C11" s="4134">
        <f t="shared" si="0"/>
        <v>0</v>
      </c>
      <c r="D11" s="4135">
        <f t="shared" ref="D11" si="4">B11+C11</f>
        <v>10</v>
      </c>
      <c r="E11" s="4172">
        <f t="shared" si="1"/>
        <v>0</v>
      </c>
      <c r="F11" s="4134">
        <f t="shared" si="1"/>
        <v>0</v>
      </c>
      <c r="G11" s="4180">
        <f t="shared" ref="G11" si="5">E11+F11</f>
        <v>0</v>
      </c>
      <c r="H11" s="4172">
        <f t="shared" si="2"/>
        <v>0</v>
      </c>
      <c r="I11" s="4134">
        <f t="shared" si="2"/>
        <v>11</v>
      </c>
      <c r="J11" s="4180">
        <f t="shared" ref="J11" si="6">H11+I11</f>
        <v>11</v>
      </c>
      <c r="K11" s="4189">
        <f t="shared" ref="K11:L11" si="7">SUM(B11+E11+H11)</f>
        <v>10</v>
      </c>
      <c r="L11" s="4127">
        <f t="shared" si="7"/>
        <v>11</v>
      </c>
      <c r="M11" s="4198">
        <f t="shared" si="3"/>
        <v>21</v>
      </c>
      <c r="N11" s="367"/>
      <c r="O11" s="367"/>
    </row>
    <row r="12" spans="1:15" ht="29.25" customHeight="1">
      <c r="A12" s="2923" t="s">
        <v>95</v>
      </c>
      <c r="B12" s="4172">
        <f t="shared" si="0"/>
        <v>0</v>
      </c>
      <c r="C12" s="4134">
        <f t="shared" si="0"/>
        <v>16</v>
      </c>
      <c r="D12" s="4135">
        <f>B12+C12</f>
        <v>16</v>
      </c>
      <c r="E12" s="4172">
        <f t="shared" si="1"/>
        <v>0</v>
      </c>
      <c r="F12" s="4134">
        <f t="shared" si="1"/>
        <v>36</v>
      </c>
      <c r="G12" s="4180">
        <f>E12+F12</f>
        <v>36</v>
      </c>
      <c r="H12" s="4172">
        <f t="shared" si="2"/>
        <v>0</v>
      </c>
      <c r="I12" s="4134">
        <f t="shared" si="2"/>
        <v>51</v>
      </c>
      <c r="J12" s="4180">
        <f>H12+I12</f>
        <v>51</v>
      </c>
      <c r="K12" s="4189">
        <f>SUM(B12+E12+H12)</f>
        <v>0</v>
      </c>
      <c r="L12" s="4127">
        <f>SUM(C12+F12+I12)</f>
        <v>103</v>
      </c>
      <c r="M12" s="4198">
        <f t="shared" si="3"/>
        <v>103</v>
      </c>
      <c r="N12" s="367"/>
      <c r="O12" s="367"/>
    </row>
    <row r="13" spans="1:15" ht="33.75" customHeight="1">
      <c r="A13" s="2923" t="s">
        <v>96</v>
      </c>
      <c r="B13" s="4172">
        <f>B22+B30</f>
        <v>6</v>
      </c>
      <c r="C13" s="4134">
        <f t="shared" si="0"/>
        <v>0</v>
      </c>
      <c r="D13" s="4135">
        <f>B13+C13</f>
        <v>6</v>
      </c>
      <c r="E13" s="4172">
        <f t="shared" si="1"/>
        <v>0</v>
      </c>
      <c r="F13" s="4134">
        <f t="shared" si="1"/>
        <v>0</v>
      </c>
      <c r="G13" s="4181">
        <f t="shared" si="1"/>
        <v>0</v>
      </c>
      <c r="H13" s="4172">
        <f t="shared" si="1"/>
        <v>0</v>
      </c>
      <c r="I13" s="4134">
        <f t="shared" si="1"/>
        <v>0</v>
      </c>
      <c r="J13" s="4181">
        <f t="shared" si="1"/>
        <v>0</v>
      </c>
      <c r="K13" s="4189">
        <f>SUM(B13+E13+H13)</f>
        <v>6</v>
      </c>
      <c r="L13" s="4127">
        <f t="shared" ref="L13:M13" si="8">SUM(C13+F13+I13)</f>
        <v>0</v>
      </c>
      <c r="M13" s="4198">
        <f t="shared" si="8"/>
        <v>6</v>
      </c>
      <c r="N13" s="367"/>
      <c r="O13" s="367"/>
    </row>
    <row r="14" spans="1:15" ht="29.25" customHeight="1" thickBot="1">
      <c r="A14" s="2926" t="s">
        <v>97</v>
      </c>
      <c r="B14" s="4173">
        <f t="shared" ref="B14:C14" si="9">B23+B31</f>
        <v>0</v>
      </c>
      <c r="C14" s="4137">
        <f t="shared" si="9"/>
        <v>0</v>
      </c>
      <c r="D14" s="4138">
        <f>B14+C14</f>
        <v>0</v>
      </c>
      <c r="E14" s="4173">
        <f t="shared" si="1"/>
        <v>15</v>
      </c>
      <c r="F14" s="4137">
        <f t="shared" si="1"/>
        <v>2</v>
      </c>
      <c r="G14" s="4182">
        <f>E14+F14</f>
        <v>17</v>
      </c>
      <c r="H14" s="4173">
        <f t="shared" si="1"/>
        <v>15</v>
      </c>
      <c r="I14" s="4137">
        <f t="shared" si="1"/>
        <v>2</v>
      </c>
      <c r="J14" s="4182">
        <f>H14+I14</f>
        <v>17</v>
      </c>
      <c r="K14" s="4190">
        <f>SUM(B14+E14+H14)</f>
        <v>30</v>
      </c>
      <c r="L14" s="4207">
        <f>SUM(C14+F14+I14)</f>
        <v>4</v>
      </c>
      <c r="M14" s="4199">
        <f>SUM(K14:L14)</f>
        <v>34</v>
      </c>
      <c r="N14" s="367"/>
      <c r="O14" s="367"/>
    </row>
    <row r="15" spans="1:15" ht="29.25" customHeight="1" thickBot="1">
      <c r="A15" s="2931" t="s">
        <v>27</v>
      </c>
      <c r="B15" s="4174">
        <f t="shared" ref="B15:J15" si="10">SUM(B9:B14)</f>
        <v>26</v>
      </c>
      <c r="C15" s="4160">
        <f t="shared" si="10"/>
        <v>23</v>
      </c>
      <c r="D15" s="4161">
        <f t="shared" si="10"/>
        <v>49</v>
      </c>
      <c r="E15" s="4174">
        <f t="shared" si="10"/>
        <v>30</v>
      </c>
      <c r="F15" s="4160">
        <f t="shared" si="10"/>
        <v>48</v>
      </c>
      <c r="G15" s="4183">
        <f t="shared" si="10"/>
        <v>78</v>
      </c>
      <c r="H15" s="4174">
        <f t="shared" si="10"/>
        <v>28</v>
      </c>
      <c r="I15" s="4160">
        <f t="shared" si="10"/>
        <v>78</v>
      </c>
      <c r="J15" s="4183">
        <f t="shared" si="10"/>
        <v>106</v>
      </c>
      <c r="K15" s="4174">
        <f t="shared" ref="K15:M15" si="11">SUM(K9:K14)</f>
        <v>84</v>
      </c>
      <c r="L15" s="4160">
        <f t="shared" si="11"/>
        <v>149</v>
      </c>
      <c r="M15" s="4183">
        <f t="shared" si="11"/>
        <v>233</v>
      </c>
      <c r="N15" s="367"/>
      <c r="O15" s="367"/>
    </row>
    <row r="16" spans="1:15" ht="24.95" customHeight="1">
      <c r="A16" s="2872" t="s">
        <v>15</v>
      </c>
      <c r="B16" s="4175"/>
      <c r="C16" s="4150"/>
      <c r="D16" s="4151"/>
      <c r="E16" s="4175"/>
      <c r="F16" s="4150"/>
      <c r="G16" s="4184"/>
      <c r="H16" s="4175"/>
      <c r="I16" s="4150"/>
      <c r="J16" s="4184"/>
      <c r="K16" s="4191"/>
      <c r="L16" s="4208"/>
      <c r="M16" s="4200"/>
      <c r="N16" s="367"/>
      <c r="O16" s="367"/>
    </row>
    <row r="17" spans="1:18" ht="24.95" customHeight="1">
      <c r="A17" s="2873" t="s">
        <v>16</v>
      </c>
      <c r="B17" s="4176"/>
      <c r="C17" s="4152"/>
      <c r="D17" s="4153"/>
      <c r="E17" s="4176"/>
      <c r="F17" s="4152"/>
      <c r="G17" s="4185"/>
      <c r="H17" s="4176"/>
      <c r="I17" s="4152"/>
      <c r="J17" s="4185"/>
      <c r="K17" s="4192"/>
      <c r="L17" s="4209"/>
      <c r="M17" s="4201"/>
      <c r="N17" s="369"/>
      <c r="O17" s="369"/>
    </row>
    <row r="18" spans="1:18" ht="24.95" customHeight="1">
      <c r="A18" s="2866" t="s">
        <v>92</v>
      </c>
      <c r="B18" s="4172">
        <v>10</v>
      </c>
      <c r="C18" s="4134">
        <v>7</v>
      </c>
      <c r="D18" s="4135">
        <f>SUM(B18:C18)</f>
        <v>17</v>
      </c>
      <c r="E18" s="4172">
        <v>15</v>
      </c>
      <c r="F18" s="4134">
        <v>10</v>
      </c>
      <c r="G18" s="4180">
        <f>SUM(E18:F18)</f>
        <v>25</v>
      </c>
      <c r="H18" s="4172">
        <v>13</v>
      </c>
      <c r="I18" s="4134">
        <v>10</v>
      </c>
      <c r="J18" s="4180">
        <f>SUM(H18:I18)</f>
        <v>23</v>
      </c>
      <c r="K18" s="4189">
        <f t="shared" ref="K18:M22" si="12">B18+E18+H18</f>
        <v>38</v>
      </c>
      <c r="L18" s="4127">
        <f t="shared" si="12"/>
        <v>27</v>
      </c>
      <c r="M18" s="4198">
        <f t="shared" si="12"/>
        <v>65</v>
      </c>
      <c r="N18" s="2864"/>
      <c r="O18" s="2864"/>
    </row>
    <row r="19" spans="1:18" ht="33" customHeight="1">
      <c r="A19" s="2922" t="s">
        <v>93</v>
      </c>
      <c r="B19" s="4172">
        <v>0</v>
      </c>
      <c r="C19" s="4134">
        <v>0</v>
      </c>
      <c r="D19" s="4135">
        <f t="shared" ref="D19:D23" si="13">SUM(B19:C19)</f>
        <v>0</v>
      </c>
      <c r="E19" s="4172">
        <v>0</v>
      </c>
      <c r="F19" s="4134">
        <v>0</v>
      </c>
      <c r="G19" s="4180">
        <f>SUM(E19:F19)</f>
        <v>0</v>
      </c>
      <c r="H19" s="4172">
        <v>0</v>
      </c>
      <c r="I19" s="4134">
        <v>4</v>
      </c>
      <c r="J19" s="4180">
        <f>SUM(H19:I19)</f>
        <v>4</v>
      </c>
      <c r="K19" s="4189">
        <f t="shared" si="12"/>
        <v>0</v>
      </c>
      <c r="L19" s="4127">
        <f t="shared" si="12"/>
        <v>4</v>
      </c>
      <c r="M19" s="4198">
        <f t="shared" si="12"/>
        <v>4</v>
      </c>
      <c r="N19" s="2864"/>
      <c r="O19" s="2864"/>
    </row>
    <row r="20" spans="1:18" ht="24.95" customHeight="1">
      <c r="A20" s="2866" t="s">
        <v>94</v>
      </c>
      <c r="B20" s="4172">
        <v>10</v>
      </c>
      <c r="C20" s="4134">
        <v>0</v>
      </c>
      <c r="D20" s="4135">
        <f t="shared" si="13"/>
        <v>10</v>
      </c>
      <c r="E20" s="4172">
        <v>0</v>
      </c>
      <c r="F20" s="4134">
        <v>0</v>
      </c>
      <c r="G20" s="4180">
        <f>SUM(E20:F20)</f>
        <v>0</v>
      </c>
      <c r="H20" s="4172">
        <v>0</v>
      </c>
      <c r="I20" s="4134">
        <v>11</v>
      </c>
      <c r="J20" s="4180">
        <f>SUM(H20:I20)</f>
        <v>11</v>
      </c>
      <c r="K20" s="4189">
        <f t="shared" si="12"/>
        <v>10</v>
      </c>
      <c r="L20" s="4127">
        <f t="shared" si="12"/>
        <v>11</v>
      </c>
      <c r="M20" s="4198">
        <f t="shared" si="12"/>
        <v>21</v>
      </c>
      <c r="N20" s="2864"/>
      <c r="O20" s="2864"/>
    </row>
    <row r="21" spans="1:18" ht="24.95" customHeight="1">
      <c r="A21" s="2923" t="s">
        <v>95</v>
      </c>
      <c r="B21" s="4172">
        <v>0</v>
      </c>
      <c r="C21" s="4134">
        <v>16</v>
      </c>
      <c r="D21" s="4135">
        <f t="shared" si="13"/>
        <v>16</v>
      </c>
      <c r="E21" s="4172">
        <v>0</v>
      </c>
      <c r="F21" s="4134">
        <v>35</v>
      </c>
      <c r="G21" s="4180">
        <f>SUM(E21:F21)</f>
        <v>35</v>
      </c>
      <c r="H21" s="4172">
        <v>0</v>
      </c>
      <c r="I21" s="4134">
        <v>51</v>
      </c>
      <c r="J21" s="4180">
        <f>SUM(H21:I21)</f>
        <v>51</v>
      </c>
      <c r="K21" s="4189">
        <f t="shared" si="12"/>
        <v>0</v>
      </c>
      <c r="L21" s="4127">
        <f t="shared" si="12"/>
        <v>102</v>
      </c>
      <c r="M21" s="4198">
        <f t="shared" si="12"/>
        <v>102</v>
      </c>
      <c r="N21" s="2864"/>
      <c r="O21" s="2864"/>
    </row>
    <row r="22" spans="1:18" ht="30.75" customHeight="1">
      <c r="A22" s="2923" t="s">
        <v>96</v>
      </c>
      <c r="B22" s="4172">
        <v>5</v>
      </c>
      <c r="C22" s="4134">
        <v>0</v>
      </c>
      <c r="D22" s="4135">
        <f t="shared" si="13"/>
        <v>5</v>
      </c>
      <c r="E22" s="4172">
        <v>0</v>
      </c>
      <c r="F22" s="4134">
        <v>0</v>
      </c>
      <c r="G22" s="4181">
        <v>0</v>
      </c>
      <c r="H22" s="4172">
        <v>0</v>
      </c>
      <c r="I22" s="4134">
        <v>0</v>
      </c>
      <c r="J22" s="4180">
        <v>0</v>
      </c>
      <c r="K22" s="4189">
        <f t="shared" si="12"/>
        <v>5</v>
      </c>
      <c r="L22" s="4127">
        <f t="shared" si="12"/>
        <v>0</v>
      </c>
      <c r="M22" s="4198">
        <f t="shared" si="12"/>
        <v>5</v>
      </c>
      <c r="N22" s="2864"/>
      <c r="O22" s="2864"/>
    </row>
    <row r="23" spans="1:18" ht="32.25" customHeight="1" thickBot="1">
      <c r="A23" s="4165" t="s">
        <v>97</v>
      </c>
      <c r="B23" s="4173">
        <v>0</v>
      </c>
      <c r="C23" s="4137">
        <v>0</v>
      </c>
      <c r="D23" s="4138">
        <f t="shared" si="13"/>
        <v>0</v>
      </c>
      <c r="E23" s="4173">
        <v>15</v>
      </c>
      <c r="F23" s="4137">
        <v>2</v>
      </c>
      <c r="G23" s="4182">
        <f>SUM(E23:F23)</f>
        <v>17</v>
      </c>
      <c r="H23" s="4173">
        <v>15</v>
      </c>
      <c r="I23" s="4137">
        <v>2</v>
      </c>
      <c r="J23" s="4182">
        <f>SUM(H23:I23)</f>
        <v>17</v>
      </c>
      <c r="K23" s="4193">
        <f>B23+E23+H23</f>
        <v>30</v>
      </c>
      <c r="L23" s="4166">
        <f>C23+F23+I23</f>
        <v>4</v>
      </c>
      <c r="M23" s="4202">
        <f>D23+G23+J23</f>
        <v>34</v>
      </c>
      <c r="N23" s="2864"/>
      <c r="O23" s="2864"/>
    </row>
    <row r="24" spans="1:18" ht="32.25" customHeight="1" thickBot="1">
      <c r="A24" s="4168" t="s">
        <v>17</v>
      </c>
      <c r="B24" s="4174">
        <f t="shared" ref="B24:J24" si="14">SUM(B18:B23)</f>
        <v>25</v>
      </c>
      <c r="C24" s="4160">
        <f t="shared" si="14"/>
        <v>23</v>
      </c>
      <c r="D24" s="4161">
        <f t="shared" si="14"/>
        <v>48</v>
      </c>
      <c r="E24" s="4174">
        <f t="shared" si="14"/>
        <v>30</v>
      </c>
      <c r="F24" s="4160">
        <f t="shared" si="14"/>
        <v>47</v>
      </c>
      <c r="G24" s="4183">
        <f t="shared" si="14"/>
        <v>77</v>
      </c>
      <c r="H24" s="4174">
        <f t="shared" si="14"/>
        <v>28</v>
      </c>
      <c r="I24" s="4160">
        <f t="shared" si="14"/>
        <v>78</v>
      </c>
      <c r="J24" s="4183">
        <f t="shared" si="14"/>
        <v>106</v>
      </c>
      <c r="K24" s="4194">
        <f t="shared" ref="K24:M24" si="15">SUM(K18:K23)</f>
        <v>83</v>
      </c>
      <c r="L24" s="4169">
        <f t="shared" si="15"/>
        <v>148</v>
      </c>
      <c r="M24" s="4203">
        <f t="shared" si="15"/>
        <v>231</v>
      </c>
      <c r="N24" s="370"/>
      <c r="O24" s="370"/>
    </row>
    <row r="25" spans="1:18" ht="29.25" customHeight="1" thickBot="1">
      <c r="A25" s="4170" t="s">
        <v>18</v>
      </c>
      <c r="B25" s="4177"/>
      <c r="C25" s="4147"/>
      <c r="D25" s="4148"/>
      <c r="E25" s="4177"/>
      <c r="F25" s="4147"/>
      <c r="G25" s="4186"/>
      <c r="H25" s="4177"/>
      <c r="I25" s="4147"/>
      <c r="J25" s="4186"/>
      <c r="K25" s="4195"/>
      <c r="L25" s="4171"/>
      <c r="M25" s="4204"/>
      <c r="N25" s="2864"/>
      <c r="O25" s="2864"/>
    </row>
    <row r="26" spans="1:18" ht="28.5" customHeight="1">
      <c r="A26" s="4167" t="s">
        <v>92</v>
      </c>
      <c r="B26" s="4178">
        <v>0</v>
      </c>
      <c r="C26" s="4142">
        <v>0</v>
      </c>
      <c r="D26" s="4143">
        <f t="shared" ref="D26:D31" si="16">SUM(B26:C26)</f>
        <v>0</v>
      </c>
      <c r="E26" s="4178">
        <v>0</v>
      </c>
      <c r="F26" s="4142">
        <v>0</v>
      </c>
      <c r="G26" s="4187">
        <f>SUM(E26:F26)</f>
        <v>0</v>
      </c>
      <c r="H26" s="4178">
        <v>0</v>
      </c>
      <c r="I26" s="4142">
        <v>0</v>
      </c>
      <c r="J26" s="4187">
        <f>SUM(H26:I26)</f>
        <v>0</v>
      </c>
      <c r="K26" s="4196">
        <f>B26+E26+H26</f>
        <v>0</v>
      </c>
      <c r="L26" s="4123">
        <f>C26+F26+I26</f>
        <v>0</v>
      </c>
      <c r="M26" s="4205">
        <f>D26+G26+J26</f>
        <v>0</v>
      </c>
      <c r="N26" s="2864"/>
      <c r="O26" s="2864"/>
    </row>
    <row r="27" spans="1:18" ht="30" customHeight="1">
      <c r="A27" s="2922" t="s">
        <v>93</v>
      </c>
      <c r="B27" s="4172">
        <v>0</v>
      </c>
      <c r="C27" s="4134">
        <v>0</v>
      </c>
      <c r="D27" s="4135">
        <f t="shared" si="16"/>
        <v>0</v>
      </c>
      <c r="E27" s="4172">
        <v>0</v>
      </c>
      <c r="F27" s="4134">
        <v>0</v>
      </c>
      <c r="G27" s="4180">
        <f>SUM(E27:F27)</f>
        <v>0</v>
      </c>
      <c r="H27" s="4172">
        <v>0</v>
      </c>
      <c r="I27" s="4134">
        <v>0</v>
      </c>
      <c r="J27" s="4180">
        <f>SUM(H27:I27)</f>
        <v>0</v>
      </c>
      <c r="K27" s="4189">
        <f t="shared" ref="K27:M31" si="17">B27+E27+H27</f>
        <v>0</v>
      </c>
      <c r="L27" s="4127">
        <f t="shared" si="17"/>
        <v>0</v>
      </c>
      <c r="M27" s="4198">
        <f t="shared" si="17"/>
        <v>0</v>
      </c>
      <c r="N27" s="407"/>
      <c r="O27" s="407"/>
    </row>
    <row r="28" spans="1:18" ht="27" thickBot="1">
      <c r="A28" s="2866" t="s">
        <v>94</v>
      </c>
      <c r="B28" s="4172">
        <v>0</v>
      </c>
      <c r="C28" s="4134">
        <v>0</v>
      </c>
      <c r="D28" s="4135">
        <f t="shared" si="16"/>
        <v>0</v>
      </c>
      <c r="E28" s="4172">
        <v>0</v>
      </c>
      <c r="F28" s="4134">
        <v>0</v>
      </c>
      <c r="G28" s="4180">
        <f>SUM(E28:F28)</f>
        <v>0</v>
      </c>
      <c r="H28" s="4172">
        <v>0</v>
      </c>
      <c r="I28" s="4134">
        <v>0</v>
      </c>
      <c r="J28" s="4180">
        <f>SUM(H28:I28)</f>
        <v>0</v>
      </c>
      <c r="K28" s="4189">
        <f t="shared" si="17"/>
        <v>0</v>
      </c>
      <c r="L28" s="4127">
        <f t="shared" si="17"/>
        <v>0</v>
      </c>
      <c r="M28" s="4198">
        <f t="shared" si="17"/>
        <v>0</v>
      </c>
      <c r="N28" s="370"/>
      <c r="O28" s="370"/>
    </row>
    <row r="29" spans="1:18" ht="39.75" customHeight="1" thickBot="1">
      <c r="A29" s="2923" t="s">
        <v>95</v>
      </c>
      <c r="B29" s="4172">
        <v>0</v>
      </c>
      <c r="C29" s="4134">
        <v>0</v>
      </c>
      <c r="D29" s="4135">
        <f t="shared" si="16"/>
        <v>0</v>
      </c>
      <c r="E29" s="4172">
        <v>0</v>
      </c>
      <c r="F29" s="4134">
        <v>1</v>
      </c>
      <c r="G29" s="4180">
        <f>SUM(E29:F29)</f>
        <v>1</v>
      </c>
      <c r="H29" s="4172">
        <v>0</v>
      </c>
      <c r="I29" s="4134">
        <v>0</v>
      </c>
      <c r="J29" s="4180">
        <f>SUM(H29:I29)</f>
        <v>0</v>
      </c>
      <c r="K29" s="4189">
        <f t="shared" si="17"/>
        <v>0</v>
      </c>
      <c r="L29" s="4127">
        <f t="shared" si="17"/>
        <v>1</v>
      </c>
      <c r="M29" s="4198">
        <f t="shared" si="17"/>
        <v>1</v>
      </c>
      <c r="N29" s="407"/>
      <c r="O29" s="407"/>
      <c r="R29" s="2925"/>
    </row>
    <row r="30" spans="1:18" ht="37.5" customHeight="1">
      <c r="A30" s="2923" t="s">
        <v>96</v>
      </c>
      <c r="B30" s="4172">
        <v>1</v>
      </c>
      <c r="C30" s="4134">
        <v>0</v>
      </c>
      <c r="D30" s="4135">
        <f t="shared" si="16"/>
        <v>1</v>
      </c>
      <c r="E30" s="4172">
        <v>0</v>
      </c>
      <c r="F30" s="4134">
        <v>0</v>
      </c>
      <c r="G30" s="4181">
        <v>0</v>
      </c>
      <c r="H30" s="4172">
        <v>0</v>
      </c>
      <c r="I30" s="4134">
        <v>0</v>
      </c>
      <c r="J30" s="4180">
        <v>0</v>
      </c>
      <c r="K30" s="4189">
        <f t="shared" si="17"/>
        <v>1</v>
      </c>
      <c r="L30" s="4127">
        <f t="shared" si="17"/>
        <v>0</v>
      </c>
      <c r="M30" s="4198">
        <f t="shared" si="17"/>
        <v>1</v>
      </c>
      <c r="N30" s="407"/>
      <c r="O30" s="407"/>
      <c r="R30" s="192"/>
    </row>
    <row r="31" spans="1:18" ht="36" customHeight="1" thickBot="1">
      <c r="A31" s="2932" t="s">
        <v>97</v>
      </c>
      <c r="B31" s="4162">
        <v>0</v>
      </c>
      <c r="C31" s="4163">
        <v>0</v>
      </c>
      <c r="D31" s="4164">
        <f t="shared" si="16"/>
        <v>0</v>
      </c>
      <c r="E31" s="4179">
        <v>0</v>
      </c>
      <c r="F31" s="4163">
        <v>0</v>
      </c>
      <c r="G31" s="4188">
        <f>SUM(E31:F31)</f>
        <v>0</v>
      </c>
      <c r="H31" s="4179">
        <v>0</v>
      </c>
      <c r="I31" s="4163">
        <v>0</v>
      </c>
      <c r="J31" s="4188">
        <f>SUM(H31:I31)</f>
        <v>0</v>
      </c>
      <c r="K31" s="4190">
        <f>B31+E31+H31</f>
        <v>0</v>
      </c>
      <c r="L31" s="4207">
        <f>C31+F31+I31</f>
        <v>0</v>
      </c>
      <c r="M31" s="4199">
        <f t="shared" si="17"/>
        <v>0</v>
      </c>
      <c r="N31" s="2864"/>
      <c r="O31" s="2864"/>
    </row>
    <row r="32" spans="1:18" ht="39" customHeight="1" thickBot="1">
      <c r="A32" s="2927" t="s">
        <v>19</v>
      </c>
      <c r="B32" s="4157">
        <f t="shared" ref="B32:J32" si="18">SUM(B26:B31)</f>
        <v>1</v>
      </c>
      <c r="C32" s="4158">
        <f t="shared" si="18"/>
        <v>0</v>
      </c>
      <c r="D32" s="4159">
        <f t="shared" si="18"/>
        <v>1</v>
      </c>
      <c r="E32" s="4157">
        <f t="shared" si="18"/>
        <v>0</v>
      </c>
      <c r="F32" s="4158">
        <f t="shared" si="18"/>
        <v>1</v>
      </c>
      <c r="G32" s="4159">
        <f t="shared" si="18"/>
        <v>1</v>
      </c>
      <c r="H32" s="4157">
        <f t="shared" si="18"/>
        <v>0</v>
      </c>
      <c r="I32" s="4158">
        <f t="shared" si="18"/>
        <v>0</v>
      </c>
      <c r="J32" s="4159">
        <f t="shared" si="18"/>
        <v>0</v>
      </c>
      <c r="K32" s="2928">
        <f t="shared" ref="K32:M32" si="19">SUM(K26:K31)</f>
        <v>1</v>
      </c>
      <c r="L32" s="2929">
        <f t="shared" si="19"/>
        <v>1</v>
      </c>
      <c r="M32" s="2930">
        <f t="shared" si="19"/>
        <v>2</v>
      </c>
      <c r="N32" s="2864"/>
      <c r="O32" s="2864"/>
    </row>
    <row r="33" spans="1:16" ht="32.25" customHeight="1">
      <c r="A33" s="2874" t="s">
        <v>29</v>
      </c>
      <c r="B33" s="4154">
        <f t="shared" ref="B33:J33" si="20">B24</f>
        <v>25</v>
      </c>
      <c r="C33" s="4155">
        <f t="shared" si="20"/>
        <v>23</v>
      </c>
      <c r="D33" s="4156">
        <f t="shared" si="20"/>
        <v>48</v>
      </c>
      <c r="E33" s="4154">
        <f t="shared" si="20"/>
        <v>30</v>
      </c>
      <c r="F33" s="4155">
        <f t="shared" si="20"/>
        <v>47</v>
      </c>
      <c r="G33" s="4156">
        <f t="shared" si="20"/>
        <v>77</v>
      </c>
      <c r="H33" s="4154">
        <f t="shared" si="20"/>
        <v>28</v>
      </c>
      <c r="I33" s="4155">
        <f t="shared" si="20"/>
        <v>78</v>
      </c>
      <c r="J33" s="4156">
        <f t="shared" si="20"/>
        <v>106</v>
      </c>
      <c r="K33" s="2875">
        <f t="shared" ref="K33:M33" si="21">K24</f>
        <v>83</v>
      </c>
      <c r="L33" s="2876">
        <f t="shared" si="21"/>
        <v>148</v>
      </c>
      <c r="M33" s="2877">
        <f t="shared" si="21"/>
        <v>231</v>
      </c>
      <c r="N33" s="372"/>
      <c r="O33" s="372"/>
    </row>
    <row r="34" spans="1:16" ht="32.25" customHeight="1" thickBot="1">
      <c r="A34" s="4210" t="s">
        <v>30</v>
      </c>
      <c r="B34" s="4211">
        <f t="shared" ref="B34:J34" si="22">B32</f>
        <v>1</v>
      </c>
      <c r="C34" s="4212">
        <f t="shared" si="22"/>
        <v>0</v>
      </c>
      <c r="D34" s="4213">
        <f t="shared" si="22"/>
        <v>1</v>
      </c>
      <c r="E34" s="4211">
        <f t="shared" si="22"/>
        <v>0</v>
      </c>
      <c r="F34" s="4212">
        <f t="shared" si="22"/>
        <v>1</v>
      </c>
      <c r="G34" s="4213">
        <f t="shared" si="22"/>
        <v>1</v>
      </c>
      <c r="H34" s="4211">
        <f t="shared" si="22"/>
        <v>0</v>
      </c>
      <c r="I34" s="4212">
        <f t="shared" si="22"/>
        <v>0</v>
      </c>
      <c r="J34" s="4213">
        <f t="shared" si="22"/>
        <v>0</v>
      </c>
      <c r="K34" s="4211">
        <f t="shared" ref="K34:M34" si="23">K32</f>
        <v>1</v>
      </c>
      <c r="L34" s="4212">
        <f t="shared" si="23"/>
        <v>1</v>
      </c>
      <c r="M34" s="4213">
        <f t="shared" si="23"/>
        <v>2</v>
      </c>
      <c r="N34" s="191"/>
      <c r="O34" s="191"/>
    </row>
    <row r="35" spans="1:16" ht="30.75" customHeight="1" thickBot="1">
      <c r="A35" s="4108" t="s">
        <v>31</v>
      </c>
      <c r="B35" s="4214">
        <f t="shared" ref="B35:M35" si="24">SUM(B33:B34)</f>
        <v>26</v>
      </c>
      <c r="C35" s="4215">
        <f t="shared" si="24"/>
        <v>23</v>
      </c>
      <c r="D35" s="4216">
        <f t="shared" si="24"/>
        <v>49</v>
      </c>
      <c r="E35" s="4214">
        <f t="shared" si="24"/>
        <v>30</v>
      </c>
      <c r="F35" s="4215">
        <f t="shared" si="24"/>
        <v>48</v>
      </c>
      <c r="G35" s="4216">
        <f t="shared" si="24"/>
        <v>78</v>
      </c>
      <c r="H35" s="4214">
        <f t="shared" si="24"/>
        <v>28</v>
      </c>
      <c r="I35" s="4215">
        <f>SUM(I33:I34)</f>
        <v>78</v>
      </c>
      <c r="J35" s="4216">
        <f>SUM(J33:J34)</f>
        <v>106</v>
      </c>
      <c r="K35" s="4214">
        <f t="shared" si="24"/>
        <v>84</v>
      </c>
      <c r="L35" s="4215">
        <f t="shared" si="24"/>
        <v>149</v>
      </c>
      <c r="M35" s="4216">
        <f t="shared" si="24"/>
        <v>233</v>
      </c>
      <c r="N35" s="191"/>
      <c r="O35" s="191"/>
    </row>
    <row r="36" spans="1:16" ht="32.25" customHeight="1">
      <c r="A36" s="6711"/>
      <c r="B36" s="6711"/>
      <c r="C36" s="6711"/>
      <c r="D36" s="6711"/>
      <c r="E36" s="6711"/>
      <c r="F36" s="6711"/>
      <c r="G36" s="6711"/>
      <c r="H36" s="6711"/>
      <c r="I36" s="6711"/>
      <c r="J36" s="6711"/>
      <c r="K36" s="6711"/>
      <c r="L36" s="6711"/>
      <c r="M36" s="6711"/>
      <c r="N36" s="6711"/>
      <c r="O36" s="6711"/>
      <c r="P36" s="6711"/>
    </row>
    <row r="37" spans="1:16" ht="34.5" customHeight="1">
      <c r="A37" s="6663"/>
      <c r="B37" s="6663"/>
      <c r="C37" s="6663"/>
      <c r="D37" s="6663"/>
      <c r="E37" s="6663"/>
      <c r="F37" s="6663"/>
      <c r="G37" s="6663"/>
      <c r="H37" s="6663"/>
      <c r="I37" s="6663"/>
      <c r="J37" s="6663"/>
      <c r="K37" s="6663"/>
      <c r="L37" s="6663"/>
      <c r="M37" s="6663"/>
      <c r="N37" s="6663"/>
      <c r="O37" s="6663"/>
      <c r="P37" s="6663"/>
    </row>
    <row r="38" spans="1:16" ht="28.5" customHeight="1">
      <c r="A38" s="6711"/>
      <c r="B38" s="6711"/>
      <c r="C38" s="6711"/>
      <c r="D38" s="6711"/>
      <c r="E38" s="6711"/>
      <c r="F38" s="6711"/>
      <c r="G38" s="6711"/>
      <c r="H38" s="6711"/>
      <c r="I38" s="6711"/>
      <c r="J38" s="6711"/>
      <c r="K38" s="6711"/>
      <c r="L38" s="6711"/>
      <c r="M38" s="6711"/>
      <c r="N38" s="6711"/>
      <c r="O38" s="6711"/>
      <c r="P38" s="6711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3" customWidth="1"/>
    <col min="2" max="2" width="13.7109375" style="253" customWidth="1"/>
    <col min="3" max="3" width="53" style="253" customWidth="1"/>
    <col min="4" max="4" width="16.140625" style="253" customWidth="1"/>
    <col min="5" max="5" width="11.140625" style="253" customWidth="1"/>
    <col min="6" max="6" width="11.28515625" style="254" customWidth="1"/>
    <col min="7" max="7" width="13.42578125" style="253" customWidth="1"/>
    <col min="8" max="8" width="11.85546875" style="253" customWidth="1"/>
    <col min="9" max="9" width="10.5703125" style="254" customWidth="1"/>
    <col min="10" max="10" width="13.42578125" style="253" customWidth="1"/>
    <col min="11" max="11" width="10.85546875" style="253" customWidth="1"/>
    <col min="12" max="12" width="10.85546875" style="254" customWidth="1"/>
    <col min="13" max="13" width="14.42578125" style="253" customWidth="1"/>
    <col min="14" max="14" width="13.140625" style="253" customWidth="1"/>
    <col min="15" max="15" width="11.140625" style="254" customWidth="1"/>
    <col min="16" max="16" width="14.7109375" style="255" customWidth="1"/>
    <col min="17" max="17" width="12.85546875" style="255" customWidth="1"/>
    <col min="18" max="18" width="12.140625" style="255" customWidth="1"/>
    <col min="19" max="19" width="14.85546875" style="253" customWidth="1"/>
    <col min="20" max="20" width="12.7109375" style="253" customWidth="1"/>
    <col min="21" max="21" width="14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1" width="11.140625" style="253" customWidth="1"/>
    <col min="262" max="262" width="11.28515625" style="253" customWidth="1"/>
    <col min="263" max="263" width="9.42578125" style="253" customWidth="1"/>
    <col min="264" max="264" width="11.85546875" style="253" customWidth="1"/>
    <col min="265" max="265" width="10.5703125" style="253" customWidth="1"/>
    <col min="266" max="266" width="9.42578125" style="253" customWidth="1"/>
    <col min="267" max="268" width="10.855468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85546875" style="253" customWidth="1"/>
    <col min="274" max="274" width="12.140625" style="253" customWidth="1"/>
    <col min="275" max="275" width="9.42578125" style="253" customWidth="1"/>
    <col min="276" max="276" width="12" style="253" customWidth="1"/>
    <col min="277" max="277" width="12.28515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7" width="11.140625" style="253" customWidth="1"/>
    <col min="518" max="518" width="11.28515625" style="253" customWidth="1"/>
    <col min="519" max="519" width="9.42578125" style="253" customWidth="1"/>
    <col min="520" max="520" width="11.85546875" style="253" customWidth="1"/>
    <col min="521" max="521" width="10.5703125" style="253" customWidth="1"/>
    <col min="522" max="522" width="9.42578125" style="253" customWidth="1"/>
    <col min="523" max="524" width="10.855468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85546875" style="253" customWidth="1"/>
    <col min="530" max="530" width="12.140625" style="253" customWidth="1"/>
    <col min="531" max="531" width="9.42578125" style="253" customWidth="1"/>
    <col min="532" max="532" width="12" style="253" customWidth="1"/>
    <col min="533" max="533" width="12.28515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3" width="11.140625" style="253" customWidth="1"/>
    <col min="774" max="774" width="11.28515625" style="253" customWidth="1"/>
    <col min="775" max="775" width="9.42578125" style="253" customWidth="1"/>
    <col min="776" max="776" width="11.85546875" style="253" customWidth="1"/>
    <col min="777" max="777" width="10.5703125" style="253" customWidth="1"/>
    <col min="778" max="778" width="9.42578125" style="253" customWidth="1"/>
    <col min="779" max="780" width="10.855468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85546875" style="253" customWidth="1"/>
    <col min="786" max="786" width="12.140625" style="253" customWidth="1"/>
    <col min="787" max="787" width="9.42578125" style="253" customWidth="1"/>
    <col min="788" max="788" width="12" style="253" customWidth="1"/>
    <col min="789" max="789" width="12.28515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29" width="11.140625" style="253" customWidth="1"/>
    <col min="1030" max="1030" width="11.28515625" style="253" customWidth="1"/>
    <col min="1031" max="1031" width="9.42578125" style="253" customWidth="1"/>
    <col min="1032" max="1032" width="11.85546875" style="253" customWidth="1"/>
    <col min="1033" max="1033" width="10.5703125" style="253" customWidth="1"/>
    <col min="1034" max="1034" width="9.42578125" style="253" customWidth="1"/>
    <col min="1035" max="1036" width="10.855468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85546875" style="253" customWidth="1"/>
    <col min="1042" max="1042" width="12.140625" style="253" customWidth="1"/>
    <col min="1043" max="1043" width="9.42578125" style="253" customWidth="1"/>
    <col min="1044" max="1044" width="12" style="253" customWidth="1"/>
    <col min="1045" max="1045" width="12.28515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5" width="11.140625" style="253" customWidth="1"/>
    <col min="1286" max="1286" width="11.28515625" style="253" customWidth="1"/>
    <col min="1287" max="1287" width="9.42578125" style="253" customWidth="1"/>
    <col min="1288" max="1288" width="11.85546875" style="253" customWidth="1"/>
    <col min="1289" max="1289" width="10.5703125" style="253" customWidth="1"/>
    <col min="1290" max="1290" width="9.42578125" style="253" customWidth="1"/>
    <col min="1291" max="1292" width="10.855468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85546875" style="253" customWidth="1"/>
    <col min="1298" max="1298" width="12.140625" style="253" customWidth="1"/>
    <col min="1299" max="1299" width="9.42578125" style="253" customWidth="1"/>
    <col min="1300" max="1300" width="12" style="253" customWidth="1"/>
    <col min="1301" max="1301" width="12.28515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1" width="11.140625" style="253" customWidth="1"/>
    <col min="1542" max="1542" width="11.28515625" style="253" customWidth="1"/>
    <col min="1543" max="1543" width="9.42578125" style="253" customWidth="1"/>
    <col min="1544" max="1544" width="11.85546875" style="253" customWidth="1"/>
    <col min="1545" max="1545" width="10.5703125" style="253" customWidth="1"/>
    <col min="1546" max="1546" width="9.42578125" style="253" customWidth="1"/>
    <col min="1547" max="1548" width="10.855468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85546875" style="253" customWidth="1"/>
    <col min="1554" max="1554" width="12.140625" style="253" customWidth="1"/>
    <col min="1555" max="1555" width="9.42578125" style="253" customWidth="1"/>
    <col min="1556" max="1556" width="12" style="253" customWidth="1"/>
    <col min="1557" max="1557" width="12.28515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7" width="11.140625" style="253" customWidth="1"/>
    <col min="1798" max="1798" width="11.28515625" style="253" customWidth="1"/>
    <col min="1799" max="1799" width="9.42578125" style="253" customWidth="1"/>
    <col min="1800" max="1800" width="11.85546875" style="253" customWidth="1"/>
    <col min="1801" max="1801" width="10.5703125" style="253" customWidth="1"/>
    <col min="1802" max="1802" width="9.42578125" style="253" customWidth="1"/>
    <col min="1803" max="1804" width="10.855468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85546875" style="253" customWidth="1"/>
    <col min="1810" max="1810" width="12.140625" style="253" customWidth="1"/>
    <col min="1811" max="1811" width="9.42578125" style="253" customWidth="1"/>
    <col min="1812" max="1812" width="12" style="253" customWidth="1"/>
    <col min="1813" max="1813" width="12.28515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3" width="11.140625" style="253" customWidth="1"/>
    <col min="2054" max="2054" width="11.28515625" style="253" customWidth="1"/>
    <col min="2055" max="2055" width="9.42578125" style="253" customWidth="1"/>
    <col min="2056" max="2056" width="11.85546875" style="253" customWidth="1"/>
    <col min="2057" max="2057" width="10.5703125" style="253" customWidth="1"/>
    <col min="2058" max="2058" width="9.42578125" style="253" customWidth="1"/>
    <col min="2059" max="2060" width="10.855468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85546875" style="253" customWidth="1"/>
    <col min="2066" max="2066" width="12.140625" style="253" customWidth="1"/>
    <col min="2067" max="2067" width="9.42578125" style="253" customWidth="1"/>
    <col min="2068" max="2068" width="12" style="253" customWidth="1"/>
    <col min="2069" max="2069" width="12.28515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09" width="11.140625" style="253" customWidth="1"/>
    <col min="2310" max="2310" width="11.28515625" style="253" customWidth="1"/>
    <col min="2311" max="2311" width="9.42578125" style="253" customWidth="1"/>
    <col min="2312" max="2312" width="11.85546875" style="253" customWidth="1"/>
    <col min="2313" max="2313" width="10.5703125" style="253" customWidth="1"/>
    <col min="2314" max="2314" width="9.42578125" style="253" customWidth="1"/>
    <col min="2315" max="2316" width="10.855468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85546875" style="253" customWidth="1"/>
    <col min="2322" max="2322" width="12.140625" style="253" customWidth="1"/>
    <col min="2323" max="2323" width="9.42578125" style="253" customWidth="1"/>
    <col min="2324" max="2324" width="12" style="253" customWidth="1"/>
    <col min="2325" max="2325" width="12.28515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5" width="11.140625" style="253" customWidth="1"/>
    <col min="2566" max="2566" width="11.28515625" style="253" customWidth="1"/>
    <col min="2567" max="2567" width="9.42578125" style="253" customWidth="1"/>
    <col min="2568" max="2568" width="11.85546875" style="253" customWidth="1"/>
    <col min="2569" max="2569" width="10.5703125" style="253" customWidth="1"/>
    <col min="2570" max="2570" width="9.42578125" style="253" customWidth="1"/>
    <col min="2571" max="2572" width="10.855468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85546875" style="253" customWidth="1"/>
    <col min="2578" max="2578" width="12.140625" style="253" customWidth="1"/>
    <col min="2579" max="2579" width="9.42578125" style="253" customWidth="1"/>
    <col min="2580" max="2580" width="12" style="253" customWidth="1"/>
    <col min="2581" max="2581" width="12.28515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1" width="11.140625" style="253" customWidth="1"/>
    <col min="2822" max="2822" width="11.28515625" style="253" customWidth="1"/>
    <col min="2823" max="2823" width="9.42578125" style="253" customWidth="1"/>
    <col min="2824" max="2824" width="11.85546875" style="253" customWidth="1"/>
    <col min="2825" max="2825" width="10.5703125" style="253" customWidth="1"/>
    <col min="2826" max="2826" width="9.42578125" style="253" customWidth="1"/>
    <col min="2827" max="2828" width="10.855468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85546875" style="253" customWidth="1"/>
    <col min="2834" max="2834" width="12.140625" style="253" customWidth="1"/>
    <col min="2835" max="2835" width="9.42578125" style="253" customWidth="1"/>
    <col min="2836" max="2836" width="12" style="253" customWidth="1"/>
    <col min="2837" max="2837" width="12.28515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7" width="11.140625" style="253" customWidth="1"/>
    <col min="3078" max="3078" width="11.28515625" style="253" customWidth="1"/>
    <col min="3079" max="3079" width="9.42578125" style="253" customWidth="1"/>
    <col min="3080" max="3080" width="11.85546875" style="253" customWidth="1"/>
    <col min="3081" max="3081" width="10.5703125" style="253" customWidth="1"/>
    <col min="3082" max="3082" width="9.42578125" style="253" customWidth="1"/>
    <col min="3083" max="3084" width="10.855468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85546875" style="253" customWidth="1"/>
    <col min="3090" max="3090" width="12.140625" style="253" customWidth="1"/>
    <col min="3091" max="3091" width="9.42578125" style="253" customWidth="1"/>
    <col min="3092" max="3092" width="12" style="253" customWidth="1"/>
    <col min="3093" max="3093" width="12.28515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3" width="11.140625" style="253" customWidth="1"/>
    <col min="3334" max="3334" width="11.28515625" style="253" customWidth="1"/>
    <col min="3335" max="3335" width="9.42578125" style="253" customWidth="1"/>
    <col min="3336" max="3336" width="11.85546875" style="253" customWidth="1"/>
    <col min="3337" max="3337" width="10.5703125" style="253" customWidth="1"/>
    <col min="3338" max="3338" width="9.42578125" style="253" customWidth="1"/>
    <col min="3339" max="3340" width="10.855468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85546875" style="253" customWidth="1"/>
    <col min="3346" max="3346" width="12.140625" style="253" customWidth="1"/>
    <col min="3347" max="3347" width="9.42578125" style="253" customWidth="1"/>
    <col min="3348" max="3348" width="12" style="253" customWidth="1"/>
    <col min="3349" max="3349" width="12.28515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89" width="11.140625" style="253" customWidth="1"/>
    <col min="3590" max="3590" width="11.28515625" style="253" customWidth="1"/>
    <col min="3591" max="3591" width="9.42578125" style="253" customWidth="1"/>
    <col min="3592" max="3592" width="11.85546875" style="253" customWidth="1"/>
    <col min="3593" max="3593" width="10.5703125" style="253" customWidth="1"/>
    <col min="3594" max="3594" width="9.42578125" style="253" customWidth="1"/>
    <col min="3595" max="3596" width="10.855468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85546875" style="253" customWidth="1"/>
    <col min="3602" max="3602" width="12.140625" style="253" customWidth="1"/>
    <col min="3603" max="3603" width="9.42578125" style="253" customWidth="1"/>
    <col min="3604" max="3604" width="12" style="253" customWidth="1"/>
    <col min="3605" max="3605" width="12.28515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5" width="11.140625" style="253" customWidth="1"/>
    <col min="3846" max="3846" width="11.28515625" style="253" customWidth="1"/>
    <col min="3847" max="3847" width="9.42578125" style="253" customWidth="1"/>
    <col min="3848" max="3848" width="11.85546875" style="253" customWidth="1"/>
    <col min="3849" max="3849" width="10.5703125" style="253" customWidth="1"/>
    <col min="3850" max="3850" width="9.42578125" style="253" customWidth="1"/>
    <col min="3851" max="3852" width="10.855468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85546875" style="253" customWidth="1"/>
    <col min="3858" max="3858" width="12.140625" style="253" customWidth="1"/>
    <col min="3859" max="3859" width="9.42578125" style="253" customWidth="1"/>
    <col min="3860" max="3860" width="12" style="253" customWidth="1"/>
    <col min="3861" max="3861" width="12.28515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1" width="11.140625" style="253" customWidth="1"/>
    <col min="4102" max="4102" width="11.28515625" style="253" customWidth="1"/>
    <col min="4103" max="4103" width="9.42578125" style="253" customWidth="1"/>
    <col min="4104" max="4104" width="11.85546875" style="253" customWidth="1"/>
    <col min="4105" max="4105" width="10.5703125" style="253" customWidth="1"/>
    <col min="4106" max="4106" width="9.42578125" style="253" customWidth="1"/>
    <col min="4107" max="4108" width="10.855468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85546875" style="253" customWidth="1"/>
    <col min="4114" max="4114" width="12.140625" style="253" customWidth="1"/>
    <col min="4115" max="4115" width="9.42578125" style="253" customWidth="1"/>
    <col min="4116" max="4116" width="12" style="253" customWidth="1"/>
    <col min="4117" max="4117" width="12.28515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7" width="11.140625" style="253" customWidth="1"/>
    <col min="4358" max="4358" width="11.28515625" style="253" customWidth="1"/>
    <col min="4359" max="4359" width="9.42578125" style="253" customWidth="1"/>
    <col min="4360" max="4360" width="11.85546875" style="253" customWidth="1"/>
    <col min="4361" max="4361" width="10.5703125" style="253" customWidth="1"/>
    <col min="4362" max="4362" width="9.42578125" style="253" customWidth="1"/>
    <col min="4363" max="4364" width="10.855468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85546875" style="253" customWidth="1"/>
    <col min="4370" max="4370" width="12.140625" style="253" customWidth="1"/>
    <col min="4371" max="4371" width="9.42578125" style="253" customWidth="1"/>
    <col min="4372" max="4372" width="12" style="253" customWidth="1"/>
    <col min="4373" max="4373" width="12.28515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3" width="11.140625" style="253" customWidth="1"/>
    <col min="4614" max="4614" width="11.28515625" style="253" customWidth="1"/>
    <col min="4615" max="4615" width="9.42578125" style="253" customWidth="1"/>
    <col min="4616" max="4616" width="11.85546875" style="253" customWidth="1"/>
    <col min="4617" max="4617" width="10.5703125" style="253" customWidth="1"/>
    <col min="4618" max="4618" width="9.42578125" style="253" customWidth="1"/>
    <col min="4619" max="4620" width="10.855468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85546875" style="253" customWidth="1"/>
    <col min="4626" max="4626" width="12.140625" style="253" customWidth="1"/>
    <col min="4627" max="4627" width="9.42578125" style="253" customWidth="1"/>
    <col min="4628" max="4628" width="12" style="253" customWidth="1"/>
    <col min="4629" max="4629" width="12.28515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69" width="11.140625" style="253" customWidth="1"/>
    <col min="4870" max="4870" width="11.28515625" style="253" customWidth="1"/>
    <col min="4871" max="4871" width="9.42578125" style="253" customWidth="1"/>
    <col min="4872" max="4872" width="11.85546875" style="253" customWidth="1"/>
    <col min="4873" max="4873" width="10.5703125" style="253" customWidth="1"/>
    <col min="4874" max="4874" width="9.42578125" style="253" customWidth="1"/>
    <col min="4875" max="4876" width="10.855468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85546875" style="253" customWidth="1"/>
    <col min="4882" max="4882" width="12.140625" style="253" customWidth="1"/>
    <col min="4883" max="4883" width="9.42578125" style="253" customWidth="1"/>
    <col min="4884" max="4884" width="12" style="253" customWidth="1"/>
    <col min="4885" max="4885" width="12.28515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5" width="11.140625" style="253" customWidth="1"/>
    <col min="5126" max="5126" width="11.28515625" style="253" customWidth="1"/>
    <col min="5127" max="5127" width="9.42578125" style="253" customWidth="1"/>
    <col min="5128" max="5128" width="11.85546875" style="253" customWidth="1"/>
    <col min="5129" max="5129" width="10.5703125" style="253" customWidth="1"/>
    <col min="5130" max="5130" width="9.42578125" style="253" customWidth="1"/>
    <col min="5131" max="5132" width="10.855468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85546875" style="253" customWidth="1"/>
    <col min="5138" max="5138" width="12.140625" style="253" customWidth="1"/>
    <col min="5139" max="5139" width="9.42578125" style="253" customWidth="1"/>
    <col min="5140" max="5140" width="12" style="253" customWidth="1"/>
    <col min="5141" max="5141" width="12.28515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1" width="11.140625" style="253" customWidth="1"/>
    <col min="5382" max="5382" width="11.28515625" style="253" customWidth="1"/>
    <col min="5383" max="5383" width="9.42578125" style="253" customWidth="1"/>
    <col min="5384" max="5384" width="11.85546875" style="253" customWidth="1"/>
    <col min="5385" max="5385" width="10.5703125" style="253" customWidth="1"/>
    <col min="5386" max="5386" width="9.42578125" style="253" customWidth="1"/>
    <col min="5387" max="5388" width="10.855468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85546875" style="253" customWidth="1"/>
    <col min="5394" max="5394" width="12.140625" style="253" customWidth="1"/>
    <col min="5395" max="5395" width="9.42578125" style="253" customWidth="1"/>
    <col min="5396" max="5396" width="12" style="253" customWidth="1"/>
    <col min="5397" max="5397" width="12.28515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7" width="11.140625" style="253" customWidth="1"/>
    <col min="5638" max="5638" width="11.28515625" style="253" customWidth="1"/>
    <col min="5639" max="5639" width="9.42578125" style="253" customWidth="1"/>
    <col min="5640" max="5640" width="11.85546875" style="253" customWidth="1"/>
    <col min="5641" max="5641" width="10.5703125" style="253" customWidth="1"/>
    <col min="5642" max="5642" width="9.42578125" style="253" customWidth="1"/>
    <col min="5643" max="5644" width="10.855468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85546875" style="253" customWidth="1"/>
    <col min="5650" max="5650" width="12.140625" style="253" customWidth="1"/>
    <col min="5651" max="5651" width="9.42578125" style="253" customWidth="1"/>
    <col min="5652" max="5652" width="12" style="253" customWidth="1"/>
    <col min="5653" max="5653" width="12.28515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3" width="11.140625" style="253" customWidth="1"/>
    <col min="5894" max="5894" width="11.28515625" style="253" customWidth="1"/>
    <col min="5895" max="5895" width="9.42578125" style="253" customWidth="1"/>
    <col min="5896" max="5896" width="11.85546875" style="253" customWidth="1"/>
    <col min="5897" max="5897" width="10.5703125" style="253" customWidth="1"/>
    <col min="5898" max="5898" width="9.42578125" style="253" customWidth="1"/>
    <col min="5899" max="5900" width="10.855468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85546875" style="253" customWidth="1"/>
    <col min="5906" max="5906" width="12.140625" style="253" customWidth="1"/>
    <col min="5907" max="5907" width="9.42578125" style="253" customWidth="1"/>
    <col min="5908" max="5908" width="12" style="253" customWidth="1"/>
    <col min="5909" max="5909" width="12.28515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49" width="11.140625" style="253" customWidth="1"/>
    <col min="6150" max="6150" width="11.28515625" style="253" customWidth="1"/>
    <col min="6151" max="6151" width="9.42578125" style="253" customWidth="1"/>
    <col min="6152" max="6152" width="11.85546875" style="253" customWidth="1"/>
    <col min="6153" max="6153" width="10.5703125" style="253" customWidth="1"/>
    <col min="6154" max="6154" width="9.42578125" style="253" customWidth="1"/>
    <col min="6155" max="6156" width="10.855468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85546875" style="253" customWidth="1"/>
    <col min="6162" max="6162" width="12.140625" style="253" customWidth="1"/>
    <col min="6163" max="6163" width="9.42578125" style="253" customWidth="1"/>
    <col min="6164" max="6164" width="12" style="253" customWidth="1"/>
    <col min="6165" max="6165" width="12.28515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5" width="11.140625" style="253" customWidth="1"/>
    <col min="6406" max="6406" width="11.28515625" style="253" customWidth="1"/>
    <col min="6407" max="6407" width="9.42578125" style="253" customWidth="1"/>
    <col min="6408" max="6408" width="11.85546875" style="253" customWidth="1"/>
    <col min="6409" max="6409" width="10.5703125" style="253" customWidth="1"/>
    <col min="6410" max="6410" width="9.42578125" style="253" customWidth="1"/>
    <col min="6411" max="6412" width="10.855468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85546875" style="253" customWidth="1"/>
    <col min="6418" max="6418" width="12.140625" style="253" customWidth="1"/>
    <col min="6419" max="6419" width="9.42578125" style="253" customWidth="1"/>
    <col min="6420" max="6420" width="12" style="253" customWidth="1"/>
    <col min="6421" max="6421" width="12.28515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1" width="11.140625" style="253" customWidth="1"/>
    <col min="6662" max="6662" width="11.28515625" style="253" customWidth="1"/>
    <col min="6663" max="6663" width="9.42578125" style="253" customWidth="1"/>
    <col min="6664" max="6664" width="11.85546875" style="253" customWidth="1"/>
    <col min="6665" max="6665" width="10.5703125" style="253" customWidth="1"/>
    <col min="6666" max="6666" width="9.42578125" style="253" customWidth="1"/>
    <col min="6667" max="6668" width="10.855468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85546875" style="253" customWidth="1"/>
    <col min="6674" max="6674" width="12.140625" style="253" customWidth="1"/>
    <col min="6675" max="6675" width="9.42578125" style="253" customWidth="1"/>
    <col min="6676" max="6676" width="12" style="253" customWidth="1"/>
    <col min="6677" max="6677" width="12.28515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7" width="11.140625" style="253" customWidth="1"/>
    <col min="6918" max="6918" width="11.28515625" style="253" customWidth="1"/>
    <col min="6919" max="6919" width="9.42578125" style="253" customWidth="1"/>
    <col min="6920" max="6920" width="11.85546875" style="253" customWidth="1"/>
    <col min="6921" max="6921" width="10.5703125" style="253" customWidth="1"/>
    <col min="6922" max="6922" width="9.42578125" style="253" customWidth="1"/>
    <col min="6923" max="6924" width="10.855468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85546875" style="253" customWidth="1"/>
    <col min="6930" max="6930" width="12.140625" style="253" customWidth="1"/>
    <col min="6931" max="6931" width="9.42578125" style="253" customWidth="1"/>
    <col min="6932" max="6932" width="12" style="253" customWidth="1"/>
    <col min="6933" max="6933" width="12.28515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3" width="11.140625" style="253" customWidth="1"/>
    <col min="7174" max="7174" width="11.28515625" style="253" customWidth="1"/>
    <col min="7175" max="7175" width="9.42578125" style="253" customWidth="1"/>
    <col min="7176" max="7176" width="11.85546875" style="253" customWidth="1"/>
    <col min="7177" max="7177" width="10.5703125" style="253" customWidth="1"/>
    <col min="7178" max="7178" width="9.42578125" style="253" customWidth="1"/>
    <col min="7179" max="7180" width="10.855468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85546875" style="253" customWidth="1"/>
    <col min="7186" max="7186" width="12.140625" style="253" customWidth="1"/>
    <col min="7187" max="7187" width="9.42578125" style="253" customWidth="1"/>
    <col min="7188" max="7188" width="12" style="253" customWidth="1"/>
    <col min="7189" max="7189" width="12.28515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29" width="11.140625" style="253" customWidth="1"/>
    <col min="7430" max="7430" width="11.28515625" style="253" customWidth="1"/>
    <col min="7431" max="7431" width="9.42578125" style="253" customWidth="1"/>
    <col min="7432" max="7432" width="11.85546875" style="253" customWidth="1"/>
    <col min="7433" max="7433" width="10.5703125" style="253" customWidth="1"/>
    <col min="7434" max="7434" width="9.42578125" style="253" customWidth="1"/>
    <col min="7435" max="7436" width="10.855468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85546875" style="253" customWidth="1"/>
    <col min="7442" max="7442" width="12.140625" style="253" customWidth="1"/>
    <col min="7443" max="7443" width="9.42578125" style="253" customWidth="1"/>
    <col min="7444" max="7444" width="12" style="253" customWidth="1"/>
    <col min="7445" max="7445" width="12.28515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5" width="11.140625" style="253" customWidth="1"/>
    <col min="7686" max="7686" width="11.28515625" style="253" customWidth="1"/>
    <col min="7687" max="7687" width="9.42578125" style="253" customWidth="1"/>
    <col min="7688" max="7688" width="11.85546875" style="253" customWidth="1"/>
    <col min="7689" max="7689" width="10.5703125" style="253" customWidth="1"/>
    <col min="7690" max="7690" width="9.42578125" style="253" customWidth="1"/>
    <col min="7691" max="7692" width="10.855468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85546875" style="253" customWidth="1"/>
    <col min="7698" max="7698" width="12.140625" style="253" customWidth="1"/>
    <col min="7699" max="7699" width="9.42578125" style="253" customWidth="1"/>
    <col min="7700" max="7700" width="12" style="253" customWidth="1"/>
    <col min="7701" max="7701" width="12.28515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1" width="11.140625" style="253" customWidth="1"/>
    <col min="7942" max="7942" width="11.28515625" style="253" customWidth="1"/>
    <col min="7943" max="7943" width="9.42578125" style="253" customWidth="1"/>
    <col min="7944" max="7944" width="11.85546875" style="253" customWidth="1"/>
    <col min="7945" max="7945" width="10.5703125" style="253" customWidth="1"/>
    <col min="7946" max="7946" width="9.42578125" style="253" customWidth="1"/>
    <col min="7947" max="7948" width="10.855468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85546875" style="253" customWidth="1"/>
    <col min="7954" max="7954" width="12.140625" style="253" customWidth="1"/>
    <col min="7955" max="7955" width="9.42578125" style="253" customWidth="1"/>
    <col min="7956" max="7956" width="12" style="253" customWidth="1"/>
    <col min="7957" max="7957" width="12.28515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7" width="11.140625" style="253" customWidth="1"/>
    <col min="8198" max="8198" width="11.28515625" style="253" customWidth="1"/>
    <col min="8199" max="8199" width="9.42578125" style="253" customWidth="1"/>
    <col min="8200" max="8200" width="11.85546875" style="253" customWidth="1"/>
    <col min="8201" max="8201" width="10.5703125" style="253" customWidth="1"/>
    <col min="8202" max="8202" width="9.42578125" style="253" customWidth="1"/>
    <col min="8203" max="8204" width="10.855468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85546875" style="253" customWidth="1"/>
    <col min="8210" max="8210" width="12.140625" style="253" customWidth="1"/>
    <col min="8211" max="8211" width="9.42578125" style="253" customWidth="1"/>
    <col min="8212" max="8212" width="12" style="253" customWidth="1"/>
    <col min="8213" max="8213" width="12.28515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3" width="11.140625" style="253" customWidth="1"/>
    <col min="8454" max="8454" width="11.28515625" style="253" customWidth="1"/>
    <col min="8455" max="8455" width="9.42578125" style="253" customWidth="1"/>
    <col min="8456" max="8456" width="11.85546875" style="253" customWidth="1"/>
    <col min="8457" max="8457" width="10.5703125" style="253" customWidth="1"/>
    <col min="8458" max="8458" width="9.42578125" style="253" customWidth="1"/>
    <col min="8459" max="8460" width="10.855468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85546875" style="253" customWidth="1"/>
    <col min="8466" max="8466" width="12.140625" style="253" customWidth="1"/>
    <col min="8467" max="8467" width="9.42578125" style="253" customWidth="1"/>
    <col min="8468" max="8468" width="12" style="253" customWidth="1"/>
    <col min="8469" max="8469" width="12.28515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09" width="11.140625" style="253" customWidth="1"/>
    <col min="8710" max="8710" width="11.28515625" style="253" customWidth="1"/>
    <col min="8711" max="8711" width="9.42578125" style="253" customWidth="1"/>
    <col min="8712" max="8712" width="11.85546875" style="253" customWidth="1"/>
    <col min="8713" max="8713" width="10.5703125" style="253" customWidth="1"/>
    <col min="8714" max="8714" width="9.42578125" style="253" customWidth="1"/>
    <col min="8715" max="8716" width="10.855468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85546875" style="253" customWidth="1"/>
    <col min="8722" max="8722" width="12.140625" style="253" customWidth="1"/>
    <col min="8723" max="8723" width="9.42578125" style="253" customWidth="1"/>
    <col min="8724" max="8724" width="12" style="253" customWidth="1"/>
    <col min="8725" max="8725" width="12.28515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5" width="11.140625" style="253" customWidth="1"/>
    <col min="8966" max="8966" width="11.28515625" style="253" customWidth="1"/>
    <col min="8967" max="8967" width="9.42578125" style="253" customWidth="1"/>
    <col min="8968" max="8968" width="11.85546875" style="253" customWidth="1"/>
    <col min="8969" max="8969" width="10.5703125" style="253" customWidth="1"/>
    <col min="8970" max="8970" width="9.42578125" style="253" customWidth="1"/>
    <col min="8971" max="8972" width="10.855468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85546875" style="253" customWidth="1"/>
    <col min="8978" max="8978" width="12.140625" style="253" customWidth="1"/>
    <col min="8979" max="8979" width="9.42578125" style="253" customWidth="1"/>
    <col min="8980" max="8980" width="12" style="253" customWidth="1"/>
    <col min="8981" max="8981" width="12.28515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1" width="11.140625" style="253" customWidth="1"/>
    <col min="9222" max="9222" width="11.28515625" style="253" customWidth="1"/>
    <col min="9223" max="9223" width="9.42578125" style="253" customWidth="1"/>
    <col min="9224" max="9224" width="11.85546875" style="253" customWidth="1"/>
    <col min="9225" max="9225" width="10.5703125" style="253" customWidth="1"/>
    <col min="9226" max="9226" width="9.42578125" style="253" customWidth="1"/>
    <col min="9227" max="9228" width="10.855468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85546875" style="253" customWidth="1"/>
    <col min="9234" max="9234" width="12.140625" style="253" customWidth="1"/>
    <col min="9235" max="9235" width="9.42578125" style="253" customWidth="1"/>
    <col min="9236" max="9236" width="12" style="253" customWidth="1"/>
    <col min="9237" max="9237" width="12.28515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7" width="11.140625" style="253" customWidth="1"/>
    <col min="9478" max="9478" width="11.28515625" style="253" customWidth="1"/>
    <col min="9479" max="9479" width="9.42578125" style="253" customWidth="1"/>
    <col min="9480" max="9480" width="11.85546875" style="253" customWidth="1"/>
    <col min="9481" max="9481" width="10.5703125" style="253" customWidth="1"/>
    <col min="9482" max="9482" width="9.42578125" style="253" customWidth="1"/>
    <col min="9483" max="9484" width="10.855468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85546875" style="253" customWidth="1"/>
    <col min="9490" max="9490" width="12.140625" style="253" customWidth="1"/>
    <col min="9491" max="9491" width="9.42578125" style="253" customWidth="1"/>
    <col min="9492" max="9492" width="12" style="253" customWidth="1"/>
    <col min="9493" max="9493" width="12.28515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3" width="11.140625" style="253" customWidth="1"/>
    <col min="9734" max="9734" width="11.28515625" style="253" customWidth="1"/>
    <col min="9735" max="9735" width="9.42578125" style="253" customWidth="1"/>
    <col min="9736" max="9736" width="11.85546875" style="253" customWidth="1"/>
    <col min="9737" max="9737" width="10.5703125" style="253" customWidth="1"/>
    <col min="9738" max="9738" width="9.42578125" style="253" customWidth="1"/>
    <col min="9739" max="9740" width="10.855468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85546875" style="253" customWidth="1"/>
    <col min="9746" max="9746" width="12.140625" style="253" customWidth="1"/>
    <col min="9747" max="9747" width="9.42578125" style="253" customWidth="1"/>
    <col min="9748" max="9748" width="12" style="253" customWidth="1"/>
    <col min="9749" max="9749" width="12.28515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89" width="11.140625" style="253" customWidth="1"/>
    <col min="9990" max="9990" width="11.28515625" style="253" customWidth="1"/>
    <col min="9991" max="9991" width="9.42578125" style="253" customWidth="1"/>
    <col min="9992" max="9992" width="11.85546875" style="253" customWidth="1"/>
    <col min="9993" max="9993" width="10.5703125" style="253" customWidth="1"/>
    <col min="9994" max="9994" width="9.42578125" style="253" customWidth="1"/>
    <col min="9995" max="9996" width="10.855468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85546875" style="253" customWidth="1"/>
    <col min="10002" max="10002" width="12.140625" style="253" customWidth="1"/>
    <col min="10003" max="10003" width="9.42578125" style="253" customWidth="1"/>
    <col min="10004" max="10004" width="12" style="253" customWidth="1"/>
    <col min="10005" max="10005" width="12.28515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5" width="11.140625" style="253" customWidth="1"/>
    <col min="10246" max="10246" width="11.28515625" style="253" customWidth="1"/>
    <col min="10247" max="10247" width="9.42578125" style="253" customWidth="1"/>
    <col min="10248" max="10248" width="11.85546875" style="253" customWidth="1"/>
    <col min="10249" max="10249" width="10.5703125" style="253" customWidth="1"/>
    <col min="10250" max="10250" width="9.42578125" style="253" customWidth="1"/>
    <col min="10251" max="10252" width="10.855468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85546875" style="253" customWidth="1"/>
    <col min="10258" max="10258" width="12.140625" style="253" customWidth="1"/>
    <col min="10259" max="10259" width="9.42578125" style="253" customWidth="1"/>
    <col min="10260" max="10260" width="12" style="253" customWidth="1"/>
    <col min="10261" max="10261" width="12.28515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1" width="11.140625" style="253" customWidth="1"/>
    <col min="10502" max="10502" width="11.28515625" style="253" customWidth="1"/>
    <col min="10503" max="10503" width="9.42578125" style="253" customWidth="1"/>
    <col min="10504" max="10504" width="11.85546875" style="253" customWidth="1"/>
    <col min="10505" max="10505" width="10.5703125" style="253" customWidth="1"/>
    <col min="10506" max="10506" width="9.42578125" style="253" customWidth="1"/>
    <col min="10507" max="10508" width="10.855468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85546875" style="253" customWidth="1"/>
    <col min="10514" max="10514" width="12.140625" style="253" customWidth="1"/>
    <col min="10515" max="10515" width="9.42578125" style="253" customWidth="1"/>
    <col min="10516" max="10516" width="12" style="253" customWidth="1"/>
    <col min="10517" max="10517" width="12.28515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7" width="11.140625" style="253" customWidth="1"/>
    <col min="10758" max="10758" width="11.28515625" style="253" customWidth="1"/>
    <col min="10759" max="10759" width="9.42578125" style="253" customWidth="1"/>
    <col min="10760" max="10760" width="11.85546875" style="253" customWidth="1"/>
    <col min="10761" max="10761" width="10.5703125" style="253" customWidth="1"/>
    <col min="10762" max="10762" width="9.42578125" style="253" customWidth="1"/>
    <col min="10763" max="10764" width="10.855468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85546875" style="253" customWidth="1"/>
    <col min="10770" max="10770" width="12.140625" style="253" customWidth="1"/>
    <col min="10771" max="10771" width="9.42578125" style="253" customWidth="1"/>
    <col min="10772" max="10772" width="12" style="253" customWidth="1"/>
    <col min="10773" max="10773" width="12.28515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3" width="11.140625" style="253" customWidth="1"/>
    <col min="11014" max="11014" width="11.28515625" style="253" customWidth="1"/>
    <col min="11015" max="11015" width="9.42578125" style="253" customWidth="1"/>
    <col min="11016" max="11016" width="11.85546875" style="253" customWidth="1"/>
    <col min="11017" max="11017" width="10.5703125" style="253" customWidth="1"/>
    <col min="11018" max="11018" width="9.42578125" style="253" customWidth="1"/>
    <col min="11019" max="11020" width="10.855468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85546875" style="253" customWidth="1"/>
    <col min="11026" max="11026" width="12.140625" style="253" customWidth="1"/>
    <col min="11027" max="11027" width="9.42578125" style="253" customWidth="1"/>
    <col min="11028" max="11028" width="12" style="253" customWidth="1"/>
    <col min="11029" max="11029" width="12.28515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69" width="11.140625" style="253" customWidth="1"/>
    <col min="11270" max="11270" width="11.28515625" style="253" customWidth="1"/>
    <col min="11271" max="11271" width="9.42578125" style="253" customWidth="1"/>
    <col min="11272" max="11272" width="11.85546875" style="253" customWidth="1"/>
    <col min="11273" max="11273" width="10.5703125" style="253" customWidth="1"/>
    <col min="11274" max="11274" width="9.42578125" style="253" customWidth="1"/>
    <col min="11275" max="11276" width="10.855468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85546875" style="253" customWidth="1"/>
    <col min="11282" max="11282" width="12.140625" style="253" customWidth="1"/>
    <col min="11283" max="11283" width="9.42578125" style="253" customWidth="1"/>
    <col min="11284" max="11284" width="12" style="253" customWidth="1"/>
    <col min="11285" max="11285" width="12.28515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5" width="11.140625" style="253" customWidth="1"/>
    <col min="11526" max="11526" width="11.28515625" style="253" customWidth="1"/>
    <col min="11527" max="11527" width="9.42578125" style="253" customWidth="1"/>
    <col min="11528" max="11528" width="11.85546875" style="253" customWidth="1"/>
    <col min="11529" max="11529" width="10.5703125" style="253" customWidth="1"/>
    <col min="11530" max="11530" width="9.42578125" style="253" customWidth="1"/>
    <col min="11531" max="11532" width="10.855468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85546875" style="253" customWidth="1"/>
    <col min="11538" max="11538" width="12.140625" style="253" customWidth="1"/>
    <col min="11539" max="11539" width="9.42578125" style="253" customWidth="1"/>
    <col min="11540" max="11540" width="12" style="253" customWidth="1"/>
    <col min="11541" max="11541" width="12.28515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1" width="11.140625" style="253" customWidth="1"/>
    <col min="11782" max="11782" width="11.28515625" style="253" customWidth="1"/>
    <col min="11783" max="11783" width="9.42578125" style="253" customWidth="1"/>
    <col min="11784" max="11784" width="11.85546875" style="253" customWidth="1"/>
    <col min="11785" max="11785" width="10.5703125" style="253" customWidth="1"/>
    <col min="11786" max="11786" width="9.42578125" style="253" customWidth="1"/>
    <col min="11787" max="11788" width="10.855468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85546875" style="253" customWidth="1"/>
    <col min="11794" max="11794" width="12.140625" style="253" customWidth="1"/>
    <col min="11795" max="11795" width="9.42578125" style="253" customWidth="1"/>
    <col min="11796" max="11796" width="12" style="253" customWidth="1"/>
    <col min="11797" max="11797" width="12.28515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7" width="11.140625" style="253" customWidth="1"/>
    <col min="12038" max="12038" width="11.28515625" style="253" customWidth="1"/>
    <col min="12039" max="12039" width="9.42578125" style="253" customWidth="1"/>
    <col min="12040" max="12040" width="11.85546875" style="253" customWidth="1"/>
    <col min="12041" max="12041" width="10.5703125" style="253" customWidth="1"/>
    <col min="12042" max="12042" width="9.42578125" style="253" customWidth="1"/>
    <col min="12043" max="12044" width="10.855468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85546875" style="253" customWidth="1"/>
    <col min="12050" max="12050" width="12.140625" style="253" customWidth="1"/>
    <col min="12051" max="12051" width="9.42578125" style="253" customWidth="1"/>
    <col min="12052" max="12052" width="12" style="253" customWidth="1"/>
    <col min="12053" max="12053" width="12.28515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3" width="11.140625" style="253" customWidth="1"/>
    <col min="12294" max="12294" width="11.28515625" style="253" customWidth="1"/>
    <col min="12295" max="12295" width="9.42578125" style="253" customWidth="1"/>
    <col min="12296" max="12296" width="11.85546875" style="253" customWidth="1"/>
    <col min="12297" max="12297" width="10.5703125" style="253" customWidth="1"/>
    <col min="12298" max="12298" width="9.42578125" style="253" customWidth="1"/>
    <col min="12299" max="12300" width="10.855468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85546875" style="253" customWidth="1"/>
    <col min="12306" max="12306" width="12.140625" style="253" customWidth="1"/>
    <col min="12307" max="12307" width="9.42578125" style="253" customWidth="1"/>
    <col min="12308" max="12308" width="12" style="253" customWidth="1"/>
    <col min="12309" max="12309" width="12.28515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49" width="11.140625" style="253" customWidth="1"/>
    <col min="12550" max="12550" width="11.28515625" style="253" customWidth="1"/>
    <col min="12551" max="12551" width="9.42578125" style="253" customWidth="1"/>
    <col min="12552" max="12552" width="11.85546875" style="253" customWidth="1"/>
    <col min="12553" max="12553" width="10.5703125" style="253" customWidth="1"/>
    <col min="12554" max="12554" width="9.42578125" style="253" customWidth="1"/>
    <col min="12555" max="12556" width="10.855468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85546875" style="253" customWidth="1"/>
    <col min="12562" max="12562" width="12.140625" style="253" customWidth="1"/>
    <col min="12563" max="12563" width="9.42578125" style="253" customWidth="1"/>
    <col min="12564" max="12564" width="12" style="253" customWidth="1"/>
    <col min="12565" max="12565" width="12.28515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5" width="11.140625" style="253" customWidth="1"/>
    <col min="12806" max="12806" width="11.28515625" style="253" customWidth="1"/>
    <col min="12807" max="12807" width="9.42578125" style="253" customWidth="1"/>
    <col min="12808" max="12808" width="11.85546875" style="253" customWidth="1"/>
    <col min="12809" max="12809" width="10.5703125" style="253" customWidth="1"/>
    <col min="12810" max="12810" width="9.42578125" style="253" customWidth="1"/>
    <col min="12811" max="12812" width="10.855468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85546875" style="253" customWidth="1"/>
    <col min="12818" max="12818" width="12.140625" style="253" customWidth="1"/>
    <col min="12819" max="12819" width="9.42578125" style="253" customWidth="1"/>
    <col min="12820" max="12820" width="12" style="253" customWidth="1"/>
    <col min="12821" max="12821" width="12.28515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1" width="11.140625" style="253" customWidth="1"/>
    <col min="13062" max="13062" width="11.28515625" style="253" customWidth="1"/>
    <col min="13063" max="13063" width="9.42578125" style="253" customWidth="1"/>
    <col min="13064" max="13064" width="11.85546875" style="253" customWidth="1"/>
    <col min="13065" max="13065" width="10.5703125" style="253" customWidth="1"/>
    <col min="13066" max="13066" width="9.42578125" style="253" customWidth="1"/>
    <col min="13067" max="13068" width="10.855468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85546875" style="253" customWidth="1"/>
    <col min="13074" max="13074" width="12.140625" style="253" customWidth="1"/>
    <col min="13075" max="13075" width="9.42578125" style="253" customWidth="1"/>
    <col min="13076" max="13076" width="12" style="253" customWidth="1"/>
    <col min="13077" max="13077" width="12.28515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7" width="11.140625" style="253" customWidth="1"/>
    <col min="13318" max="13318" width="11.28515625" style="253" customWidth="1"/>
    <col min="13319" max="13319" width="9.42578125" style="253" customWidth="1"/>
    <col min="13320" max="13320" width="11.85546875" style="253" customWidth="1"/>
    <col min="13321" max="13321" width="10.5703125" style="253" customWidth="1"/>
    <col min="13322" max="13322" width="9.42578125" style="253" customWidth="1"/>
    <col min="13323" max="13324" width="10.855468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85546875" style="253" customWidth="1"/>
    <col min="13330" max="13330" width="12.140625" style="253" customWidth="1"/>
    <col min="13331" max="13331" width="9.42578125" style="253" customWidth="1"/>
    <col min="13332" max="13332" width="12" style="253" customWidth="1"/>
    <col min="13333" max="13333" width="12.28515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3" width="11.140625" style="253" customWidth="1"/>
    <col min="13574" max="13574" width="11.28515625" style="253" customWidth="1"/>
    <col min="13575" max="13575" width="9.42578125" style="253" customWidth="1"/>
    <col min="13576" max="13576" width="11.85546875" style="253" customWidth="1"/>
    <col min="13577" max="13577" width="10.5703125" style="253" customWidth="1"/>
    <col min="13578" max="13578" width="9.42578125" style="253" customWidth="1"/>
    <col min="13579" max="13580" width="10.855468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85546875" style="253" customWidth="1"/>
    <col min="13586" max="13586" width="12.140625" style="253" customWidth="1"/>
    <col min="13587" max="13587" width="9.42578125" style="253" customWidth="1"/>
    <col min="13588" max="13588" width="12" style="253" customWidth="1"/>
    <col min="13589" max="13589" width="12.28515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29" width="11.140625" style="253" customWidth="1"/>
    <col min="13830" max="13830" width="11.28515625" style="253" customWidth="1"/>
    <col min="13831" max="13831" width="9.42578125" style="253" customWidth="1"/>
    <col min="13832" max="13832" width="11.85546875" style="253" customWidth="1"/>
    <col min="13833" max="13833" width="10.5703125" style="253" customWidth="1"/>
    <col min="13834" max="13834" width="9.42578125" style="253" customWidth="1"/>
    <col min="13835" max="13836" width="10.855468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85546875" style="253" customWidth="1"/>
    <col min="13842" max="13842" width="12.140625" style="253" customWidth="1"/>
    <col min="13843" max="13843" width="9.42578125" style="253" customWidth="1"/>
    <col min="13844" max="13844" width="12" style="253" customWidth="1"/>
    <col min="13845" max="13845" width="12.28515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5" width="11.140625" style="253" customWidth="1"/>
    <col min="14086" max="14086" width="11.28515625" style="253" customWidth="1"/>
    <col min="14087" max="14087" width="9.42578125" style="253" customWidth="1"/>
    <col min="14088" max="14088" width="11.85546875" style="253" customWidth="1"/>
    <col min="14089" max="14089" width="10.5703125" style="253" customWidth="1"/>
    <col min="14090" max="14090" width="9.42578125" style="253" customWidth="1"/>
    <col min="14091" max="14092" width="10.855468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85546875" style="253" customWidth="1"/>
    <col min="14098" max="14098" width="12.140625" style="253" customWidth="1"/>
    <col min="14099" max="14099" width="9.42578125" style="253" customWidth="1"/>
    <col min="14100" max="14100" width="12" style="253" customWidth="1"/>
    <col min="14101" max="14101" width="12.28515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1" width="11.140625" style="253" customWidth="1"/>
    <col min="14342" max="14342" width="11.28515625" style="253" customWidth="1"/>
    <col min="14343" max="14343" width="9.42578125" style="253" customWidth="1"/>
    <col min="14344" max="14344" width="11.85546875" style="253" customWidth="1"/>
    <col min="14345" max="14345" width="10.5703125" style="253" customWidth="1"/>
    <col min="14346" max="14346" width="9.42578125" style="253" customWidth="1"/>
    <col min="14347" max="14348" width="10.855468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85546875" style="253" customWidth="1"/>
    <col min="14354" max="14354" width="12.140625" style="253" customWidth="1"/>
    <col min="14355" max="14355" width="9.42578125" style="253" customWidth="1"/>
    <col min="14356" max="14356" width="12" style="253" customWidth="1"/>
    <col min="14357" max="14357" width="12.28515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7" width="11.140625" style="253" customWidth="1"/>
    <col min="14598" max="14598" width="11.28515625" style="253" customWidth="1"/>
    <col min="14599" max="14599" width="9.42578125" style="253" customWidth="1"/>
    <col min="14600" max="14600" width="11.85546875" style="253" customWidth="1"/>
    <col min="14601" max="14601" width="10.5703125" style="253" customWidth="1"/>
    <col min="14602" max="14602" width="9.42578125" style="253" customWidth="1"/>
    <col min="14603" max="14604" width="10.855468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85546875" style="253" customWidth="1"/>
    <col min="14610" max="14610" width="12.140625" style="253" customWidth="1"/>
    <col min="14611" max="14611" width="9.42578125" style="253" customWidth="1"/>
    <col min="14612" max="14612" width="12" style="253" customWidth="1"/>
    <col min="14613" max="14613" width="12.28515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3" width="11.140625" style="253" customWidth="1"/>
    <col min="14854" max="14854" width="11.28515625" style="253" customWidth="1"/>
    <col min="14855" max="14855" width="9.42578125" style="253" customWidth="1"/>
    <col min="14856" max="14856" width="11.85546875" style="253" customWidth="1"/>
    <col min="14857" max="14857" width="10.5703125" style="253" customWidth="1"/>
    <col min="14858" max="14858" width="9.42578125" style="253" customWidth="1"/>
    <col min="14859" max="14860" width="10.855468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85546875" style="253" customWidth="1"/>
    <col min="14866" max="14866" width="12.140625" style="253" customWidth="1"/>
    <col min="14867" max="14867" width="9.42578125" style="253" customWidth="1"/>
    <col min="14868" max="14868" width="12" style="253" customWidth="1"/>
    <col min="14869" max="14869" width="12.28515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09" width="11.140625" style="253" customWidth="1"/>
    <col min="15110" max="15110" width="11.28515625" style="253" customWidth="1"/>
    <col min="15111" max="15111" width="9.42578125" style="253" customWidth="1"/>
    <col min="15112" max="15112" width="11.85546875" style="253" customWidth="1"/>
    <col min="15113" max="15113" width="10.5703125" style="253" customWidth="1"/>
    <col min="15114" max="15114" width="9.42578125" style="253" customWidth="1"/>
    <col min="15115" max="15116" width="10.855468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85546875" style="253" customWidth="1"/>
    <col min="15122" max="15122" width="12.140625" style="253" customWidth="1"/>
    <col min="15123" max="15123" width="9.42578125" style="253" customWidth="1"/>
    <col min="15124" max="15124" width="12" style="253" customWidth="1"/>
    <col min="15125" max="15125" width="12.28515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5" width="11.140625" style="253" customWidth="1"/>
    <col min="15366" max="15366" width="11.28515625" style="253" customWidth="1"/>
    <col min="15367" max="15367" width="9.42578125" style="253" customWidth="1"/>
    <col min="15368" max="15368" width="11.85546875" style="253" customWidth="1"/>
    <col min="15369" max="15369" width="10.5703125" style="253" customWidth="1"/>
    <col min="15370" max="15370" width="9.42578125" style="253" customWidth="1"/>
    <col min="15371" max="15372" width="10.855468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85546875" style="253" customWidth="1"/>
    <col min="15378" max="15378" width="12.140625" style="253" customWidth="1"/>
    <col min="15379" max="15379" width="9.42578125" style="253" customWidth="1"/>
    <col min="15380" max="15380" width="12" style="253" customWidth="1"/>
    <col min="15381" max="15381" width="12.28515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1" width="11.140625" style="253" customWidth="1"/>
    <col min="15622" max="15622" width="11.28515625" style="253" customWidth="1"/>
    <col min="15623" max="15623" width="9.42578125" style="253" customWidth="1"/>
    <col min="15624" max="15624" width="11.85546875" style="253" customWidth="1"/>
    <col min="15625" max="15625" width="10.5703125" style="253" customWidth="1"/>
    <col min="15626" max="15626" width="9.42578125" style="253" customWidth="1"/>
    <col min="15627" max="15628" width="10.855468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85546875" style="253" customWidth="1"/>
    <col min="15634" max="15634" width="12.140625" style="253" customWidth="1"/>
    <col min="15635" max="15635" width="9.42578125" style="253" customWidth="1"/>
    <col min="15636" max="15636" width="12" style="253" customWidth="1"/>
    <col min="15637" max="15637" width="12.28515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7" width="11.140625" style="253" customWidth="1"/>
    <col min="15878" max="15878" width="11.28515625" style="253" customWidth="1"/>
    <col min="15879" max="15879" width="9.42578125" style="253" customWidth="1"/>
    <col min="15880" max="15880" width="11.85546875" style="253" customWidth="1"/>
    <col min="15881" max="15881" width="10.5703125" style="253" customWidth="1"/>
    <col min="15882" max="15882" width="9.42578125" style="253" customWidth="1"/>
    <col min="15883" max="15884" width="10.855468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85546875" style="253" customWidth="1"/>
    <col min="15890" max="15890" width="12.140625" style="253" customWidth="1"/>
    <col min="15891" max="15891" width="9.42578125" style="253" customWidth="1"/>
    <col min="15892" max="15892" width="12" style="253" customWidth="1"/>
    <col min="15893" max="15893" width="12.28515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3" width="11.140625" style="253" customWidth="1"/>
    <col min="16134" max="16134" width="11.28515625" style="253" customWidth="1"/>
    <col min="16135" max="16135" width="9.42578125" style="253" customWidth="1"/>
    <col min="16136" max="16136" width="11.85546875" style="253" customWidth="1"/>
    <col min="16137" max="16137" width="10.5703125" style="253" customWidth="1"/>
    <col min="16138" max="16138" width="9.42578125" style="253" customWidth="1"/>
    <col min="16139" max="16140" width="10.855468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85546875" style="253" customWidth="1"/>
    <col min="16146" max="16146" width="12.140625" style="253" customWidth="1"/>
    <col min="16147" max="16147" width="9.42578125" style="253" customWidth="1"/>
    <col min="16148" max="16148" width="12" style="253" customWidth="1"/>
    <col min="16149" max="16149" width="12.28515625" style="253" customWidth="1"/>
    <col min="16150" max="16150" width="15.42578125" style="253" customWidth="1"/>
    <col min="16151" max="16384" width="9.140625" style="253"/>
  </cols>
  <sheetData>
    <row r="1" spans="1:21" ht="18.75" customHeight="1">
      <c r="B1" s="6789" t="str">
        <f>[3]СПО!B1</f>
        <v>Гуманитарно-педагогическая академия (филиал) ФГАОУ ВО «КФУ им. В. И. Вернадского» в г. Ялте</v>
      </c>
      <c r="C1" s="6789"/>
      <c r="D1" s="6789"/>
      <c r="E1" s="6789"/>
      <c r="F1" s="6789"/>
      <c r="G1" s="6789"/>
      <c r="H1" s="6789"/>
      <c r="I1" s="6789"/>
      <c r="J1" s="6789"/>
      <c r="K1" s="6789"/>
      <c r="L1" s="6789"/>
      <c r="M1" s="6789"/>
      <c r="N1" s="6789"/>
      <c r="O1" s="6789"/>
      <c r="P1" s="6789"/>
      <c r="Q1" s="6789"/>
      <c r="R1" s="6789"/>
      <c r="S1" s="6789"/>
      <c r="T1" s="6789"/>
      <c r="U1" s="6789"/>
    </row>
    <row r="2" spans="1:21" ht="18.75">
      <c r="B2" s="213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790" t="s">
        <v>98</v>
      </c>
      <c r="C3" s="6790"/>
      <c r="D3" s="6790"/>
      <c r="E3" s="6790"/>
      <c r="F3" s="6790"/>
      <c r="G3" s="6789" t="str">
        <f>[3]СПО!F3</f>
        <v>01.06.2017 г.</v>
      </c>
      <c r="H3" s="6789"/>
      <c r="I3" s="6791" t="s">
        <v>99</v>
      </c>
      <c r="J3" s="6791"/>
      <c r="K3" s="6791"/>
      <c r="L3" s="6791"/>
      <c r="M3" s="6791"/>
      <c r="N3" s="6791"/>
      <c r="O3" s="6791"/>
      <c r="P3" s="6791"/>
      <c r="Q3" s="6791"/>
      <c r="R3" s="6791"/>
      <c r="S3" s="6791"/>
      <c r="T3" s="6791"/>
      <c r="U3" s="6791"/>
    </row>
    <row r="4" spans="1:21" ht="18.75"/>
    <row r="5" spans="1:21" ht="12.75" customHeight="1">
      <c r="B5" s="6801" t="s">
        <v>1</v>
      </c>
      <c r="C5" s="6801"/>
      <c r="D5" s="6793" t="s">
        <v>2</v>
      </c>
      <c r="E5" s="6793"/>
      <c r="F5" s="6793"/>
      <c r="G5" s="6794" t="s">
        <v>3</v>
      </c>
      <c r="H5" s="6794"/>
      <c r="I5" s="6794"/>
      <c r="J5" s="6793" t="s">
        <v>4</v>
      </c>
      <c r="K5" s="6793"/>
      <c r="L5" s="6793"/>
      <c r="M5" s="6796" t="s">
        <v>5</v>
      </c>
      <c r="N5" s="6796"/>
      <c r="O5" s="6796"/>
      <c r="P5" s="6797">
        <v>5</v>
      </c>
      <c r="Q5" s="6797"/>
      <c r="R5" s="6797"/>
      <c r="S5" s="6799" t="s">
        <v>22</v>
      </c>
      <c r="T5" s="6799"/>
      <c r="U5" s="6799"/>
    </row>
    <row r="6" spans="1:21" ht="18.75">
      <c r="B6" s="6801"/>
      <c r="C6" s="6801"/>
      <c r="D6" s="6793"/>
      <c r="E6" s="6793"/>
      <c r="F6" s="6793"/>
      <c r="G6" s="6794"/>
      <c r="H6" s="6794"/>
      <c r="I6" s="6795"/>
      <c r="J6" s="6793"/>
      <c r="K6" s="6793"/>
      <c r="L6" s="6793"/>
      <c r="M6" s="6796"/>
      <c r="N6" s="6796"/>
      <c r="O6" s="6793"/>
      <c r="P6" s="6797"/>
      <c r="Q6" s="6797"/>
      <c r="R6" s="6798"/>
      <c r="S6" s="6799"/>
      <c r="T6" s="6799"/>
      <c r="U6" s="6800"/>
    </row>
    <row r="7" spans="1:21" ht="134.44999999999999" customHeight="1">
      <c r="B7" s="6801"/>
      <c r="C7" s="6801"/>
      <c r="D7" s="258" t="s">
        <v>7</v>
      </c>
      <c r="E7" s="259" t="s">
        <v>8</v>
      </c>
      <c r="F7" s="260" t="s">
        <v>9</v>
      </c>
      <c r="G7" s="261" t="s">
        <v>7</v>
      </c>
      <c r="H7" s="262" t="s">
        <v>8</v>
      </c>
      <c r="I7" s="260" t="s">
        <v>9</v>
      </c>
      <c r="J7" s="261" t="s">
        <v>7</v>
      </c>
      <c r="K7" s="262" t="s">
        <v>8</v>
      </c>
      <c r="L7" s="260" t="s">
        <v>9</v>
      </c>
      <c r="M7" s="261" t="s">
        <v>7</v>
      </c>
      <c r="N7" s="262" t="s">
        <v>8</v>
      </c>
      <c r="O7" s="260" t="s">
        <v>9</v>
      </c>
      <c r="P7" s="261" t="s">
        <v>7</v>
      </c>
      <c r="Q7" s="262" t="s">
        <v>8</v>
      </c>
      <c r="R7" s="260" t="s">
        <v>9</v>
      </c>
      <c r="S7" s="261" t="s">
        <v>7</v>
      </c>
      <c r="T7" s="262" t="s">
        <v>8</v>
      </c>
      <c r="U7" s="260" t="s">
        <v>9</v>
      </c>
    </row>
    <row r="8" spans="1:21" ht="20.25" customHeight="1">
      <c r="B8" s="6792" t="s">
        <v>10</v>
      </c>
      <c r="C8" s="6792"/>
      <c r="D8" s="263">
        <f>SUM(D9:D30)</f>
        <v>320</v>
      </c>
      <c r="E8" s="263">
        <f t="shared" ref="E8:U8" si="0">SUM(E9:E30)</f>
        <v>14</v>
      </c>
      <c r="F8" s="264">
        <f t="shared" si="0"/>
        <v>334</v>
      </c>
      <c r="G8" s="265">
        <f t="shared" si="0"/>
        <v>278</v>
      </c>
      <c r="H8" s="263">
        <f t="shared" si="0"/>
        <v>13</v>
      </c>
      <c r="I8" s="264">
        <f t="shared" si="0"/>
        <v>291</v>
      </c>
      <c r="J8" s="265">
        <f t="shared" si="0"/>
        <v>285</v>
      </c>
      <c r="K8" s="263">
        <f t="shared" si="0"/>
        <v>56</v>
      </c>
      <c r="L8" s="264">
        <f t="shared" si="0"/>
        <v>341</v>
      </c>
      <c r="M8" s="265">
        <f t="shared" si="0"/>
        <v>206</v>
      </c>
      <c r="N8" s="263">
        <f t="shared" si="0"/>
        <v>23</v>
      </c>
      <c r="O8" s="264">
        <f t="shared" si="0"/>
        <v>229</v>
      </c>
      <c r="P8" s="280">
        <f t="shared" si="0"/>
        <v>14</v>
      </c>
      <c r="Q8" s="285">
        <f t="shared" si="0"/>
        <v>0</v>
      </c>
      <c r="R8" s="286">
        <f t="shared" si="0"/>
        <v>14</v>
      </c>
      <c r="S8" s="265">
        <f t="shared" si="0"/>
        <v>1103</v>
      </c>
      <c r="T8" s="263">
        <f t="shared" si="0"/>
        <v>106</v>
      </c>
      <c r="U8" s="264">
        <f t="shared" si="0"/>
        <v>1209</v>
      </c>
    </row>
    <row r="9" spans="1:21" ht="18.75">
      <c r="A9" s="213">
        <v>1</v>
      </c>
      <c r="B9" s="266" t="s">
        <v>100</v>
      </c>
      <c r="C9" s="232" t="s">
        <v>101</v>
      </c>
      <c r="D9" s="267">
        <v>0</v>
      </c>
      <c r="E9" s="268">
        <v>0</v>
      </c>
      <c r="F9" s="269">
        <v>0</v>
      </c>
      <c r="G9" s="270">
        <v>0</v>
      </c>
      <c r="H9" s="268">
        <v>0</v>
      </c>
      <c r="I9" s="269">
        <v>0</v>
      </c>
      <c r="J9" s="270">
        <v>0</v>
      </c>
      <c r="K9" s="268">
        <v>0</v>
      </c>
      <c r="L9" s="269">
        <v>0</v>
      </c>
      <c r="M9" s="270">
        <v>0</v>
      </c>
      <c r="N9" s="268">
        <v>0</v>
      </c>
      <c r="O9" s="269">
        <v>0</v>
      </c>
      <c r="P9" s="270">
        <v>0</v>
      </c>
      <c r="Q9" s="268">
        <v>0</v>
      </c>
      <c r="R9" s="269">
        <v>0</v>
      </c>
      <c r="S9" s="270">
        <v>0</v>
      </c>
      <c r="T9" s="268">
        <v>0</v>
      </c>
      <c r="U9" s="269">
        <v>0</v>
      </c>
    </row>
    <row r="10" spans="1:21" s="206" customFormat="1" ht="18.75">
      <c r="A10" s="213"/>
      <c r="B10" s="237" t="s">
        <v>102</v>
      </c>
      <c r="C10" s="238" t="s">
        <v>103</v>
      </c>
      <c r="D10" s="239">
        <v>19</v>
      </c>
      <c r="E10" s="240">
        <v>0</v>
      </c>
      <c r="F10" s="241">
        <v>19</v>
      </c>
      <c r="G10" s="242">
        <v>20</v>
      </c>
      <c r="H10" s="240">
        <v>0</v>
      </c>
      <c r="I10" s="241">
        <v>20</v>
      </c>
      <c r="J10" s="242">
        <v>17</v>
      </c>
      <c r="K10" s="240">
        <v>3</v>
      </c>
      <c r="L10" s="241">
        <v>20</v>
      </c>
      <c r="M10" s="242">
        <v>13</v>
      </c>
      <c r="N10" s="240">
        <v>0</v>
      </c>
      <c r="O10" s="241">
        <v>13</v>
      </c>
      <c r="P10" s="242">
        <v>0</v>
      </c>
      <c r="Q10" s="240">
        <v>0</v>
      </c>
      <c r="R10" s="241">
        <v>0</v>
      </c>
      <c r="S10" s="242">
        <v>69</v>
      </c>
      <c r="T10" s="240">
        <v>3</v>
      </c>
      <c r="U10" s="241">
        <v>72</v>
      </c>
    </row>
    <row r="11" spans="1:21" s="206" customFormat="1" ht="18.75">
      <c r="A11" s="213"/>
      <c r="B11" s="237" t="s">
        <v>104</v>
      </c>
      <c r="C11" s="238" t="s">
        <v>105</v>
      </c>
      <c r="D11" s="239">
        <v>13</v>
      </c>
      <c r="E11" s="240">
        <v>0</v>
      </c>
      <c r="F11" s="241">
        <v>13</v>
      </c>
      <c r="G11" s="242">
        <v>13</v>
      </c>
      <c r="H11" s="240">
        <v>1</v>
      </c>
      <c r="I11" s="241">
        <v>14</v>
      </c>
      <c r="J11" s="242">
        <v>17</v>
      </c>
      <c r="K11" s="240">
        <v>2</v>
      </c>
      <c r="L11" s="241">
        <v>19</v>
      </c>
      <c r="M11" s="242">
        <v>22</v>
      </c>
      <c r="N11" s="240">
        <v>2</v>
      </c>
      <c r="O11" s="241">
        <v>24</v>
      </c>
      <c r="P11" s="242">
        <v>0</v>
      </c>
      <c r="Q11" s="240">
        <v>0</v>
      </c>
      <c r="R11" s="241">
        <v>0</v>
      </c>
      <c r="S11" s="242">
        <v>65</v>
      </c>
      <c r="T11" s="240">
        <v>5</v>
      </c>
      <c r="U11" s="241">
        <v>70</v>
      </c>
    </row>
    <row r="12" spans="1:21" s="206" customFormat="1" ht="18.75">
      <c r="A12" s="213"/>
      <c r="B12" s="237" t="s">
        <v>106</v>
      </c>
      <c r="C12" s="238" t="s">
        <v>107</v>
      </c>
      <c r="D12" s="239">
        <v>17</v>
      </c>
      <c r="E12" s="240">
        <v>4</v>
      </c>
      <c r="F12" s="241">
        <v>21</v>
      </c>
      <c r="G12" s="242">
        <v>35</v>
      </c>
      <c r="H12" s="240">
        <v>0</v>
      </c>
      <c r="I12" s="241">
        <v>35</v>
      </c>
      <c r="J12" s="242">
        <v>14</v>
      </c>
      <c r="K12" s="240">
        <v>3</v>
      </c>
      <c r="L12" s="241">
        <v>17</v>
      </c>
      <c r="M12" s="242">
        <v>23</v>
      </c>
      <c r="N12" s="240">
        <v>3</v>
      </c>
      <c r="O12" s="241">
        <v>26</v>
      </c>
      <c r="P12" s="242">
        <v>0</v>
      </c>
      <c r="Q12" s="240">
        <v>0</v>
      </c>
      <c r="R12" s="241">
        <v>0</v>
      </c>
      <c r="S12" s="242">
        <v>89</v>
      </c>
      <c r="T12" s="240">
        <v>10</v>
      </c>
      <c r="U12" s="241">
        <v>99</v>
      </c>
    </row>
    <row r="13" spans="1:21" s="206" customFormat="1" ht="18.75">
      <c r="A13" s="213"/>
      <c r="B13" s="237" t="s">
        <v>108</v>
      </c>
      <c r="C13" s="238" t="s">
        <v>109</v>
      </c>
      <c r="D13" s="239">
        <v>18</v>
      </c>
      <c r="E13" s="240">
        <v>0</v>
      </c>
      <c r="F13" s="241">
        <v>18</v>
      </c>
      <c r="G13" s="242">
        <v>23</v>
      </c>
      <c r="H13" s="240">
        <v>1</v>
      </c>
      <c r="I13" s="241">
        <v>24</v>
      </c>
      <c r="J13" s="242">
        <v>20</v>
      </c>
      <c r="K13" s="240">
        <v>16</v>
      </c>
      <c r="L13" s="241">
        <v>36</v>
      </c>
      <c r="M13" s="242">
        <v>13</v>
      </c>
      <c r="N13" s="240">
        <v>2</v>
      </c>
      <c r="O13" s="241">
        <v>15</v>
      </c>
      <c r="P13" s="242">
        <v>0</v>
      </c>
      <c r="Q13" s="240">
        <v>0</v>
      </c>
      <c r="R13" s="241">
        <v>0</v>
      </c>
      <c r="S13" s="242">
        <v>74</v>
      </c>
      <c r="T13" s="240">
        <v>19</v>
      </c>
      <c r="U13" s="241">
        <v>93</v>
      </c>
    </row>
    <row r="14" spans="1:21" s="206" customFormat="1" ht="18.75">
      <c r="A14" s="213"/>
      <c r="B14" s="237" t="s">
        <v>110</v>
      </c>
      <c r="C14" s="238" t="s">
        <v>111</v>
      </c>
      <c r="D14" s="239">
        <v>19</v>
      </c>
      <c r="E14" s="240">
        <v>1</v>
      </c>
      <c r="F14" s="241">
        <v>20</v>
      </c>
      <c r="G14" s="242">
        <v>8</v>
      </c>
      <c r="H14" s="240">
        <v>3</v>
      </c>
      <c r="I14" s="241">
        <v>11</v>
      </c>
      <c r="J14" s="242">
        <v>17</v>
      </c>
      <c r="K14" s="240">
        <v>2</v>
      </c>
      <c r="L14" s="241">
        <v>19</v>
      </c>
      <c r="M14" s="242">
        <v>11</v>
      </c>
      <c r="N14" s="240">
        <v>0</v>
      </c>
      <c r="O14" s="241">
        <v>11</v>
      </c>
      <c r="P14" s="242">
        <v>0</v>
      </c>
      <c r="Q14" s="240">
        <v>0</v>
      </c>
      <c r="R14" s="241">
        <v>0</v>
      </c>
      <c r="S14" s="242">
        <v>55</v>
      </c>
      <c r="T14" s="240">
        <v>6</v>
      </c>
      <c r="U14" s="241">
        <v>61</v>
      </c>
    </row>
    <row r="15" spans="1:21" s="206" customFormat="1" ht="18.75">
      <c r="A15" s="213"/>
      <c r="B15" s="237" t="s">
        <v>112</v>
      </c>
      <c r="C15" s="238" t="s">
        <v>113</v>
      </c>
      <c r="D15" s="239">
        <v>52</v>
      </c>
      <c r="E15" s="240">
        <v>0</v>
      </c>
      <c r="F15" s="241">
        <v>52</v>
      </c>
      <c r="G15" s="242">
        <v>41</v>
      </c>
      <c r="H15" s="240">
        <v>0</v>
      </c>
      <c r="I15" s="241">
        <v>41</v>
      </c>
      <c r="J15" s="242">
        <v>45</v>
      </c>
      <c r="K15" s="240">
        <v>0</v>
      </c>
      <c r="L15" s="241">
        <v>45</v>
      </c>
      <c r="M15" s="242">
        <v>5</v>
      </c>
      <c r="N15" s="240">
        <v>0</v>
      </c>
      <c r="O15" s="241">
        <v>5</v>
      </c>
      <c r="P15" s="242">
        <v>0</v>
      </c>
      <c r="Q15" s="240">
        <v>0</v>
      </c>
      <c r="R15" s="241">
        <v>0</v>
      </c>
      <c r="S15" s="242">
        <v>143</v>
      </c>
      <c r="T15" s="240">
        <v>0</v>
      </c>
      <c r="U15" s="241">
        <v>143</v>
      </c>
    </row>
    <row r="16" spans="1:21" s="206" customFormat="1" ht="18.75">
      <c r="A16" s="213"/>
      <c r="B16" s="237" t="s">
        <v>114</v>
      </c>
      <c r="C16" s="238" t="s">
        <v>115</v>
      </c>
      <c r="D16" s="239">
        <v>15</v>
      </c>
      <c r="E16" s="240">
        <v>0</v>
      </c>
      <c r="F16" s="241">
        <v>15</v>
      </c>
      <c r="G16" s="242">
        <v>12</v>
      </c>
      <c r="H16" s="240">
        <v>0</v>
      </c>
      <c r="I16" s="241">
        <v>12</v>
      </c>
      <c r="J16" s="242">
        <v>15</v>
      </c>
      <c r="K16" s="240">
        <v>1</v>
      </c>
      <c r="L16" s="241">
        <v>16</v>
      </c>
      <c r="M16" s="242">
        <v>7</v>
      </c>
      <c r="N16" s="240">
        <v>0</v>
      </c>
      <c r="O16" s="241">
        <v>7</v>
      </c>
      <c r="P16" s="242">
        <v>0</v>
      </c>
      <c r="Q16" s="240">
        <v>0</v>
      </c>
      <c r="R16" s="241">
        <v>0</v>
      </c>
      <c r="S16" s="242">
        <v>49</v>
      </c>
      <c r="T16" s="240">
        <v>1</v>
      </c>
      <c r="U16" s="241">
        <v>50</v>
      </c>
    </row>
    <row r="17" spans="1:22" s="206" customFormat="1" ht="37.5">
      <c r="A17" s="213"/>
      <c r="B17" s="237" t="s">
        <v>116</v>
      </c>
      <c r="C17" s="238" t="s">
        <v>117</v>
      </c>
      <c r="D17" s="239">
        <v>16</v>
      </c>
      <c r="E17" s="240">
        <v>0</v>
      </c>
      <c r="F17" s="241">
        <v>16</v>
      </c>
      <c r="G17" s="242">
        <v>12</v>
      </c>
      <c r="H17" s="240">
        <v>0</v>
      </c>
      <c r="I17" s="241">
        <v>12</v>
      </c>
      <c r="J17" s="242">
        <v>15</v>
      </c>
      <c r="K17" s="240">
        <v>2</v>
      </c>
      <c r="L17" s="241">
        <v>17</v>
      </c>
      <c r="M17" s="242">
        <v>25</v>
      </c>
      <c r="N17" s="240">
        <v>2</v>
      </c>
      <c r="O17" s="241">
        <v>27</v>
      </c>
      <c r="P17" s="242">
        <v>14</v>
      </c>
      <c r="Q17" s="240">
        <v>0</v>
      </c>
      <c r="R17" s="241">
        <v>14</v>
      </c>
      <c r="S17" s="242">
        <v>82</v>
      </c>
      <c r="T17" s="240">
        <v>4</v>
      </c>
      <c r="U17" s="241">
        <v>86</v>
      </c>
    </row>
    <row r="18" spans="1:22" s="206" customFormat="1" ht="18.75">
      <c r="A18" s="213"/>
      <c r="B18" s="237" t="s">
        <v>118</v>
      </c>
      <c r="C18" s="238" t="s">
        <v>119</v>
      </c>
      <c r="D18" s="239">
        <v>50</v>
      </c>
      <c r="E18" s="240">
        <v>5</v>
      </c>
      <c r="F18" s="241">
        <v>55</v>
      </c>
      <c r="G18" s="242">
        <v>36</v>
      </c>
      <c r="H18" s="240">
        <v>4</v>
      </c>
      <c r="I18" s="241">
        <v>40</v>
      </c>
      <c r="J18" s="242">
        <v>40</v>
      </c>
      <c r="K18" s="240">
        <v>9</v>
      </c>
      <c r="L18" s="241">
        <v>49</v>
      </c>
      <c r="M18" s="242">
        <v>30</v>
      </c>
      <c r="N18" s="240">
        <v>4</v>
      </c>
      <c r="O18" s="241">
        <v>34</v>
      </c>
      <c r="P18" s="242">
        <v>0</v>
      </c>
      <c r="Q18" s="240">
        <v>0</v>
      </c>
      <c r="R18" s="241">
        <v>0</v>
      </c>
      <c r="S18" s="242">
        <v>156</v>
      </c>
      <c r="T18" s="240">
        <v>22</v>
      </c>
      <c r="U18" s="241">
        <v>178</v>
      </c>
    </row>
    <row r="19" spans="1:22" s="206" customFormat="1" ht="18.75">
      <c r="A19" s="213"/>
      <c r="B19" s="237" t="s">
        <v>120</v>
      </c>
      <c r="C19" s="238" t="s">
        <v>121</v>
      </c>
      <c r="D19" s="239">
        <v>14</v>
      </c>
      <c r="E19" s="240">
        <v>0</v>
      </c>
      <c r="F19" s="241">
        <v>14</v>
      </c>
      <c r="G19" s="242">
        <v>9</v>
      </c>
      <c r="H19" s="240">
        <v>0</v>
      </c>
      <c r="I19" s="241">
        <v>9</v>
      </c>
      <c r="J19" s="242">
        <v>8</v>
      </c>
      <c r="K19" s="240">
        <v>1</v>
      </c>
      <c r="L19" s="241">
        <v>9</v>
      </c>
      <c r="M19" s="242">
        <v>9</v>
      </c>
      <c r="N19" s="240">
        <v>0</v>
      </c>
      <c r="O19" s="241">
        <v>9</v>
      </c>
      <c r="P19" s="242">
        <v>0</v>
      </c>
      <c r="Q19" s="240">
        <v>0</v>
      </c>
      <c r="R19" s="241">
        <v>0</v>
      </c>
      <c r="S19" s="242">
        <v>40</v>
      </c>
      <c r="T19" s="240">
        <v>1</v>
      </c>
      <c r="U19" s="241">
        <v>41</v>
      </c>
    </row>
    <row r="20" spans="1:22" s="206" customFormat="1" ht="18.75">
      <c r="A20" s="213"/>
      <c r="B20" s="237" t="s">
        <v>122</v>
      </c>
      <c r="C20" s="238" t="s">
        <v>123</v>
      </c>
      <c r="D20" s="239">
        <v>10</v>
      </c>
      <c r="E20" s="240">
        <v>0</v>
      </c>
      <c r="F20" s="241">
        <v>10</v>
      </c>
      <c r="G20" s="242">
        <v>0</v>
      </c>
      <c r="H20" s="240">
        <v>0</v>
      </c>
      <c r="I20" s="241">
        <v>0</v>
      </c>
      <c r="J20" s="242">
        <v>6</v>
      </c>
      <c r="K20" s="240">
        <v>0</v>
      </c>
      <c r="L20" s="241">
        <v>6</v>
      </c>
      <c r="M20" s="242">
        <v>0</v>
      </c>
      <c r="N20" s="240">
        <v>0</v>
      </c>
      <c r="O20" s="241">
        <v>0</v>
      </c>
      <c r="P20" s="242">
        <v>0</v>
      </c>
      <c r="Q20" s="240">
        <v>0</v>
      </c>
      <c r="R20" s="241">
        <v>0</v>
      </c>
      <c r="S20" s="242">
        <v>16</v>
      </c>
      <c r="T20" s="240">
        <v>0</v>
      </c>
      <c r="U20" s="241">
        <v>16</v>
      </c>
    </row>
    <row r="21" spans="1:22" s="206" customFormat="1" ht="56.25">
      <c r="A21" s="213"/>
      <c r="B21" s="237" t="s">
        <v>124</v>
      </c>
      <c r="C21" s="238" t="s">
        <v>125</v>
      </c>
      <c r="D21" s="239">
        <v>15</v>
      </c>
      <c r="E21" s="240">
        <v>1</v>
      </c>
      <c r="F21" s="241">
        <v>16</v>
      </c>
      <c r="G21" s="242">
        <v>16</v>
      </c>
      <c r="H21" s="240">
        <v>1</v>
      </c>
      <c r="I21" s="241">
        <v>17</v>
      </c>
      <c r="J21" s="242">
        <v>7</v>
      </c>
      <c r="K21" s="240">
        <v>0</v>
      </c>
      <c r="L21" s="241">
        <v>7</v>
      </c>
      <c r="M21" s="242">
        <v>11</v>
      </c>
      <c r="N21" s="240">
        <v>4</v>
      </c>
      <c r="O21" s="241">
        <v>15</v>
      </c>
      <c r="P21" s="242">
        <v>0</v>
      </c>
      <c r="Q21" s="240">
        <v>0</v>
      </c>
      <c r="R21" s="241">
        <v>0</v>
      </c>
      <c r="S21" s="242">
        <v>49</v>
      </c>
      <c r="T21" s="240">
        <v>6</v>
      </c>
      <c r="U21" s="241">
        <v>55</v>
      </c>
    </row>
    <row r="22" spans="1:22" s="206" customFormat="1" ht="18.75">
      <c r="A22" s="213"/>
      <c r="B22" s="237" t="s">
        <v>126</v>
      </c>
      <c r="C22" s="238" t="s">
        <v>127</v>
      </c>
      <c r="D22" s="239">
        <v>14</v>
      </c>
      <c r="E22" s="240">
        <v>0</v>
      </c>
      <c r="F22" s="241">
        <v>14</v>
      </c>
      <c r="G22" s="242">
        <v>11</v>
      </c>
      <c r="H22" s="240">
        <v>0</v>
      </c>
      <c r="I22" s="241">
        <v>11</v>
      </c>
      <c r="J22" s="242">
        <v>9</v>
      </c>
      <c r="K22" s="240">
        <v>1</v>
      </c>
      <c r="L22" s="241">
        <v>10</v>
      </c>
      <c r="M22" s="242">
        <v>8</v>
      </c>
      <c r="N22" s="240">
        <v>0</v>
      </c>
      <c r="O22" s="241">
        <v>8</v>
      </c>
      <c r="P22" s="242">
        <v>0</v>
      </c>
      <c r="Q22" s="240">
        <v>0</v>
      </c>
      <c r="R22" s="241">
        <v>0</v>
      </c>
      <c r="S22" s="242">
        <v>42</v>
      </c>
      <c r="T22" s="240">
        <v>1</v>
      </c>
      <c r="U22" s="241">
        <v>43</v>
      </c>
    </row>
    <row r="23" spans="1:22" s="206" customFormat="1" ht="18.75">
      <c r="A23" s="213"/>
      <c r="B23" s="237" t="s">
        <v>128</v>
      </c>
      <c r="C23" s="238" t="s">
        <v>129</v>
      </c>
      <c r="D23" s="239">
        <v>2</v>
      </c>
      <c r="E23" s="240">
        <v>2</v>
      </c>
      <c r="F23" s="241">
        <v>4</v>
      </c>
      <c r="G23" s="242">
        <v>2</v>
      </c>
      <c r="H23" s="240">
        <v>1</v>
      </c>
      <c r="I23" s="241">
        <v>3</v>
      </c>
      <c r="J23" s="242">
        <v>1</v>
      </c>
      <c r="K23" s="240">
        <v>1</v>
      </c>
      <c r="L23" s="241">
        <v>2</v>
      </c>
      <c r="M23" s="242">
        <v>2</v>
      </c>
      <c r="N23" s="240">
        <v>0</v>
      </c>
      <c r="O23" s="241">
        <v>2</v>
      </c>
      <c r="P23" s="242">
        <v>0</v>
      </c>
      <c r="Q23" s="240">
        <v>0</v>
      </c>
      <c r="R23" s="241">
        <v>0</v>
      </c>
      <c r="S23" s="242">
        <v>7</v>
      </c>
      <c r="T23" s="240">
        <v>4</v>
      </c>
      <c r="U23" s="241">
        <v>11</v>
      </c>
    </row>
    <row r="24" spans="1:22" s="206" customFormat="1" ht="18.75">
      <c r="A24" s="213"/>
      <c r="B24" s="237" t="s">
        <v>130</v>
      </c>
      <c r="C24" s="238" t="s">
        <v>131</v>
      </c>
      <c r="D24" s="239">
        <v>3</v>
      </c>
      <c r="E24" s="240">
        <v>0</v>
      </c>
      <c r="F24" s="241">
        <v>3</v>
      </c>
      <c r="G24" s="242">
        <v>9</v>
      </c>
      <c r="H24" s="240">
        <v>0</v>
      </c>
      <c r="I24" s="241">
        <v>9</v>
      </c>
      <c r="J24" s="242">
        <v>6</v>
      </c>
      <c r="K24" s="240">
        <v>2</v>
      </c>
      <c r="L24" s="241">
        <v>8</v>
      </c>
      <c r="M24" s="242">
        <v>4</v>
      </c>
      <c r="N24" s="240">
        <v>3</v>
      </c>
      <c r="O24" s="241">
        <v>7</v>
      </c>
      <c r="P24" s="242">
        <v>0</v>
      </c>
      <c r="Q24" s="240">
        <v>0</v>
      </c>
      <c r="R24" s="241">
        <v>0</v>
      </c>
      <c r="S24" s="242">
        <v>22</v>
      </c>
      <c r="T24" s="240">
        <v>5</v>
      </c>
      <c r="U24" s="241">
        <v>27</v>
      </c>
    </row>
    <row r="25" spans="1:22" s="206" customFormat="1" ht="18.75">
      <c r="A25" s="213"/>
      <c r="B25" s="237" t="s">
        <v>132</v>
      </c>
      <c r="C25" s="238" t="s">
        <v>133</v>
      </c>
      <c r="D25" s="239">
        <v>2</v>
      </c>
      <c r="E25" s="240">
        <v>0</v>
      </c>
      <c r="F25" s="241">
        <v>2</v>
      </c>
      <c r="G25" s="242">
        <v>0</v>
      </c>
      <c r="H25" s="240">
        <v>0</v>
      </c>
      <c r="I25" s="241">
        <v>0</v>
      </c>
      <c r="J25" s="242">
        <v>1</v>
      </c>
      <c r="K25" s="240">
        <v>0</v>
      </c>
      <c r="L25" s="241">
        <v>1</v>
      </c>
      <c r="M25" s="242">
        <v>3</v>
      </c>
      <c r="N25" s="240">
        <v>0</v>
      </c>
      <c r="O25" s="241">
        <v>3</v>
      </c>
      <c r="P25" s="242">
        <v>0</v>
      </c>
      <c r="Q25" s="240">
        <v>0</v>
      </c>
      <c r="R25" s="241">
        <v>0</v>
      </c>
      <c r="S25" s="242">
        <v>6</v>
      </c>
      <c r="T25" s="240">
        <v>0</v>
      </c>
      <c r="U25" s="241">
        <v>6</v>
      </c>
    </row>
    <row r="26" spans="1:22" s="206" customFormat="1" ht="18.75">
      <c r="A26" s="213"/>
      <c r="B26" s="237" t="s">
        <v>134</v>
      </c>
      <c r="C26" s="238" t="s">
        <v>135</v>
      </c>
      <c r="D26" s="239">
        <v>2</v>
      </c>
      <c r="E26" s="240">
        <v>0</v>
      </c>
      <c r="F26" s="241">
        <v>2</v>
      </c>
      <c r="G26" s="242">
        <v>2</v>
      </c>
      <c r="H26" s="240">
        <v>0</v>
      </c>
      <c r="I26" s="241">
        <v>2</v>
      </c>
      <c r="J26" s="242">
        <v>1</v>
      </c>
      <c r="K26" s="240">
        <v>0</v>
      </c>
      <c r="L26" s="241">
        <v>1</v>
      </c>
      <c r="M26" s="242">
        <v>0</v>
      </c>
      <c r="N26" s="240">
        <v>0</v>
      </c>
      <c r="O26" s="241">
        <v>0</v>
      </c>
      <c r="P26" s="242">
        <v>0</v>
      </c>
      <c r="Q26" s="240">
        <v>0</v>
      </c>
      <c r="R26" s="241">
        <v>0</v>
      </c>
      <c r="S26" s="242">
        <v>5</v>
      </c>
      <c r="T26" s="240">
        <v>0</v>
      </c>
      <c r="U26" s="241">
        <v>5</v>
      </c>
    </row>
    <row r="27" spans="1:22" s="206" customFormat="1" ht="18.75">
      <c r="A27" s="213"/>
      <c r="B27" s="237" t="s">
        <v>136</v>
      </c>
      <c r="C27" s="238" t="s">
        <v>137</v>
      </c>
      <c r="D27" s="239">
        <v>1</v>
      </c>
      <c r="E27" s="240">
        <v>0</v>
      </c>
      <c r="F27" s="241">
        <v>1</v>
      </c>
      <c r="G27" s="242">
        <v>2</v>
      </c>
      <c r="H27" s="240">
        <v>0</v>
      </c>
      <c r="I27" s="241">
        <v>2</v>
      </c>
      <c r="J27" s="242">
        <v>2</v>
      </c>
      <c r="K27" s="240">
        <v>0</v>
      </c>
      <c r="L27" s="241">
        <v>2</v>
      </c>
      <c r="M27" s="242">
        <v>0</v>
      </c>
      <c r="N27" s="240">
        <v>2</v>
      </c>
      <c r="O27" s="241">
        <v>2</v>
      </c>
      <c r="P27" s="242">
        <v>0</v>
      </c>
      <c r="Q27" s="240">
        <v>0</v>
      </c>
      <c r="R27" s="241">
        <v>0</v>
      </c>
      <c r="S27" s="242">
        <v>5</v>
      </c>
      <c r="T27" s="240">
        <v>2</v>
      </c>
      <c r="U27" s="241">
        <v>7</v>
      </c>
    </row>
    <row r="28" spans="1:22" s="206" customFormat="1" ht="37.5">
      <c r="A28" s="213"/>
      <c r="B28" s="237" t="s">
        <v>138</v>
      </c>
      <c r="C28" s="238" t="s">
        <v>139</v>
      </c>
      <c r="D28" s="239">
        <v>3</v>
      </c>
      <c r="E28" s="240">
        <v>0</v>
      </c>
      <c r="F28" s="241">
        <v>3</v>
      </c>
      <c r="G28" s="242">
        <v>1</v>
      </c>
      <c r="H28" s="240">
        <v>0</v>
      </c>
      <c r="I28" s="241">
        <v>1</v>
      </c>
      <c r="J28" s="242">
        <v>6</v>
      </c>
      <c r="K28" s="240">
        <v>0</v>
      </c>
      <c r="L28" s="241">
        <v>6</v>
      </c>
      <c r="M28" s="242">
        <v>2</v>
      </c>
      <c r="N28" s="240">
        <v>0</v>
      </c>
      <c r="O28" s="241">
        <v>2</v>
      </c>
      <c r="P28" s="242">
        <v>0</v>
      </c>
      <c r="Q28" s="240">
        <v>0</v>
      </c>
      <c r="R28" s="241">
        <v>0</v>
      </c>
      <c r="S28" s="242">
        <v>12</v>
      </c>
      <c r="T28" s="240">
        <v>0</v>
      </c>
      <c r="U28" s="241">
        <v>12</v>
      </c>
    </row>
    <row r="29" spans="1:22" s="206" customFormat="1" ht="18.75">
      <c r="A29" s="213"/>
      <c r="B29" s="237" t="s">
        <v>140</v>
      </c>
      <c r="C29" s="238" t="s">
        <v>141</v>
      </c>
      <c r="D29" s="239">
        <v>24</v>
      </c>
      <c r="E29" s="240">
        <v>1</v>
      </c>
      <c r="F29" s="241">
        <v>25</v>
      </c>
      <c r="G29" s="242">
        <v>22</v>
      </c>
      <c r="H29" s="240">
        <v>2</v>
      </c>
      <c r="I29" s="241">
        <v>24</v>
      </c>
      <c r="J29" s="242">
        <v>23</v>
      </c>
      <c r="K29" s="240">
        <v>13</v>
      </c>
      <c r="L29" s="241">
        <v>36</v>
      </c>
      <c r="M29" s="242">
        <v>13</v>
      </c>
      <c r="N29" s="240">
        <v>1</v>
      </c>
      <c r="O29" s="241">
        <v>14</v>
      </c>
      <c r="P29" s="242">
        <v>0</v>
      </c>
      <c r="Q29" s="240">
        <v>0</v>
      </c>
      <c r="R29" s="241">
        <v>0</v>
      </c>
      <c r="S29" s="242">
        <v>82</v>
      </c>
      <c r="T29" s="240">
        <v>17</v>
      </c>
      <c r="U29" s="241">
        <v>99</v>
      </c>
    </row>
    <row r="30" spans="1:22" s="206" customFormat="1" ht="37.5">
      <c r="A30" s="213"/>
      <c r="B30" s="243" t="s">
        <v>142</v>
      </c>
      <c r="C30" s="244" t="s">
        <v>143</v>
      </c>
      <c r="D30" s="245">
        <v>11</v>
      </c>
      <c r="E30" s="246">
        <v>0</v>
      </c>
      <c r="F30" s="247">
        <v>11</v>
      </c>
      <c r="G30" s="248">
        <v>4</v>
      </c>
      <c r="H30" s="246">
        <v>0</v>
      </c>
      <c r="I30" s="247">
        <v>4</v>
      </c>
      <c r="J30" s="248">
        <v>15</v>
      </c>
      <c r="K30" s="246">
        <v>0</v>
      </c>
      <c r="L30" s="247">
        <v>15</v>
      </c>
      <c r="M30" s="248">
        <v>5</v>
      </c>
      <c r="N30" s="246">
        <v>0</v>
      </c>
      <c r="O30" s="247">
        <v>5</v>
      </c>
      <c r="P30" s="248">
        <v>0</v>
      </c>
      <c r="Q30" s="246">
        <v>0</v>
      </c>
      <c r="R30" s="247">
        <v>0</v>
      </c>
      <c r="S30" s="248">
        <v>35</v>
      </c>
      <c r="T30" s="246">
        <v>0</v>
      </c>
      <c r="U30" s="247">
        <v>35</v>
      </c>
    </row>
    <row r="31" spans="1:22" s="205" customFormat="1" ht="21.6" customHeight="1">
      <c r="A31" s="213"/>
      <c r="B31" s="6785" t="s">
        <v>14</v>
      </c>
      <c r="C31" s="6785"/>
      <c r="D31" s="249">
        <f>SUM(D9:D30)</f>
        <v>320</v>
      </c>
      <c r="E31" s="249">
        <f t="shared" ref="E31:U31" si="1">SUM(E9:E30)</f>
        <v>14</v>
      </c>
      <c r="F31" s="223">
        <f t="shared" si="1"/>
        <v>334</v>
      </c>
      <c r="G31" s="218">
        <f t="shared" si="1"/>
        <v>278</v>
      </c>
      <c r="H31" s="249">
        <f t="shared" si="1"/>
        <v>13</v>
      </c>
      <c r="I31" s="219">
        <f t="shared" si="1"/>
        <v>291</v>
      </c>
      <c r="J31" s="218">
        <f t="shared" si="1"/>
        <v>285</v>
      </c>
      <c r="K31" s="249">
        <f t="shared" si="1"/>
        <v>56</v>
      </c>
      <c r="L31" s="219">
        <f t="shared" si="1"/>
        <v>341</v>
      </c>
      <c r="M31" s="218">
        <f t="shared" si="1"/>
        <v>206</v>
      </c>
      <c r="N31" s="249">
        <f t="shared" si="1"/>
        <v>23</v>
      </c>
      <c r="O31" s="219">
        <f t="shared" si="1"/>
        <v>229</v>
      </c>
      <c r="P31" s="210">
        <f t="shared" si="1"/>
        <v>14</v>
      </c>
      <c r="Q31" s="287">
        <f t="shared" si="1"/>
        <v>0</v>
      </c>
      <c r="R31" s="288">
        <f t="shared" si="1"/>
        <v>14</v>
      </c>
      <c r="S31" s="218">
        <f t="shared" si="1"/>
        <v>1103</v>
      </c>
      <c r="T31" s="249">
        <f t="shared" si="1"/>
        <v>106</v>
      </c>
      <c r="U31" s="219">
        <f t="shared" si="1"/>
        <v>1209</v>
      </c>
    </row>
    <row r="32" spans="1:22" s="252" customFormat="1" ht="12.75" customHeight="1">
      <c r="A32" s="213"/>
      <c r="B32" s="6786" t="s">
        <v>15</v>
      </c>
      <c r="C32" s="6786"/>
      <c r="D32" s="271"/>
      <c r="E32" s="272"/>
      <c r="F32" s="273"/>
      <c r="G32" s="272"/>
      <c r="H32" s="272"/>
      <c r="I32" s="281"/>
      <c r="J32" s="272"/>
      <c r="K32" s="272"/>
      <c r="L32" s="281"/>
      <c r="M32" s="272"/>
      <c r="N32" s="272"/>
      <c r="O32" s="281"/>
      <c r="P32" s="272"/>
      <c r="Q32" s="272"/>
      <c r="R32" s="281"/>
      <c r="S32" s="272"/>
      <c r="T32" s="272"/>
      <c r="U32" s="281"/>
      <c r="V32" s="289"/>
    </row>
    <row r="33" spans="1:22" s="252" customFormat="1" ht="24.95" customHeight="1">
      <c r="A33" s="213"/>
      <c r="B33" s="6786" t="s">
        <v>16</v>
      </c>
      <c r="C33" s="6786"/>
      <c r="D33" s="274"/>
      <c r="E33" s="275"/>
      <c r="F33" s="276"/>
      <c r="G33" s="275"/>
      <c r="H33" s="275"/>
      <c r="I33" s="276"/>
      <c r="J33" s="275"/>
      <c r="K33" s="275"/>
      <c r="L33" s="276"/>
      <c r="M33" s="275"/>
      <c r="N33" s="275"/>
      <c r="O33" s="276"/>
      <c r="P33" s="275"/>
      <c r="Q33" s="275"/>
      <c r="R33" s="276"/>
      <c r="S33" s="275"/>
      <c r="T33" s="275"/>
      <c r="U33" s="276"/>
      <c r="V33" s="290"/>
    </row>
    <row r="34" spans="1:22" ht="18.75">
      <c r="A34" s="213"/>
      <c r="B34" s="266" t="s">
        <v>100</v>
      </c>
      <c r="C34" s="232" t="s">
        <v>101</v>
      </c>
      <c r="D34" s="267">
        <v>0</v>
      </c>
      <c r="E34" s="268">
        <v>0</v>
      </c>
      <c r="F34" s="269">
        <v>0</v>
      </c>
      <c r="G34" s="270">
        <v>0</v>
      </c>
      <c r="H34" s="268">
        <v>0</v>
      </c>
      <c r="I34" s="269">
        <v>0</v>
      </c>
      <c r="J34" s="270">
        <v>0</v>
      </c>
      <c r="K34" s="268">
        <v>0</v>
      </c>
      <c r="L34" s="269">
        <v>0</v>
      </c>
      <c r="M34" s="270">
        <v>0</v>
      </c>
      <c r="N34" s="268">
        <v>0</v>
      </c>
      <c r="O34" s="269">
        <v>0</v>
      </c>
      <c r="P34" s="270">
        <v>0</v>
      </c>
      <c r="Q34" s="268">
        <v>0</v>
      </c>
      <c r="R34" s="269">
        <v>0</v>
      </c>
      <c r="S34" s="270">
        <v>0</v>
      </c>
      <c r="T34" s="268">
        <v>0</v>
      </c>
      <c r="U34" s="269">
        <v>0</v>
      </c>
    </row>
    <row r="35" spans="1:22" ht="18.75" outlineLevel="1">
      <c r="A35" s="213"/>
      <c r="B35" s="237" t="s">
        <v>102</v>
      </c>
      <c r="C35" s="238" t="s">
        <v>103</v>
      </c>
      <c r="D35" s="239">
        <v>17</v>
      </c>
      <c r="E35" s="240">
        <v>0</v>
      </c>
      <c r="F35" s="241">
        <v>17</v>
      </c>
      <c r="G35" s="242">
        <v>19</v>
      </c>
      <c r="H35" s="240">
        <v>0</v>
      </c>
      <c r="I35" s="241">
        <v>19</v>
      </c>
      <c r="J35" s="242">
        <v>17</v>
      </c>
      <c r="K35" s="240">
        <v>2</v>
      </c>
      <c r="L35" s="241">
        <v>19</v>
      </c>
      <c r="M35" s="242">
        <v>12</v>
      </c>
      <c r="N35" s="240">
        <v>0</v>
      </c>
      <c r="O35" s="241">
        <v>12</v>
      </c>
      <c r="P35" s="242">
        <v>0</v>
      </c>
      <c r="Q35" s="240">
        <v>0</v>
      </c>
      <c r="R35" s="241">
        <v>0</v>
      </c>
      <c r="S35" s="242">
        <v>65</v>
      </c>
      <c r="T35" s="240">
        <v>2</v>
      </c>
      <c r="U35" s="241">
        <v>67</v>
      </c>
    </row>
    <row r="36" spans="1:22" ht="18.75" outlineLevel="1">
      <c r="A36" s="213"/>
      <c r="B36" s="237" t="s">
        <v>104</v>
      </c>
      <c r="C36" s="238" t="s">
        <v>105</v>
      </c>
      <c r="D36" s="239">
        <v>13</v>
      </c>
      <c r="E36" s="240">
        <v>0</v>
      </c>
      <c r="F36" s="241">
        <v>13</v>
      </c>
      <c r="G36" s="242">
        <v>13</v>
      </c>
      <c r="H36" s="240">
        <v>1</v>
      </c>
      <c r="I36" s="241">
        <v>14</v>
      </c>
      <c r="J36" s="242">
        <v>17</v>
      </c>
      <c r="K36" s="240">
        <v>2</v>
      </c>
      <c r="L36" s="241">
        <v>19</v>
      </c>
      <c r="M36" s="242">
        <v>21</v>
      </c>
      <c r="N36" s="240">
        <v>2</v>
      </c>
      <c r="O36" s="241">
        <v>23</v>
      </c>
      <c r="P36" s="242">
        <v>0</v>
      </c>
      <c r="Q36" s="240">
        <v>0</v>
      </c>
      <c r="R36" s="241">
        <v>0</v>
      </c>
      <c r="S36" s="242">
        <v>64</v>
      </c>
      <c r="T36" s="240">
        <v>5</v>
      </c>
      <c r="U36" s="241">
        <v>69</v>
      </c>
    </row>
    <row r="37" spans="1:22" ht="18.75" outlineLevel="1">
      <c r="A37" s="213"/>
      <c r="B37" s="237" t="s">
        <v>106</v>
      </c>
      <c r="C37" s="238" t="s">
        <v>107</v>
      </c>
      <c r="D37" s="239">
        <v>17</v>
      </c>
      <c r="E37" s="240">
        <v>4</v>
      </c>
      <c r="F37" s="241">
        <v>21</v>
      </c>
      <c r="G37" s="242">
        <v>33</v>
      </c>
      <c r="H37" s="240">
        <v>0</v>
      </c>
      <c r="I37" s="241">
        <v>33</v>
      </c>
      <c r="J37" s="242">
        <v>12</v>
      </c>
      <c r="K37" s="240">
        <v>1</v>
      </c>
      <c r="L37" s="241">
        <v>13</v>
      </c>
      <c r="M37" s="242">
        <v>21</v>
      </c>
      <c r="N37" s="240">
        <v>3</v>
      </c>
      <c r="O37" s="241">
        <v>24</v>
      </c>
      <c r="P37" s="242">
        <v>0</v>
      </c>
      <c r="Q37" s="240">
        <v>0</v>
      </c>
      <c r="R37" s="241">
        <v>0</v>
      </c>
      <c r="S37" s="242">
        <v>83</v>
      </c>
      <c r="T37" s="240">
        <v>8</v>
      </c>
      <c r="U37" s="241">
        <v>91</v>
      </c>
    </row>
    <row r="38" spans="1:22" ht="18.75" outlineLevel="1">
      <c r="A38" s="213"/>
      <c r="B38" s="237" t="s">
        <v>108</v>
      </c>
      <c r="C38" s="238" t="s">
        <v>109</v>
      </c>
      <c r="D38" s="239">
        <v>17</v>
      </c>
      <c r="E38" s="240">
        <v>0</v>
      </c>
      <c r="F38" s="241">
        <v>17</v>
      </c>
      <c r="G38" s="242">
        <v>23</v>
      </c>
      <c r="H38" s="240">
        <v>1</v>
      </c>
      <c r="I38" s="241">
        <v>24</v>
      </c>
      <c r="J38" s="242">
        <v>18</v>
      </c>
      <c r="K38" s="240">
        <v>12</v>
      </c>
      <c r="L38" s="241">
        <v>30</v>
      </c>
      <c r="M38" s="242">
        <v>13</v>
      </c>
      <c r="N38" s="240">
        <v>2</v>
      </c>
      <c r="O38" s="241">
        <v>15</v>
      </c>
      <c r="P38" s="242">
        <v>0</v>
      </c>
      <c r="Q38" s="240">
        <v>0</v>
      </c>
      <c r="R38" s="241">
        <v>0</v>
      </c>
      <c r="S38" s="242">
        <v>71</v>
      </c>
      <c r="T38" s="240">
        <v>15</v>
      </c>
      <c r="U38" s="241">
        <v>86</v>
      </c>
    </row>
    <row r="39" spans="1:22" ht="18.75" outlineLevel="1">
      <c r="A39" s="213"/>
      <c r="B39" s="237" t="s">
        <v>110</v>
      </c>
      <c r="C39" s="238" t="s">
        <v>111</v>
      </c>
      <c r="D39" s="239">
        <v>19</v>
      </c>
      <c r="E39" s="240">
        <v>0</v>
      </c>
      <c r="F39" s="241">
        <v>19</v>
      </c>
      <c r="G39" s="242">
        <v>8</v>
      </c>
      <c r="H39" s="240">
        <v>3</v>
      </c>
      <c r="I39" s="241">
        <v>11</v>
      </c>
      <c r="J39" s="242">
        <v>17</v>
      </c>
      <c r="K39" s="240">
        <v>2</v>
      </c>
      <c r="L39" s="241">
        <v>19</v>
      </c>
      <c r="M39" s="242">
        <v>10</v>
      </c>
      <c r="N39" s="240">
        <v>0</v>
      </c>
      <c r="O39" s="241">
        <v>10</v>
      </c>
      <c r="P39" s="242">
        <v>0</v>
      </c>
      <c r="Q39" s="240">
        <v>0</v>
      </c>
      <c r="R39" s="241">
        <v>0</v>
      </c>
      <c r="S39" s="242">
        <v>54</v>
      </c>
      <c r="T39" s="240">
        <v>5</v>
      </c>
      <c r="U39" s="241">
        <v>59</v>
      </c>
    </row>
    <row r="40" spans="1:22" ht="18.75" outlineLevel="1">
      <c r="A40" s="213"/>
      <c r="B40" s="237" t="s">
        <v>112</v>
      </c>
      <c r="C40" s="238" t="s">
        <v>113</v>
      </c>
      <c r="D40" s="239">
        <v>51</v>
      </c>
      <c r="E40" s="240">
        <v>0</v>
      </c>
      <c r="F40" s="241">
        <v>51</v>
      </c>
      <c r="G40" s="242">
        <v>41</v>
      </c>
      <c r="H40" s="240">
        <v>0</v>
      </c>
      <c r="I40" s="241">
        <v>41</v>
      </c>
      <c r="J40" s="242">
        <v>43</v>
      </c>
      <c r="K40" s="240">
        <v>0</v>
      </c>
      <c r="L40" s="241">
        <v>43</v>
      </c>
      <c r="M40" s="242">
        <v>5</v>
      </c>
      <c r="N40" s="240">
        <v>0</v>
      </c>
      <c r="O40" s="241">
        <v>5</v>
      </c>
      <c r="P40" s="242">
        <v>0</v>
      </c>
      <c r="Q40" s="240">
        <v>0</v>
      </c>
      <c r="R40" s="241">
        <v>0</v>
      </c>
      <c r="S40" s="242">
        <v>140</v>
      </c>
      <c r="T40" s="240">
        <v>0</v>
      </c>
      <c r="U40" s="241">
        <v>140</v>
      </c>
    </row>
    <row r="41" spans="1:22" ht="18.75" outlineLevel="1">
      <c r="A41" s="213"/>
      <c r="B41" s="237" t="s">
        <v>114</v>
      </c>
      <c r="C41" s="238" t="s">
        <v>115</v>
      </c>
      <c r="D41" s="239">
        <v>15</v>
      </c>
      <c r="E41" s="240">
        <v>0</v>
      </c>
      <c r="F41" s="241">
        <v>15</v>
      </c>
      <c r="G41" s="242">
        <v>12</v>
      </c>
      <c r="H41" s="240">
        <v>0</v>
      </c>
      <c r="I41" s="241">
        <v>12</v>
      </c>
      <c r="J41" s="242">
        <v>15</v>
      </c>
      <c r="K41" s="240">
        <v>1</v>
      </c>
      <c r="L41" s="241">
        <v>16</v>
      </c>
      <c r="M41" s="242">
        <v>7</v>
      </c>
      <c r="N41" s="240">
        <v>0</v>
      </c>
      <c r="O41" s="241">
        <v>7</v>
      </c>
      <c r="P41" s="242">
        <v>0</v>
      </c>
      <c r="Q41" s="240">
        <v>0</v>
      </c>
      <c r="R41" s="241">
        <v>0</v>
      </c>
      <c r="S41" s="242">
        <v>49</v>
      </c>
      <c r="T41" s="240">
        <v>1</v>
      </c>
      <c r="U41" s="241">
        <v>50</v>
      </c>
    </row>
    <row r="42" spans="1:22" ht="37.5" outlineLevel="1">
      <c r="A42" s="213"/>
      <c r="B42" s="237" t="s">
        <v>116</v>
      </c>
      <c r="C42" s="238" t="s">
        <v>117</v>
      </c>
      <c r="D42" s="239">
        <v>16</v>
      </c>
      <c r="E42" s="240">
        <v>0</v>
      </c>
      <c r="F42" s="241">
        <v>16</v>
      </c>
      <c r="G42" s="242">
        <v>12</v>
      </c>
      <c r="H42" s="240">
        <v>0</v>
      </c>
      <c r="I42" s="241">
        <v>12</v>
      </c>
      <c r="J42" s="242">
        <v>15</v>
      </c>
      <c r="K42" s="240">
        <v>0</v>
      </c>
      <c r="L42" s="241">
        <v>15</v>
      </c>
      <c r="M42" s="242">
        <v>25</v>
      </c>
      <c r="N42" s="240">
        <v>2</v>
      </c>
      <c r="O42" s="241">
        <v>27</v>
      </c>
      <c r="P42" s="242">
        <v>14</v>
      </c>
      <c r="Q42" s="240">
        <v>0</v>
      </c>
      <c r="R42" s="241">
        <v>14</v>
      </c>
      <c r="S42" s="242">
        <v>82</v>
      </c>
      <c r="T42" s="240">
        <v>2</v>
      </c>
      <c r="U42" s="241">
        <v>84</v>
      </c>
    </row>
    <row r="43" spans="1:22" ht="18.75" outlineLevel="1">
      <c r="A43" s="213"/>
      <c r="B43" s="237" t="s">
        <v>118</v>
      </c>
      <c r="C43" s="238" t="s">
        <v>119</v>
      </c>
      <c r="D43" s="239">
        <v>49</v>
      </c>
      <c r="E43" s="240">
        <v>4</v>
      </c>
      <c r="F43" s="241">
        <v>53</v>
      </c>
      <c r="G43" s="242">
        <v>34</v>
      </c>
      <c r="H43" s="240">
        <v>3</v>
      </c>
      <c r="I43" s="241">
        <v>37</v>
      </c>
      <c r="J43" s="242">
        <v>37</v>
      </c>
      <c r="K43" s="240">
        <v>9</v>
      </c>
      <c r="L43" s="241">
        <v>46</v>
      </c>
      <c r="M43" s="242">
        <v>24</v>
      </c>
      <c r="N43" s="240">
        <v>4</v>
      </c>
      <c r="O43" s="241">
        <v>28</v>
      </c>
      <c r="P43" s="242">
        <v>0</v>
      </c>
      <c r="Q43" s="240">
        <v>0</v>
      </c>
      <c r="R43" s="241">
        <v>0</v>
      </c>
      <c r="S43" s="242">
        <v>144</v>
      </c>
      <c r="T43" s="240">
        <v>20</v>
      </c>
      <c r="U43" s="241">
        <v>164</v>
      </c>
    </row>
    <row r="44" spans="1:22" ht="18.75" outlineLevel="1">
      <c r="A44" s="213"/>
      <c r="B44" s="237" t="s">
        <v>120</v>
      </c>
      <c r="C44" s="238" t="s">
        <v>121</v>
      </c>
      <c r="D44" s="239">
        <v>14</v>
      </c>
      <c r="E44" s="240">
        <v>0</v>
      </c>
      <c r="F44" s="241">
        <v>14</v>
      </c>
      <c r="G44" s="242">
        <v>9</v>
      </c>
      <c r="H44" s="240">
        <v>0</v>
      </c>
      <c r="I44" s="241">
        <v>9</v>
      </c>
      <c r="J44" s="242">
        <v>7</v>
      </c>
      <c r="K44" s="240">
        <v>1</v>
      </c>
      <c r="L44" s="241">
        <v>8</v>
      </c>
      <c r="M44" s="242">
        <v>9</v>
      </c>
      <c r="N44" s="240">
        <v>0</v>
      </c>
      <c r="O44" s="241">
        <v>9</v>
      </c>
      <c r="P44" s="242">
        <v>0</v>
      </c>
      <c r="Q44" s="240">
        <v>0</v>
      </c>
      <c r="R44" s="241">
        <v>0</v>
      </c>
      <c r="S44" s="242">
        <v>39</v>
      </c>
      <c r="T44" s="240">
        <v>1</v>
      </c>
      <c r="U44" s="241">
        <v>40</v>
      </c>
    </row>
    <row r="45" spans="1:22" ht="18.75" outlineLevel="1">
      <c r="A45" s="213"/>
      <c r="B45" s="237" t="s">
        <v>122</v>
      </c>
      <c r="C45" s="238" t="s">
        <v>123</v>
      </c>
      <c r="D45" s="239">
        <v>10</v>
      </c>
      <c r="E45" s="240">
        <v>0</v>
      </c>
      <c r="F45" s="241">
        <v>10</v>
      </c>
      <c r="G45" s="242">
        <v>0</v>
      </c>
      <c r="H45" s="240">
        <v>0</v>
      </c>
      <c r="I45" s="241">
        <v>0</v>
      </c>
      <c r="J45" s="242">
        <v>6</v>
      </c>
      <c r="K45" s="240">
        <v>0</v>
      </c>
      <c r="L45" s="241">
        <v>6</v>
      </c>
      <c r="M45" s="242">
        <v>0</v>
      </c>
      <c r="N45" s="240">
        <v>0</v>
      </c>
      <c r="O45" s="241">
        <v>0</v>
      </c>
      <c r="P45" s="242">
        <v>0</v>
      </c>
      <c r="Q45" s="240">
        <v>0</v>
      </c>
      <c r="R45" s="241">
        <v>0</v>
      </c>
      <c r="S45" s="242">
        <v>16</v>
      </c>
      <c r="T45" s="240">
        <v>0</v>
      </c>
      <c r="U45" s="241">
        <v>16</v>
      </c>
    </row>
    <row r="46" spans="1:22" ht="56.25" outlineLevel="1">
      <c r="A46" s="213"/>
      <c r="B46" s="237" t="s">
        <v>124</v>
      </c>
      <c r="C46" s="238" t="s">
        <v>125</v>
      </c>
      <c r="D46" s="239">
        <v>15</v>
      </c>
      <c r="E46" s="240">
        <v>1</v>
      </c>
      <c r="F46" s="241">
        <v>16</v>
      </c>
      <c r="G46" s="242">
        <v>16</v>
      </c>
      <c r="H46" s="240">
        <v>1</v>
      </c>
      <c r="I46" s="241">
        <v>17</v>
      </c>
      <c r="J46" s="242">
        <v>7</v>
      </c>
      <c r="K46" s="240">
        <v>0</v>
      </c>
      <c r="L46" s="241">
        <v>7</v>
      </c>
      <c r="M46" s="242">
        <v>11</v>
      </c>
      <c r="N46" s="240">
        <v>2</v>
      </c>
      <c r="O46" s="241">
        <v>13</v>
      </c>
      <c r="P46" s="242">
        <v>0</v>
      </c>
      <c r="Q46" s="240">
        <v>0</v>
      </c>
      <c r="R46" s="241">
        <v>0</v>
      </c>
      <c r="S46" s="242">
        <v>49</v>
      </c>
      <c r="T46" s="240">
        <v>4</v>
      </c>
      <c r="U46" s="241">
        <v>53</v>
      </c>
    </row>
    <row r="47" spans="1:22" ht="18.75" outlineLevel="1">
      <c r="A47" s="213"/>
      <c r="B47" s="237" t="s">
        <v>126</v>
      </c>
      <c r="C47" s="238" t="s">
        <v>127</v>
      </c>
      <c r="D47" s="239">
        <v>14</v>
      </c>
      <c r="E47" s="240">
        <v>0</v>
      </c>
      <c r="F47" s="241">
        <v>14</v>
      </c>
      <c r="G47" s="242">
        <v>11</v>
      </c>
      <c r="H47" s="240">
        <v>0</v>
      </c>
      <c r="I47" s="241">
        <v>11</v>
      </c>
      <c r="J47" s="242">
        <v>7</v>
      </c>
      <c r="K47" s="240">
        <v>1</v>
      </c>
      <c r="L47" s="241">
        <v>8</v>
      </c>
      <c r="M47" s="242">
        <v>7</v>
      </c>
      <c r="N47" s="240">
        <v>0</v>
      </c>
      <c r="O47" s="241">
        <v>7</v>
      </c>
      <c r="P47" s="242">
        <v>0</v>
      </c>
      <c r="Q47" s="240">
        <v>0</v>
      </c>
      <c r="R47" s="241">
        <v>0</v>
      </c>
      <c r="S47" s="242">
        <v>39</v>
      </c>
      <c r="T47" s="240">
        <v>1</v>
      </c>
      <c r="U47" s="241">
        <v>40</v>
      </c>
    </row>
    <row r="48" spans="1:22" ht="18.75" outlineLevel="1">
      <c r="A48" s="213"/>
      <c r="B48" s="237" t="s">
        <v>128</v>
      </c>
      <c r="C48" s="238" t="s">
        <v>129</v>
      </c>
      <c r="D48" s="239">
        <v>2</v>
      </c>
      <c r="E48" s="240">
        <v>0</v>
      </c>
      <c r="F48" s="241">
        <v>2</v>
      </c>
      <c r="G48" s="242">
        <v>2</v>
      </c>
      <c r="H48" s="240">
        <v>1</v>
      </c>
      <c r="I48" s="241">
        <v>3</v>
      </c>
      <c r="J48" s="242">
        <v>1</v>
      </c>
      <c r="K48" s="240">
        <v>1</v>
      </c>
      <c r="L48" s="241">
        <v>2</v>
      </c>
      <c r="M48" s="242">
        <v>1</v>
      </c>
      <c r="N48" s="240">
        <v>0</v>
      </c>
      <c r="O48" s="241">
        <v>1</v>
      </c>
      <c r="P48" s="242">
        <v>0</v>
      </c>
      <c r="Q48" s="240">
        <v>0</v>
      </c>
      <c r="R48" s="241">
        <v>0</v>
      </c>
      <c r="S48" s="242">
        <v>6</v>
      </c>
      <c r="T48" s="240">
        <v>2</v>
      </c>
      <c r="U48" s="241">
        <v>8</v>
      </c>
    </row>
    <row r="49" spans="1:21" ht="18.75" outlineLevel="1">
      <c r="A49" s="213"/>
      <c r="B49" s="237" t="s">
        <v>130</v>
      </c>
      <c r="C49" s="238" t="s">
        <v>131</v>
      </c>
      <c r="D49" s="239">
        <v>3</v>
      </c>
      <c r="E49" s="240">
        <v>0</v>
      </c>
      <c r="F49" s="241">
        <v>3</v>
      </c>
      <c r="G49" s="242">
        <v>9</v>
      </c>
      <c r="H49" s="240">
        <v>0</v>
      </c>
      <c r="I49" s="241">
        <v>9</v>
      </c>
      <c r="J49" s="242">
        <v>6</v>
      </c>
      <c r="K49" s="240">
        <v>2</v>
      </c>
      <c r="L49" s="241">
        <v>8</v>
      </c>
      <c r="M49" s="242">
        <v>2</v>
      </c>
      <c r="N49" s="240">
        <v>0</v>
      </c>
      <c r="O49" s="241">
        <v>2</v>
      </c>
      <c r="P49" s="242">
        <v>0</v>
      </c>
      <c r="Q49" s="240">
        <v>0</v>
      </c>
      <c r="R49" s="241">
        <v>0</v>
      </c>
      <c r="S49" s="242">
        <v>20</v>
      </c>
      <c r="T49" s="240">
        <v>2</v>
      </c>
      <c r="U49" s="241">
        <v>22</v>
      </c>
    </row>
    <row r="50" spans="1:21" ht="18.75" outlineLevel="1">
      <c r="A50" s="213"/>
      <c r="B50" s="237" t="s">
        <v>132</v>
      </c>
      <c r="C50" s="238" t="s">
        <v>133</v>
      </c>
      <c r="D50" s="239">
        <v>2</v>
      </c>
      <c r="E50" s="240">
        <v>0</v>
      </c>
      <c r="F50" s="241">
        <v>2</v>
      </c>
      <c r="G50" s="242">
        <v>0</v>
      </c>
      <c r="H50" s="240">
        <v>0</v>
      </c>
      <c r="I50" s="241">
        <v>0</v>
      </c>
      <c r="J50" s="242">
        <v>1</v>
      </c>
      <c r="K50" s="240">
        <v>0</v>
      </c>
      <c r="L50" s="241">
        <v>1</v>
      </c>
      <c r="M50" s="242">
        <v>2</v>
      </c>
      <c r="N50" s="240">
        <v>0</v>
      </c>
      <c r="O50" s="241">
        <v>2</v>
      </c>
      <c r="P50" s="242">
        <v>0</v>
      </c>
      <c r="Q50" s="240">
        <v>0</v>
      </c>
      <c r="R50" s="241">
        <v>0</v>
      </c>
      <c r="S50" s="242">
        <v>5</v>
      </c>
      <c r="T50" s="240">
        <v>0</v>
      </c>
      <c r="U50" s="241">
        <v>5</v>
      </c>
    </row>
    <row r="51" spans="1:21" ht="18.75" outlineLevel="1">
      <c r="A51" s="213"/>
      <c r="B51" s="237" t="s">
        <v>134</v>
      </c>
      <c r="C51" s="238" t="s">
        <v>135</v>
      </c>
      <c r="D51" s="239">
        <v>2</v>
      </c>
      <c r="E51" s="240">
        <v>0</v>
      </c>
      <c r="F51" s="241">
        <v>2</v>
      </c>
      <c r="G51" s="242">
        <v>2</v>
      </c>
      <c r="H51" s="240">
        <v>0</v>
      </c>
      <c r="I51" s="241">
        <v>2</v>
      </c>
      <c r="J51" s="242">
        <v>1</v>
      </c>
      <c r="K51" s="240">
        <v>0</v>
      </c>
      <c r="L51" s="241">
        <v>1</v>
      </c>
      <c r="M51" s="242">
        <v>0</v>
      </c>
      <c r="N51" s="240">
        <v>0</v>
      </c>
      <c r="O51" s="241">
        <v>0</v>
      </c>
      <c r="P51" s="242">
        <v>0</v>
      </c>
      <c r="Q51" s="240">
        <v>0</v>
      </c>
      <c r="R51" s="241">
        <v>0</v>
      </c>
      <c r="S51" s="242">
        <v>5</v>
      </c>
      <c r="T51" s="240">
        <v>0</v>
      </c>
      <c r="U51" s="241">
        <v>5</v>
      </c>
    </row>
    <row r="52" spans="1:21" ht="18.75" outlineLevel="1">
      <c r="A52" s="213"/>
      <c r="B52" s="237" t="s">
        <v>136</v>
      </c>
      <c r="C52" s="238" t="s">
        <v>137</v>
      </c>
      <c r="D52" s="239">
        <v>1</v>
      </c>
      <c r="E52" s="240">
        <v>0</v>
      </c>
      <c r="F52" s="241">
        <v>1</v>
      </c>
      <c r="G52" s="242">
        <v>2</v>
      </c>
      <c r="H52" s="240">
        <v>0</v>
      </c>
      <c r="I52" s="241">
        <v>2</v>
      </c>
      <c r="J52" s="242">
        <v>2</v>
      </c>
      <c r="K52" s="240">
        <v>0</v>
      </c>
      <c r="L52" s="241">
        <v>2</v>
      </c>
      <c r="M52" s="242">
        <v>0</v>
      </c>
      <c r="N52" s="240">
        <v>0</v>
      </c>
      <c r="O52" s="241">
        <v>0</v>
      </c>
      <c r="P52" s="242">
        <v>0</v>
      </c>
      <c r="Q52" s="240">
        <v>0</v>
      </c>
      <c r="R52" s="241">
        <v>0</v>
      </c>
      <c r="S52" s="242">
        <v>5</v>
      </c>
      <c r="T52" s="240">
        <v>0</v>
      </c>
      <c r="U52" s="241">
        <v>5</v>
      </c>
    </row>
    <row r="53" spans="1:21" ht="37.5" outlineLevel="1">
      <c r="A53" s="213"/>
      <c r="B53" s="237" t="s">
        <v>138</v>
      </c>
      <c r="C53" s="238" t="s">
        <v>139</v>
      </c>
      <c r="D53" s="239">
        <v>3</v>
      </c>
      <c r="E53" s="240">
        <v>0</v>
      </c>
      <c r="F53" s="241">
        <v>3</v>
      </c>
      <c r="G53" s="242">
        <v>1</v>
      </c>
      <c r="H53" s="240">
        <v>0</v>
      </c>
      <c r="I53" s="241">
        <v>1</v>
      </c>
      <c r="J53" s="242">
        <v>6</v>
      </c>
      <c r="K53" s="240">
        <v>0</v>
      </c>
      <c r="L53" s="241">
        <v>6</v>
      </c>
      <c r="M53" s="242">
        <v>2</v>
      </c>
      <c r="N53" s="240">
        <v>0</v>
      </c>
      <c r="O53" s="241">
        <v>2</v>
      </c>
      <c r="P53" s="242">
        <v>0</v>
      </c>
      <c r="Q53" s="240">
        <v>0</v>
      </c>
      <c r="R53" s="241">
        <v>0</v>
      </c>
      <c r="S53" s="242">
        <v>12</v>
      </c>
      <c r="T53" s="240">
        <v>0</v>
      </c>
      <c r="U53" s="241">
        <v>12</v>
      </c>
    </row>
    <row r="54" spans="1:21" ht="18.75" outlineLevel="1">
      <c r="A54" s="213"/>
      <c r="B54" s="237" t="s">
        <v>140</v>
      </c>
      <c r="C54" s="238" t="s">
        <v>141</v>
      </c>
      <c r="D54" s="239">
        <v>23</v>
      </c>
      <c r="E54" s="240">
        <v>1</v>
      </c>
      <c r="F54" s="241">
        <v>24</v>
      </c>
      <c r="G54" s="242">
        <v>21</v>
      </c>
      <c r="H54" s="240">
        <v>2</v>
      </c>
      <c r="I54" s="241">
        <v>23</v>
      </c>
      <c r="J54" s="242">
        <v>23</v>
      </c>
      <c r="K54" s="240">
        <v>13</v>
      </c>
      <c r="L54" s="241">
        <v>36</v>
      </c>
      <c r="M54" s="242">
        <v>12</v>
      </c>
      <c r="N54" s="240">
        <v>1</v>
      </c>
      <c r="O54" s="241">
        <v>13</v>
      </c>
      <c r="P54" s="242">
        <v>0</v>
      </c>
      <c r="Q54" s="240">
        <v>0</v>
      </c>
      <c r="R54" s="241">
        <v>0</v>
      </c>
      <c r="S54" s="242">
        <v>79</v>
      </c>
      <c r="T54" s="240">
        <v>17</v>
      </c>
      <c r="U54" s="241">
        <v>96</v>
      </c>
    </row>
    <row r="55" spans="1:21" ht="37.5" outlineLevel="1">
      <c r="A55" s="213"/>
      <c r="B55" s="243" t="s">
        <v>142</v>
      </c>
      <c r="C55" s="244" t="s">
        <v>143</v>
      </c>
      <c r="D55" s="245">
        <v>11</v>
      </c>
      <c r="E55" s="246">
        <v>0</v>
      </c>
      <c r="F55" s="247">
        <v>11</v>
      </c>
      <c r="G55" s="248">
        <v>4</v>
      </c>
      <c r="H55" s="246">
        <v>0</v>
      </c>
      <c r="I55" s="247">
        <v>4</v>
      </c>
      <c r="J55" s="248">
        <v>15</v>
      </c>
      <c r="K55" s="246">
        <v>0</v>
      </c>
      <c r="L55" s="247">
        <v>15</v>
      </c>
      <c r="M55" s="248">
        <v>5</v>
      </c>
      <c r="N55" s="246">
        <v>0</v>
      </c>
      <c r="O55" s="247">
        <v>5</v>
      </c>
      <c r="P55" s="248">
        <v>0</v>
      </c>
      <c r="Q55" s="246">
        <v>0</v>
      </c>
      <c r="R55" s="247">
        <v>0</v>
      </c>
      <c r="S55" s="248">
        <v>35</v>
      </c>
      <c r="T55" s="246">
        <v>0</v>
      </c>
      <c r="U55" s="247">
        <v>35</v>
      </c>
    </row>
    <row r="56" spans="1:21" ht="17.649999999999999" customHeight="1">
      <c r="B56" s="6787" t="s">
        <v>17</v>
      </c>
      <c r="C56" s="6787"/>
      <c r="D56" s="249">
        <f>SUM(D34:D55)</f>
        <v>314</v>
      </c>
      <c r="E56" s="249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49">
        <f t="shared" si="2"/>
        <v>12</v>
      </c>
      <c r="I56" s="223">
        <f t="shared" si="2"/>
        <v>284</v>
      </c>
      <c r="J56" s="218">
        <f t="shared" si="2"/>
        <v>273</v>
      </c>
      <c r="K56" s="249">
        <f t="shared" si="2"/>
        <v>47</v>
      </c>
      <c r="L56" s="219">
        <f t="shared" si="2"/>
        <v>320</v>
      </c>
      <c r="M56" s="218">
        <f t="shared" si="2"/>
        <v>189</v>
      </c>
      <c r="N56" s="249">
        <f t="shared" si="2"/>
        <v>16</v>
      </c>
      <c r="O56" s="219">
        <f t="shared" si="2"/>
        <v>205</v>
      </c>
      <c r="P56" s="282">
        <f t="shared" si="2"/>
        <v>14</v>
      </c>
      <c r="Q56" s="210">
        <f t="shared" si="2"/>
        <v>0</v>
      </c>
      <c r="R56" s="288">
        <f t="shared" si="2"/>
        <v>14</v>
      </c>
      <c r="S56" s="218">
        <f t="shared" si="2"/>
        <v>1062</v>
      </c>
      <c r="T56" s="249">
        <f t="shared" si="2"/>
        <v>85</v>
      </c>
      <c r="U56" s="219">
        <f t="shared" si="2"/>
        <v>1147</v>
      </c>
    </row>
    <row r="57" spans="1:21" ht="16.350000000000001" customHeight="1">
      <c r="B57" s="6788" t="s">
        <v>18</v>
      </c>
      <c r="C57" s="6788"/>
      <c r="D57" s="277"/>
      <c r="E57" s="278"/>
      <c r="F57" s="279"/>
      <c r="G57" s="278"/>
      <c r="H57" s="278"/>
      <c r="I57" s="283"/>
      <c r="J57" s="278"/>
      <c r="K57" s="278"/>
      <c r="L57" s="279"/>
      <c r="M57" s="278"/>
      <c r="N57" s="278"/>
      <c r="O57" s="279"/>
      <c r="P57" s="284"/>
      <c r="Q57" s="284"/>
      <c r="R57" s="291"/>
      <c r="S57" s="278"/>
      <c r="T57" s="278"/>
      <c r="U57" s="279"/>
    </row>
    <row r="58" spans="1:21" ht="18.75">
      <c r="B58" s="231" t="s">
        <v>102</v>
      </c>
      <c r="C58" s="232" t="s">
        <v>103</v>
      </c>
      <c r="D58" s="233">
        <v>2</v>
      </c>
      <c r="E58" s="234">
        <v>0</v>
      </c>
      <c r="F58" s="235">
        <v>2</v>
      </c>
      <c r="G58" s="236">
        <v>1</v>
      </c>
      <c r="H58" s="234">
        <v>0</v>
      </c>
      <c r="I58" s="235">
        <v>1</v>
      </c>
      <c r="J58" s="236">
        <v>0</v>
      </c>
      <c r="K58" s="234">
        <v>1</v>
      </c>
      <c r="L58" s="235">
        <v>1</v>
      </c>
      <c r="M58" s="236">
        <v>1</v>
      </c>
      <c r="N58" s="234">
        <v>0</v>
      </c>
      <c r="O58" s="235">
        <v>1</v>
      </c>
      <c r="P58" s="236">
        <v>0</v>
      </c>
      <c r="Q58" s="234">
        <v>0</v>
      </c>
      <c r="R58" s="235">
        <v>0</v>
      </c>
      <c r="S58" s="236">
        <v>4</v>
      </c>
      <c r="T58" s="234">
        <v>1</v>
      </c>
      <c r="U58" s="235">
        <v>5</v>
      </c>
    </row>
    <row r="59" spans="1:21" ht="18.75" outlineLevel="1">
      <c r="B59" s="237" t="s">
        <v>104</v>
      </c>
      <c r="C59" s="238" t="s">
        <v>105</v>
      </c>
      <c r="D59" s="239">
        <v>0</v>
      </c>
      <c r="E59" s="240">
        <v>0</v>
      </c>
      <c r="F59" s="241">
        <v>0</v>
      </c>
      <c r="G59" s="242">
        <v>0</v>
      </c>
      <c r="H59" s="240">
        <v>0</v>
      </c>
      <c r="I59" s="241">
        <v>0</v>
      </c>
      <c r="J59" s="242">
        <v>0</v>
      </c>
      <c r="K59" s="240">
        <v>0</v>
      </c>
      <c r="L59" s="241">
        <v>0</v>
      </c>
      <c r="M59" s="242">
        <v>1</v>
      </c>
      <c r="N59" s="240">
        <v>0</v>
      </c>
      <c r="O59" s="241">
        <v>1</v>
      </c>
      <c r="P59" s="242">
        <v>0</v>
      </c>
      <c r="Q59" s="240">
        <v>0</v>
      </c>
      <c r="R59" s="241">
        <v>0</v>
      </c>
      <c r="S59" s="242">
        <v>1</v>
      </c>
      <c r="T59" s="240">
        <v>0</v>
      </c>
      <c r="U59" s="241">
        <v>1</v>
      </c>
    </row>
    <row r="60" spans="1:21" ht="18.75" outlineLevel="1">
      <c r="B60" s="237" t="s">
        <v>106</v>
      </c>
      <c r="C60" s="238" t="s">
        <v>107</v>
      </c>
      <c r="D60" s="239">
        <v>0</v>
      </c>
      <c r="E60" s="240">
        <v>0</v>
      </c>
      <c r="F60" s="241">
        <v>0</v>
      </c>
      <c r="G60" s="242">
        <v>2</v>
      </c>
      <c r="H60" s="240">
        <v>0</v>
      </c>
      <c r="I60" s="241">
        <v>2</v>
      </c>
      <c r="J60" s="242">
        <v>2</v>
      </c>
      <c r="K60" s="240">
        <v>2</v>
      </c>
      <c r="L60" s="241">
        <v>4</v>
      </c>
      <c r="M60" s="242">
        <v>2</v>
      </c>
      <c r="N60" s="240">
        <v>0</v>
      </c>
      <c r="O60" s="241">
        <v>2</v>
      </c>
      <c r="P60" s="242">
        <v>0</v>
      </c>
      <c r="Q60" s="240">
        <v>0</v>
      </c>
      <c r="R60" s="241">
        <v>0</v>
      </c>
      <c r="S60" s="242">
        <v>6</v>
      </c>
      <c r="T60" s="240">
        <v>2</v>
      </c>
      <c r="U60" s="241">
        <v>8</v>
      </c>
    </row>
    <row r="61" spans="1:21" ht="18.75" outlineLevel="1">
      <c r="B61" s="237" t="s">
        <v>108</v>
      </c>
      <c r="C61" s="238" t="s">
        <v>109</v>
      </c>
      <c r="D61" s="239">
        <v>1</v>
      </c>
      <c r="E61" s="240">
        <v>0</v>
      </c>
      <c r="F61" s="241">
        <v>1</v>
      </c>
      <c r="G61" s="242">
        <v>0</v>
      </c>
      <c r="H61" s="240">
        <v>0</v>
      </c>
      <c r="I61" s="241">
        <v>0</v>
      </c>
      <c r="J61" s="242">
        <v>2</v>
      </c>
      <c r="K61" s="240">
        <v>4</v>
      </c>
      <c r="L61" s="241">
        <v>6</v>
      </c>
      <c r="M61" s="242">
        <v>0</v>
      </c>
      <c r="N61" s="240">
        <v>0</v>
      </c>
      <c r="O61" s="241">
        <v>0</v>
      </c>
      <c r="P61" s="242">
        <v>0</v>
      </c>
      <c r="Q61" s="240">
        <v>0</v>
      </c>
      <c r="R61" s="241">
        <v>0</v>
      </c>
      <c r="S61" s="242">
        <v>3</v>
      </c>
      <c r="T61" s="240">
        <v>4</v>
      </c>
      <c r="U61" s="241">
        <v>7</v>
      </c>
    </row>
    <row r="62" spans="1:21" ht="18.75" outlineLevel="1">
      <c r="B62" s="237" t="s">
        <v>110</v>
      </c>
      <c r="C62" s="238" t="s">
        <v>111</v>
      </c>
      <c r="D62" s="239">
        <v>0</v>
      </c>
      <c r="E62" s="240">
        <v>1</v>
      </c>
      <c r="F62" s="241">
        <v>1</v>
      </c>
      <c r="G62" s="242">
        <v>0</v>
      </c>
      <c r="H62" s="240">
        <v>0</v>
      </c>
      <c r="I62" s="241">
        <v>0</v>
      </c>
      <c r="J62" s="242">
        <v>0</v>
      </c>
      <c r="K62" s="240">
        <v>0</v>
      </c>
      <c r="L62" s="241">
        <v>0</v>
      </c>
      <c r="M62" s="242">
        <v>1</v>
      </c>
      <c r="N62" s="240">
        <v>0</v>
      </c>
      <c r="O62" s="241">
        <v>1</v>
      </c>
      <c r="P62" s="242">
        <v>0</v>
      </c>
      <c r="Q62" s="240">
        <v>0</v>
      </c>
      <c r="R62" s="241">
        <v>0</v>
      </c>
      <c r="S62" s="242">
        <v>1</v>
      </c>
      <c r="T62" s="240">
        <v>1</v>
      </c>
      <c r="U62" s="241">
        <v>2</v>
      </c>
    </row>
    <row r="63" spans="1:21" ht="18.75" outlineLevel="1">
      <c r="B63" s="237" t="s">
        <v>112</v>
      </c>
      <c r="C63" s="238" t="s">
        <v>113</v>
      </c>
      <c r="D63" s="239">
        <v>1</v>
      </c>
      <c r="E63" s="240">
        <v>0</v>
      </c>
      <c r="F63" s="241">
        <v>1</v>
      </c>
      <c r="G63" s="242">
        <v>0</v>
      </c>
      <c r="H63" s="240">
        <v>0</v>
      </c>
      <c r="I63" s="241">
        <v>0</v>
      </c>
      <c r="J63" s="242">
        <v>2</v>
      </c>
      <c r="K63" s="240">
        <v>0</v>
      </c>
      <c r="L63" s="241">
        <v>2</v>
      </c>
      <c r="M63" s="242">
        <v>0</v>
      </c>
      <c r="N63" s="240">
        <v>0</v>
      </c>
      <c r="O63" s="241">
        <v>0</v>
      </c>
      <c r="P63" s="242">
        <v>0</v>
      </c>
      <c r="Q63" s="240">
        <v>0</v>
      </c>
      <c r="R63" s="241">
        <v>0</v>
      </c>
      <c r="S63" s="242">
        <v>3</v>
      </c>
      <c r="T63" s="240">
        <v>0</v>
      </c>
      <c r="U63" s="241">
        <v>3</v>
      </c>
    </row>
    <row r="64" spans="1:21" ht="37.5" outlineLevel="1">
      <c r="B64" s="237" t="s">
        <v>116</v>
      </c>
      <c r="C64" s="238" t="s">
        <v>117</v>
      </c>
      <c r="D64" s="239">
        <v>0</v>
      </c>
      <c r="E64" s="240">
        <v>0</v>
      </c>
      <c r="F64" s="241">
        <v>0</v>
      </c>
      <c r="G64" s="242">
        <v>0</v>
      </c>
      <c r="H64" s="240">
        <v>0</v>
      </c>
      <c r="I64" s="241">
        <v>0</v>
      </c>
      <c r="J64" s="242">
        <v>0</v>
      </c>
      <c r="K64" s="240">
        <v>2</v>
      </c>
      <c r="L64" s="241">
        <v>2</v>
      </c>
      <c r="M64" s="242">
        <v>0</v>
      </c>
      <c r="N64" s="240">
        <v>0</v>
      </c>
      <c r="O64" s="241">
        <v>0</v>
      </c>
      <c r="P64" s="242">
        <v>0</v>
      </c>
      <c r="Q64" s="240">
        <v>0</v>
      </c>
      <c r="R64" s="241">
        <v>0</v>
      </c>
      <c r="S64" s="242">
        <v>0</v>
      </c>
      <c r="T64" s="240">
        <v>2</v>
      </c>
      <c r="U64" s="241">
        <v>2</v>
      </c>
    </row>
    <row r="65" spans="2:22" ht="18.75" outlineLevel="1">
      <c r="B65" s="237" t="s">
        <v>118</v>
      </c>
      <c r="C65" s="238" t="s">
        <v>119</v>
      </c>
      <c r="D65" s="239">
        <v>1</v>
      </c>
      <c r="E65" s="240">
        <v>1</v>
      </c>
      <c r="F65" s="241">
        <v>2</v>
      </c>
      <c r="G65" s="242">
        <v>2</v>
      </c>
      <c r="H65" s="240">
        <v>1</v>
      </c>
      <c r="I65" s="241">
        <v>3</v>
      </c>
      <c r="J65" s="242">
        <v>3</v>
      </c>
      <c r="K65" s="240">
        <v>0</v>
      </c>
      <c r="L65" s="241">
        <v>3</v>
      </c>
      <c r="M65" s="242">
        <v>6</v>
      </c>
      <c r="N65" s="240">
        <v>0</v>
      </c>
      <c r="O65" s="241">
        <v>6</v>
      </c>
      <c r="P65" s="242">
        <v>0</v>
      </c>
      <c r="Q65" s="240">
        <v>0</v>
      </c>
      <c r="R65" s="241">
        <v>0</v>
      </c>
      <c r="S65" s="242">
        <v>12</v>
      </c>
      <c r="T65" s="240">
        <v>2</v>
      </c>
      <c r="U65" s="241">
        <v>14</v>
      </c>
    </row>
    <row r="66" spans="2:22" ht="18.75" outlineLevel="1">
      <c r="B66" s="237" t="s">
        <v>120</v>
      </c>
      <c r="C66" s="238" t="s">
        <v>121</v>
      </c>
      <c r="D66" s="239">
        <v>0</v>
      </c>
      <c r="E66" s="240">
        <v>0</v>
      </c>
      <c r="F66" s="241">
        <v>0</v>
      </c>
      <c r="G66" s="242">
        <v>0</v>
      </c>
      <c r="H66" s="240">
        <v>0</v>
      </c>
      <c r="I66" s="241">
        <v>0</v>
      </c>
      <c r="J66" s="242">
        <v>1</v>
      </c>
      <c r="K66" s="240">
        <v>0</v>
      </c>
      <c r="L66" s="241">
        <v>1</v>
      </c>
      <c r="M66" s="242">
        <v>0</v>
      </c>
      <c r="N66" s="240">
        <v>0</v>
      </c>
      <c r="O66" s="241">
        <v>0</v>
      </c>
      <c r="P66" s="242">
        <v>0</v>
      </c>
      <c r="Q66" s="240">
        <v>0</v>
      </c>
      <c r="R66" s="241">
        <v>0</v>
      </c>
      <c r="S66" s="242">
        <v>1</v>
      </c>
      <c r="T66" s="240">
        <v>0</v>
      </c>
      <c r="U66" s="241">
        <v>1</v>
      </c>
    </row>
    <row r="67" spans="2:22" ht="56.25" outlineLevel="1">
      <c r="B67" s="237" t="s">
        <v>124</v>
      </c>
      <c r="C67" s="238" t="s">
        <v>125</v>
      </c>
      <c r="D67" s="239">
        <v>0</v>
      </c>
      <c r="E67" s="240">
        <v>0</v>
      </c>
      <c r="F67" s="241">
        <v>0</v>
      </c>
      <c r="G67" s="242">
        <v>0</v>
      </c>
      <c r="H67" s="240">
        <v>0</v>
      </c>
      <c r="I67" s="241">
        <v>0</v>
      </c>
      <c r="J67" s="242">
        <v>0</v>
      </c>
      <c r="K67" s="240">
        <v>0</v>
      </c>
      <c r="L67" s="241">
        <v>0</v>
      </c>
      <c r="M67" s="242">
        <v>0</v>
      </c>
      <c r="N67" s="240">
        <v>2</v>
      </c>
      <c r="O67" s="241">
        <v>2</v>
      </c>
      <c r="P67" s="242">
        <v>0</v>
      </c>
      <c r="Q67" s="240">
        <v>0</v>
      </c>
      <c r="R67" s="241">
        <v>0</v>
      </c>
      <c r="S67" s="242">
        <v>0</v>
      </c>
      <c r="T67" s="240">
        <v>2</v>
      </c>
      <c r="U67" s="241">
        <v>2</v>
      </c>
    </row>
    <row r="68" spans="2:22" ht="18.75" outlineLevel="1">
      <c r="B68" s="237" t="s">
        <v>126</v>
      </c>
      <c r="C68" s="238" t="s">
        <v>127</v>
      </c>
      <c r="D68" s="239">
        <v>0</v>
      </c>
      <c r="E68" s="240">
        <v>0</v>
      </c>
      <c r="F68" s="241">
        <v>0</v>
      </c>
      <c r="G68" s="242">
        <v>0</v>
      </c>
      <c r="H68" s="240">
        <v>0</v>
      </c>
      <c r="I68" s="241">
        <v>0</v>
      </c>
      <c r="J68" s="242">
        <v>2</v>
      </c>
      <c r="K68" s="240">
        <v>0</v>
      </c>
      <c r="L68" s="241">
        <v>2</v>
      </c>
      <c r="M68" s="242">
        <v>1</v>
      </c>
      <c r="N68" s="240">
        <v>0</v>
      </c>
      <c r="O68" s="241">
        <v>1</v>
      </c>
      <c r="P68" s="242">
        <v>0</v>
      </c>
      <c r="Q68" s="240">
        <v>0</v>
      </c>
      <c r="R68" s="241">
        <v>0</v>
      </c>
      <c r="S68" s="242">
        <v>3</v>
      </c>
      <c r="T68" s="240">
        <v>0</v>
      </c>
      <c r="U68" s="241">
        <v>3</v>
      </c>
    </row>
    <row r="69" spans="2:22" ht="18.75" outlineLevel="1">
      <c r="B69" s="237" t="s">
        <v>128</v>
      </c>
      <c r="C69" s="238" t="s">
        <v>129</v>
      </c>
      <c r="D69" s="239">
        <v>0</v>
      </c>
      <c r="E69" s="240">
        <v>2</v>
      </c>
      <c r="F69" s="241">
        <v>2</v>
      </c>
      <c r="G69" s="242">
        <v>0</v>
      </c>
      <c r="H69" s="240">
        <v>0</v>
      </c>
      <c r="I69" s="241">
        <v>0</v>
      </c>
      <c r="J69" s="242">
        <v>0</v>
      </c>
      <c r="K69" s="240">
        <v>0</v>
      </c>
      <c r="L69" s="241">
        <v>0</v>
      </c>
      <c r="M69" s="242">
        <v>1</v>
      </c>
      <c r="N69" s="240">
        <v>0</v>
      </c>
      <c r="O69" s="241">
        <v>1</v>
      </c>
      <c r="P69" s="242">
        <v>0</v>
      </c>
      <c r="Q69" s="240">
        <v>0</v>
      </c>
      <c r="R69" s="241">
        <v>0</v>
      </c>
      <c r="S69" s="242">
        <v>1</v>
      </c>
      <c r="T69" s="240">
        <v>2</v>
      </c>
      <c r="U69" s="241">
        <v>3</v>
      </c>
    </row>
    <row r="70" spans="2:22" ht="18.75" outlineLevel="1">
      <c r="B70" s="237" t="s">
        <v>130</v>
      </c>
      <c r="C70" s="238" t="s">
        <v>131</v>
      </c>
      <c r="D70" s="239">
        <v>0</v>
      </c>
      <c r="E70" s="240">
        <v>0</v>
      </c>
      <c r="F70" s="241">
        <v>0</v>
      </c>
      <c r="G70" s="242">
        <v>0</v>
      </c>
      <c r="H70" s="240">
        <v>0</v>
      </c>
      <c r="I70" s="241">
        <v>0</v>
      </c>
      <c r="J70" s="242">
        <v>0</v>
      </c>
      <c r="K70" s="240">
        <v>0</v>
      </c>
      <c r="L70" s="241">
        <v>0</v>
      </c>
      <c r="M70" s="242">
        <v>2</v>
      </c>
      <c r="N70" s="240">
        <v>3</v>
      </c>
      <c r="O70" s="241">
        <v>5</v>
      </c>
      <c r="P70" s="242">
        <v>0</v>
      </c>
      <c r="Q70" s="240">
        <v>0</v>
      </c>
      <c r="R70" s="241">
        <v>0</v>
      </c>
      <c r="S70" s="242">
        <v>2</v>
      </c>
      <c r="T70" s="240">
        <v>3</v>
      </c>
      <c r="U70" s="241">
        <v>5</v>
      </c>
    </row>
    <row r="71" spans="2:22" ht="18.75" outlineLevel="1">
      <c r="B71" s="237" t="s">
        <v>132</v>
      </c>
      <c r="C71" s="238" t="s">
        <v>133</v>
      </c>
      <c r="D71" s="239">
        <v>0</v>
      </c>
      <c r="E71" s="240">
        <v>0</v>
      </c>
      <c r="F71" s="241">
        <v>0</v>
      </c>
      <c r="G71" s="242">
        <v>0</v>
      </c>
      <c r="H71" s="240">
        <v>0</v>
      </c>
      <c r="I71" s="241">
        <v>0</v>
      </c>
      <c r="J71" s="242">
        <v>0</v>
      </c>
      <c r="K71" s="240">
        <v>0</v>
      </c>
      <c r="L71" s="241">
        <v>0</v>
      </c>
      <c r="M71" s="242">
        <v>1</v>
      </c>
      <c r="N71" s="240">
        <v>0</v>
      </c>
      <c r="O71" s="241">
        <v>1</v>
      </c>
      <c r="P71" s="242">
        <v>0</v>
      </c>
      <c r="Q71" s="240">
        <v>0</v>
      </c>
      <c r="R71" s="241">
        <v>0</v>
      </c>
      <c r="S71" s="242">
        <v>1</v>
      </c>
      <c r="T71" s="240">
        <v>0</v>
      </c>
      <c r="U71" s="241">
        <v>1</v>
      </c>
    </row>
    <row r="72" spans="2:22" ht="18.75" outlineLevel="1">
      <c r="B72" s="237" t="s">
        <v>136</v>
      </c>
      <c r="C72" s="238" t="s">
        <v>137</v>
      </c>
      <c r="D72" s="239">
        <v>0</v>
      </c>
      <c r="E72" s="240">
        <v>0</v>
      </c>
      <c r="F72" s="241">
        <v>0</v>
      </c>
      <c r="G72" s="242">
        <v>0</v>
      </c>
      <c r="H72" s="240">
        <v>0</v>
      </c>
      <c r="I72" s="241">
        <v>0</v>
      </c>
      <c r="J72" s="242">
        <v>0</v>
      </c>
      <c r="K72" s="240">
        <v>0</v>
      </c>
      <c r="L72" s="241">
        <v>0</v>
      </c>
      <c r="M72" s="242">
        <v>0</v>
      </c>
      <c r="N72" s="240">
        <v>2</v>
      </c>
      <c r="O72" s="241">
        <v>2</v>
      </c>
      <c r="P72" s="242">
        <v>0</v>
      </c>
      <c r="Q72" s="240">
        <v>0</v>
      </c>
      <c r="R72" s="241">
        <v>0</v>
      </c>
      <c r="S72" s="242">
        <v>0</v>
      </c>
      <c r="T72" s="240">
        <v>2</v>
      </c>
      <c r="U72" s="241">
        <v>2</v>
      </c>
    </row>
    <row r="73" spans="2:22" ht="18.75" outlineLevel="1">
      <c r="B73" s="243" t="s">
        <v>140</v>
      </c>
      <c r="C73" s="244" t="s">
        <v>141</v>
      </c>
      <c r="D73" s="245">
        <v>1</v>
      </c>
      <c r="E73" s="246">
        <v>0</v>
      </c>
      <c r="F73" s="247">
        <v>1</v>
      </c>
      <c r="G73" s="248">
        <v>1</v>
      </c>
      <c r="H73" s="246">
        <v>0</v>
      </c>
      <c r="I73" s="247">
        <v>1</v>
      </c>
      <c r="J73" s="248">
        <v>0</v>
      </c>
      <c r="K73" s="246">
        <v>0</v>
      </c>
      <c r="L73" s="247">
        <v>0</v>
      </c>
      <c r="M73" s="248">
        <v>1</v>
      </c>
      <c r="N73" s="246">
        <v>0</v>
      </c>
      <c r="O73" s="247">
        <v>1</v>
      </c>
      <c r="P73" s="248">
        <v>0</v>
      </c>
      <c r="Q73" s="246">
        <v>0</v>
      </c>
      <c r="R73" s="247">
        <v>0</v>
      </c>
      <c r="S73" s="248">
        <v>3</v>
      </c>
      <c r="T73" s="246">
        <v>0</v>
      </c>
      <c r="U73" s="247">
        <v>3</v>
      </c>
    </row>
    <row r="74" spans="2:22" ht="24.95" customHeight="1">
      <c r="B74" s="6779" t="s">
        <v>19</v>
      </c>
      <c r="C74" s="6780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8">
        <v>0</v>
      </c>
      <c r="Q74" s="300">
        <f>SUM(Q34:Q55)</f>
        <v>0</v>
      </c>
      <c r="R74" s="251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781" t="s">
        <v>29</v>
      </c>
      <c r="C75" s="6781"/>
      <c r="D75" s="292">
        <f t="shared" ref="D75:U75" si="4">SUM(D34:D55)</f>
        <v>314</v>
      </c>
      <c r="E75" s="293">
        <f t="shared" si="4"/>
        <v>10</v>
      </c>
      <c r="F75" s="294">
        <f t="shared" si="4"/>
        <v>324</v>
      </c>
      <c r="G75" s="292">
        <f t="shared" si="4"/>
        <v>272</v>
      </c>
      <c r="H75" s="293">
        <f t="shared" si="4"/>
        <v>12</v>
      </c>
      <c r="I75" s="293">
        <f t="shared" si="4"/>
        <v>284</v>
      </c>
      <c r="J75" s="293">
        <f t="shared" si="4"/>
        <v>273</v>
      </c>
      <c r="K75" s="293">
        <f t="shared" si="4"/>
        <v>47</v>
      </c>
      <c r="L75" s="293">
        <f t="shared" si="4"/>
        <v>320</v>
      </c>
      <c r="M75" s="293">
        <f t="shared" si="4"/>
        <v>189</v>
      </c>
      <c r="N75" s="293">
        <f t="shared" si="4"/>
        <v>16</v>
      </c>
      <c r="O75" s="294">
        <f t="shared" si="4"/>
        <v>205</v>
      </c>
      <c r="P75" s="294">
        <f t="shared" si="4"/>
        <v>14</v>
      </c>
      <c r="Q75" s="294">
        <f t="shared" si="4"/>
        <v>0</v>
      </c>
      <c r="R75" s="294">
        <f t="shared" si="4"/>
        <v>14</v>
      </c>
      <c r="S75" s="293">
        <f t="shared" si="4"/>
        <v>1062</v>
      </c>
      <c r="T75" s="293">
        <f t="shared" si="4"/>
        <v>85</v>
      </c>
      <c r="U75" s="294">
        <f t="shared" si="4"/>
        <v>1147</v>
      </c>
    </row>
    <row r="76" spans="2:22" ht="38.450000000000003" customHeight="1">
      <c r="B76" s="6782" t="s">
        <v>34</v>
      </c>
      <c r="C76" s="6782"/>
      <c r="D76" s="295">
        <f>D74</f>
        <v>6</v>
      </c>
      <c r="E76" s="296">
        <f t="shared" ref="E76:U76" si="5">E74</f>
        <v>4</v>
      </c>
      <c r="F76" s="257">
        <f t="shared" si="5"/>
        <v>10</v>
      </c>
      <c r="G76" s="295">
        <f t="shared" si="5"/>
        <v>6</v>
      </c>
      <c r="H76" s="296">
        <f t="shared" si="5"/>
        <v>1</v>
      </c>
      <c r="I76" s="257">
        <f t="shared" si="5"/>
        <v>7</v>
      </c>
      <c r="J76" s="296">
        <f t="shared" si="5"/>
        <v>12</v>
      </c>
      <c r="K76" s="296">
        <f t="shared" si="5"/>
        <v>9</v>
      </c>
      <c r="L76" s="257">
        <f t="shared" si="5"/>
        <v>21</v>
      </c>
      <c r="M76" s="296">
        <f t="shared" si="5"/>
        <v>17</v>
      </c>
      <c r="N76" s="296">
        <f t="shared" si="5"/>
        <v>7</v>
      </c>
      <c r="O76" s="294">
        <f t="shared" si="5"/>
        <v>24</v>
      </c>
      <c r="P76" s="299">
        <v>0</v>
      </c>
      <c r="Q76" s="301">
        <f>Q74+Q75</f>
        <v>0</v>
      </c>
      <c r="R76" s="302">
        <v>0</v>
      </c>
      <c r="S76" s="257">
        <f t="shared" si="5"/>
        <v>41</v>
      </c>
      <c r="T76" s="257">
        <f t="shared" si="5"/>
        <v>21</v>
      </c>
      <c r="U76" s="257">
        <f t="shared" si="5"/>
        <v>62</v>
      </c>
    </row>
    <row r="77" spans="2:22" ht="20.45" customHeight="1">
      <c r="B77" s="6783" t="s">
        <v>35</v>
      </c>
      <c r="C77" s="6783"/>
      <c r="D77" s="295">
        <f>D75+D76</f>
        <v>320</v>
      </c>
      <c r="E77" s="296">
        <f t="shared" ref="E77:S77" si="6">E75+E76</f>
        <v>14</v>
      </c>
      <c r="F77" s="257">
        <f t="shared" si="6"/>
        <v>334</v>
      </c>
      <c r="G77" s="295">
        <f t="shared" si="6"/>
        <v>278</v>
      </c>
      <c r="H77" s="296">
        <f t="shared" si="6"/>
        <v>13</v>
      </c>
      <c r="I77" s="257">
        <f t="shared" si="6"/>
        <v>291</v>
      </c>
      <c r="J77" s="296">
        <f t="shared" si="6"/>
        <v>285</v>
      </c>
      <c r="K77" s="296">
        <f t="shared" si="6"/>
        <v>56</v>
      </c>
      <c r="L77" s="257">
        <f t="shared" si="6"/>
        <v>341</v>
      </c>
      <c r="M77" s="296">
        <f t="shared" si="6"/>
        <v>206</v>
      </c>
      <c r="N77" s="296">
        <f t="shared" si="6"/>
        <v>23</v>
      </c>
      <c r="O77" s="257">
        <f t="shared" si="6"/>
        <v>229</v>
      </c>
      <c r="P77" s="257">
        <f t="shared" si="6"/>
        <v>14</v>
      </c>
      <c r="Q77" s="257">
        <f t="shared" si="6"/>
        <v>0</v>
      </c>
      <c r="R77" s="257">
        <f t="shared" si="6"/>
        <v>14</v>
      </c>
      <c r="S77" s="257">
        <f t="shared" si="6"/>
        <v>1103</v>
      </c>
      <c r="T77" s="296">
        <f>SUM(T75:T76)</f>
        <v>106</v>
      </c>
      <c r="U77" s="257">
        <f>SUM(S77:T77)</f>
        <v>1209</v>
      </c>
    </row>
    <row r="78" spans="2:22" s="213" customFormat="1" ht="18.75">
      <c r="F78" s="297"/>
      <c r="I78" s="297"/>
      <c r="L78" s="297"/>
      <c r="O78" s="297"/>
      <c r="P78" s="297"/>
      <c r="Q78" s="297"/>
      <c r="R78" s="297"/>
      <c r="U78" s="297"/>
    </row>
    <row r="79" spans="2:22" ht="23.45" customHeight="1">
      <c r="B79" s="6784" t="str">
        <f>[3]СПО!B42</f>
        <v>Начальник УМО___________________И.И. Линник</v>
      </c>
      <c r="C79" s="6784"/>
      <c r="D79" s="6784"/>
      <c r="E79" s="6784"/>
      <c r="F79" s="6784"/>
      <c r="G79" s="6784"/>
      <c r="H79" s="6784"/>
      <c r="I79" s="6784"/>
      <c r="J79" s="6784"/>
      <c r="K79" s="6784"/>
      <c r="L79" s="6784"/>
      <c r="M79" s="6784"/>
      <c r="N79" s="6784"/>
      <c r="O79" s="6784"/>
      <c r="P79" s="6784"/>
      <c r="Q79" s="6784"/>
      <c r="R79" s="6784"/>
      <c r="S79" s="6784"/>
      <c r="T79" s="6784"/>
      <c r="U79" s="212"/>
      <c r="V79" s="204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Y44"/>
  <sheetViews>
    <sheetView view="pageBreakPreview" topLeftCell="A10" zoomScale="60" zoomScaleNormal="60" workbookViewId="0">
      <selection activeCell="D44" sqref="D44"/>
    </sheetView>
  </sheetViews>
  <sheetFormatPr defaultRowHeight="18.75" outlineLevelRow="1"/>
  <cols>
    <col min="1" max="1" width="4.42578125" style="213" customWidth="1"/>
    <col min="2" max="2" width="13.7109375" style="213" customWidth="1"/>
    <col min="3" max="3" width="53" style="253" customWidth="1"/>
    <col min="4" max="4" width="13" style="253" customWidth="1"/>
    <col min="5" max="5" width="11.140625" style="253" customWidth="1"/>
    <col min="6" max="6" width="11.140625" style="254" customWidth="1"/>
    <col min="7" max="7" width="13" style="253" customWidth="1"/>
    <col min="8" max="8" width="11.7109375" style="253" customWidth="1"/>
    <col min="9" max="9" width="10.5703125" style="254" customWidth="1"/>
    <col min="10" max="10" width="11.5703125" style="253" customWidth="1"/>
    <col min="11" max="11" width="10.7109375" style="253" customWidth="1"/>
    <col min="12" max="12" width="10.7109375" style="254" customWidth="1"/>
    <col min="13" max="13" width="11.5703125" style="253" customWidth="1"/>
    <col min="14" max="14" width="13.140625" style="253" customWidth="1"/>
    <col min="15" max="15" width="11.140625" style="254" customWidth="1"/>
    <col min="16" max="16" width="11.85546875" style="255" customWidth="1"/>
    <col min="17" max="17" width="11" style="255" customWidth="1"/>
    <col min="18" max="18" width="12.140625" style="255" customWidth="1"/>
    <col min="19" max="19" width="11.42578125" style="253" customWidth="1"/>
    <col min="20" max="20" width="11.28515625" style="253" customWidth="1"/>
    <col min="21" max="21" width="12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2" width="11.140625" style="253" customWidth="1"/>
    <col min="263" max="263" width="9.42578125" style="253" customWidth="1"/>
    <col min="264" max="264" width="11.7109375" style="253" customWidth="1"/>
    <col min="265" max="265" width="10.5703125" style="253" customWidth="1"/>
    <col min="266" max="266" width="9.42578125" style="253" customWidth="1"/>
    <col min="267" max="268" width="10.71093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7109375" style="253" customWidth="1"/>
    <col min="274" max="274" width="12.140625" style="253" customWidth="1"/>
    <col min="275" max="275" width="9.42578125" style="253" customWidth="1"/>
    <col min="276" max="276" width="11.28515625" style="253" customWidth="1"/>
    <col min="277" max="277" width="12.140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8" width="11.140625" style="253" customWidth="1"/>
    <col min="519" max="519" width="9.42578125" style="253" customWidth="1"/>
    <col min="520" max="520" width="11.7109375" style="253" customWidth="1"/>
    <col min="521" max="521" width="10.5703125" style="253" customWidth="1"/>
    <col min="522" max="522" width="9.42578125" style="253" customWidth="1"/>
    <col min="523" max="524" width="10.71093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7109375" style="253" customWidth="1"/>
    <col min="530" max="530" width="12.140625" style="253" customWidth="1"/>
    <col min="531" max="531" width="9.42578125" style="253" customWidth="1"/>
    <col min="532" max="532" width="11.28515625" style="253" customWidth="1"/>
    <col min="533" max="533" width="12.140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4" width="11.140625" style="253" customWidth="1"/>
    <col min="775" max="775" width="9.42578125" style="253" customWidth="1"/>
    <col min="776" max="776" width="11.7109375" style="253" customWidth="1"/>
    <col min="777" max="777" width="10.5703125" style="253" customWidth="1"/>
    <col min="778" max="778" width="9.42578125" style="253" customWidth="1"/>
    <col min="779" max="780" width="10.71093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7109375" style="253" customWidth="1"/>
    <col min="786" max="786" width="12.140625" style="253" customWidth="1"/>
    <col min="787" max="787" width="9.42578125" style="253" customWidth="1"/>
    <col min="788" max="788" width="11.28515625" style="253" customWidth="1"/>
    <col min="789" max="789" width="12.140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30" width="11.140625" style="253" customWidth="1"/>
    <col min="1031" max="1031" width="9.42578125" style="253" customWidth="1"/>
    <col min="1032" max="1032" width="11.7109375" style="253" customWidth="1"/>
    <col min="1033" max="1033" width="10.5703125" style="253" customWidth="1"/>
    <col min="1034" max="1034" width="9.42578125" style="253" customWidth="1"/>
    <col min="1035" max="1036" width="10.71093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7109375" style="253" customWidth="1"/>
    <col min="1042" max="1042" width="12.140625" style="253" customWidth="1"/>
    <col min="1043" max="1043" width="9.42578125" style="253" customWidth="1"/>
    <col min="1044" max="1044" width="11.28515625" style="253" customWidth="1"/>
    <col min="1045" max="1045" width="12.140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6" width="11.140625" style="253" customWidth="1"/>
    <col min="1287" max="1287" width="9.42578125" style="253" customWidth="1"/>
    <col min="1288" max="1288" width="11.7109375" style="253" customWidth="1"/>
    <col min="1289" max="1289" width="10.5703125" style="253" customWidth="1"/>
    <col min="1290" max="1290" width="9.42578125" style="253" customWidth="1"/>
    <col min="1291" max="1292" width="10.71093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7109375" style="253" customWidth="1"/>
    <col min="1298" max="1298" width="12.140625" style="253" customWidth="1"/>
    <col min="1299" max="1299" width="9.42578125" style="253" customWidth="1"/>
    <col min="1300" max="1300" width="11.28515625" style="253" customWidth="1"/>
    <col min="1301" max="1301" width="12.140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2" width="11.140625" style="253" customWidth="1"/>
    <col min="1543" max="1543" width="9.42578125" style="253" customWidth="1"/>
    <col min="1544" max="1544" width="11.7109375" style="253" customWidth="1"/>
    <col min="1545" max="1545" width="10.5703125" style="253" customWidth="1"/>
    <col min="1546" max="1546" width="9.42578125" style="253" customWidth="1"/>
    <col min="1547" max="1548" width="10.71093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7109375" style="253" customWidth="1"/>
    <col min="1554" max="1554" width="12.140625" style="253" customWidth="1"/>
    <col min="1555" max="1555" width="9.42578125" style="253" customWidth="1"/>
    <col min="1556" max="1556" width="11.28515625" style="253" customWidth="1"/>
    <col min="1557" max="1557" width="12.140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8" width="11.140625" style="253" customWidth="1"/>
    <col min="1799" max="1799" width="9.42578125" style="253" customWidth="1"/>
    <col min="1800" max="1800" width="11.7109375" style="253" customWidth="1"/>
    <col min="1801" max="1801" width="10.5703125" style="253" customWidth="1"/>
    <col min="1802" max="1802" width="9.42578125" style="253" customWidth="1"/>
    <col min="1803" max="1804" width="10.71093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7109375" style="253" customWidth="1"/>
    <col min="1810" max="1810" width="12.140625" style="253" customWidth="1"/>
    <col min="1811" max="1811" width="9.42578125" style="253" customWidth="1"/>
    <col min="1812" max="1812" width="11.28515625" style="253" customWidth="1"/>
    <col min="1813" max="1813" width="12.140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4" width="11.140625" style="253" customWidth="1"/>
    <col min="2055" max="2055" width="9.42578125" style="253" customWidth="1"/>
    <col min="2056" max="2056" width="11.7109375" style="253" customWidth="1"/>
    <col min="2057" max="2057" width="10.5703125" style="253" customWidth="1"/>
    <col min="2058" max="2058" width="9.42578125" style="253" customWidth="1"/>
    <col min="2059" max="2060" width="10.71093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7109375" style="253" customWidth="1"/>
    <col min="2066" max="2066" width="12.140625" style="253" customWidth="1"/>
    <col min="2067" max="2067" width="9.42578125" style="253" customWidth="1"/>
    <col min="2068" max="2068" width="11.28515625" style="253" customWidth="1"/>
    <col min="2069" max="2069" width="12.140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10" width="11.140625" style="253" customWidth="1"/>
    <col min="2311" max="2311" width="9.42578125" style="253" customWidth="1"/>
    <col min="2312" max="2312" width="11.7109375" style="253" customWidth="1"/>
    <col min="2313" max="2313" width="10.5703125" style="253" customWidth="1"/>
    <col min="2314" max="2314" width="9.42578125" style="253" customWidth="1"/>
    <col min="2315" max="2316" width="10.71093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7109375" style="253" customWidth="1"/>
    <col min="2322" max="2322" width="12.140625" style="253" customWidth="1"/>
    <col min="2323" max="2323" width="9.42578125" style="253" customWidth="1"/>
    <col min="2324" max="2324" width="11.28515625" style="253" customWidth="1"/>
    <col min="2325" max="2325" width="12.140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6" width="11.140625" style="253" customWidth="1"/>
    <col min="2567" max="2567" width="9.42578125" style="253" customWidth="1"/>
    <col min="2568" max="2568" width="11.7109375" style="253" customWidth="1"/>
    <col min="2569" max="2569" width="10.5703125" style="253" customWidth="1"/>
    <col min="2570" max="2570" width="9.42578125" style="253" customWidth="1"/>
    <col min="2571" max="2572" width="10.71093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7109375" style="253" customWidth="1"/>
    <col min="2578" max="2578" width="12.140625" style="253" customWidth="1"/>
    <col min="2579" max="2579" width="9.42578125" style="253" customWidth="1"/>
    <col min="2580" max="2580" width="11.28515625" style="253" customWidth="1"/>
    <col min="2581" max="2581" width="12.140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2" width="11.140625" style="253" customWidth="1"/>
    <col min="2823" max="2823" width="9.42578125" style="253" customWidth="1"/>
    <col min="2824" max="2824" width="11.7109375" style="253" customWidth="1"/>
    <col min="2825" max="2825" width="10.5703125" style="253" customWidth="1"/>
    <col min="2826" max="2826" width="9.42578125" style="253" customWidth="1"/>
    <col min="2827" max="2828" width="10.71093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7109375" style="253" customWidth="1"/>
    <col min="2834" max="2834" width="12.140625" style="253" customWidth="1"/>
    <col min="2835" max="2835" width="9.42578125" style="253" customWidth="1"/>
    <col min="2836" max="2836" width="11.28515625" style="253" customWidth="1"/>
    <col min="2837" max="2837" width="12.140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8" width="11.140625" style="253" customWidth="1"/>
    <col min="3079" max="3079" width="9.42578125" style="253" customWidth="1"/>
    <col min="3080" max="3080" width="11.7109375" style="253" customWidth="1"/>
    <col min="3081" max="3081" width="10.5703125" style="253" customWidth="1"/>
    <col min="3082" max="3082" width="9.42578125" style="253" customWidth="1"/>
    <col min="3083" max="3084" width="10.71093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7109375" style="253" customWidth="1"/>
    <col min="3090" max="3090" width="12.140625" style="253" customWidth="1"/>
    <col min="3091" max="3091" width="9.42578125" style="253" customWidth="1"/>
    <col min="3092" max="3092" width="11.28515625" style="253" customWidth="1"/>
    <col min="3093" max="3093" width="12.140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4" width="11.140625" style="253" customWidth="1"/>
    <col min="3335" max="3335" width="9.42578125" style="253" customWidth="1"/>
    <col min="3336" max="3336" width="11.7109375" style="253" customWidth="1"/>
    <col min="3337" max="3337" width="10.5703125" style="253" customWidth="1"/>
    <col min="3338" max="3338" width="9.42578125" style="253" customWidth="1"/>
    <col min="3339" max="3340" width="10.71093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7109375" style="253" customWidth="1"/>
    <col min="3346" max="3346" width="12.140625" style="253" customWidth="1"/>
    <col min="3347" max="3347" width="9.42578125" style="253" customWidth="1"/>
    <col min="3348" max="3348" width="11.28515625" style="253" customWidth="1"/>
    <col min="3349" max="3349" width="12.140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90" width="11.140625" style="253" customWidth="1"/>
    <col min="3591" max="3591" width="9.42578125" style="253" customWidth="1"/>
    <col min="3592" max="3592" width="11.7109375" style="253" customWidth="1"/>
    <col min="3593" max="3593" width="10.5703125" style="253" customWidth="1"/>
    <col min="3594" max="3594" width="9.42578125" style="253" customWidth="1"/>
    <col min="3595" max="3596" width="10.71093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7109375" style="253" customWidth="1"/>
    <col min="3602" max="3602" width="12.140625" style="253" customWidth="1"/>
    <col min="3603" max="3603" width="9.42578125" style="253" customWidth="1"/>
    <col min="3604" max="3604" width="11.28515625" style="253" customWidth="1"/>
    <col min="3605" max="3605" width="12.140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6" width="11.140625" style="253" customWidth="1"/>
    <col min="3847" max="3847" width="9.42578125" style="253" customWidth="1"/>
    <col min="3848" max="3848" width="11.7109375" style="253" customWidth="1"/>
    <col min="3849" max="3849" width="10.5703125" style="253" customWidth="1"/>
    <col min="3850" max="3850" width="9.42578125" style="253" customWidth="1"/>
    <col min="3851" max="3852" width="10.71093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7109375" style="253" customWidth="1"/>
    <col min="3858" max="3858" width="12.140625" style="253" customWidth="1"/>
    <col min="3859" max="3859" width="9.42578125" style="253" customWidth="1"/>
    <col min="3860" max="3860" width="11.28515625" style="253" customWidth="1"/>
    <col min="3861" max="3861" width="12.140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2" width="11.140625" style="253" customWidth="1"/>
    <col min="4103" max="4103" width="9.42578125" style="253" customWidth="1"/>
    <col min="4104" max="4104" width="11.7109375" style="253" customWidth="1"/>
    <col min="4105" max="4105" width="10.5703125" style="253" customWidth="1"/>
    <col min="4106" max="4106" width="9.42578125" style="253" customWidth="1"/>
    <col min="4107" max="4108" width="10.71093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7109375" style="253" customWidth="1"/>
    <col min="4114" max="4114" width="12.140625" style="253" customWidth="1"/>
    <col min="4115" max="4115" width="9.42578125" style="253" customWidth="1"/>
    <col min="4116" max="4116" width="11.28515625" style="253" customWidth="1"/>
    <col min="4117" max="4117" width="12.140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8" width="11.140625" style="253" customWidth="1"/>
    <col min="4359" max="4359" width="9.42578125" style="253" customWidth="1"/>
    <col min="4360" max="4360" width="11.7109375" style="253" customWidth="1"/>
    <col min="4361" max="4361" width="10.5703125" style="253" customWidth="1"/>
    <col min="4362" max="4362" width="9.42578125" style="253" customWidth="1"/>
    <col min="4363" max="4364" width="10.71093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7109375" style="253" customWidth="1"/>
    <col min="4370" max="4370" width="12.140625" style="253" customWidth="1"/>
    <col min="4371" max="4371" width="9.42578125" style="253" customWidth="1"/>
    <col min="4372" max="4372" width="11.28515625" style="253" customWidth="1"/>
    <col min="4373" max="4373" width="12.140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4" width="11.140625" style="253" customWidth="1"/>
    <col min="4615" max="4615" width="9.42578125" style="253" customWidth="1"/>
    <col min="4616" max="4616" width="11.7109375" style="253" customWidth="1"/>
    <col min="4617" max="4617" width="10.5703125" style="253" customWidth="1"/>
    <col min="4618" max="4618" width="9.42578125" style="253" customWidth="1"/>
    <col min="4619" max="4620" width="10.71093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7109375" style="253" customWidth="1"/>
    <col min="4626" max="4626" width="12.140625" style="253" customWidth="1"/>
    <col min="4627" max="4627" width="9.42578125" style="253" customWidth="1"/>
    <col min="4628" max="4628" width="11.28515625" style="253" customWidth="1"/>
    <col min="4629" max="4629" width="12.140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70" width="11.140625" style="253" customWidth="1"/>
    <col min="4871" max="4871" width="9.42578125" style="253" customWidth="1"/>
    <col min="4872" max="4872" width="11.7109375" style="253" customWidth="1"/>
    <col min="4873" max="4873" width="10.5703125" style="253" customWidth="1"/>
    <col min="4874" max="4874" width="9.42578125" style="253" customWidth="1"/>
    <col min="4875" max="4876" width="10.71093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7109375" style="253" customWidth="1"/>
    <col min="4882" max="4882" width="12.140625" style="253" customWidth="1"/>
    <col min="4883" max="4883" width="9.42578125" style="253" customWidth="1"/>
    <col min="4884" max="4884" width="11.28515625" style="253" customWidth="1"/>
    <col min="4885" max="4885" width="12.140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6" width="11.140625" style="253" customWidth="1"/>
    <col min="5127" max="5127" width="9.42578125" style="253" customWidth="1"/>
    <col min="5128" max="5128" width="11.7109375" style="253" customWidth="1"/>
    <col min="5129" max="5129" width="10.5703125" style="253" customWidth="1"/>
    <col min="5130" max="5130" width="9.42578125" style="253" customWidth="1"/>
    <col min="5131" max="5132" width="10.71093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7109375" style="253" customWidth="1"/>
    <col min="5138" max="5138" width="12.140625" style="253" customWidth="1"/>
    <col min="5139" max="5139" width="9.42578125" style="253" customWidth="1"/>
    <col min="5140" max="5140" width="11.28515625" style="253" customWidth="1"/>
    <col min="5141" max="5141" width="12.140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2" width="11.140625" style="253" customWidth="1"/>
    <col min="5383" max="5383" width="9.42578125" style="253" customWidth="1"/>
    <col min="5384" max="5384" width="11.7109375" style="253" customWidth="1"/>
    <col min="5385" max="5385" width="10.5703125" style="253" customWidth="1"/>
    <col min="5386" max="5386" width="9.42578125" style="253" customWidth="1"/>
    <col min="5387" max="5388" width="10.71093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7109375" style="253" customWidth="1"/>
    <col min="5394" max="5394" width="12.140625" style="253" customWidth="1"/>
    <col min="5395" max="5395" width="9.42578125" style="253" customWidth="1"/>
    <col min="5396" max="5396" width="11.28515625" style="253" customWidth="1"/>
    <col min="5397" max="5397" width="12.140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8" width="11.140625" style="253" customWidth="1"/>
    <col min="5639" max="5639" width="9.42578125" style="253" customWidth="1"/>
    <col min="5640" max="5640" width="11.7109375" style="253" customWidth="1"/>
    <col min="5641" max="5641" width="10.5703125" style="253" customWidth="1"/>
    <col min="5642" max="5642" width="9.42578125" style="253" customWidth="1"/>
    <col min="5643" max="5644" width="10.71093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7109375" style="253" customWidth="1"/>
    <col min="5650" max="5650" width="12.140625" style="253" customWidth="1"/>
    <col min="5651" max="5651" width="9.42578125" style="253" customWidth="1"/>
    <col min="5652" max="5652" width="11.28515625" style="253" customWidth="1"/>
    <col min="5653" max="5653" width="12.140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4" width="11.140625" style="253" customWidth="1"/>
    <col min="5895" max="5895" width="9.42578125" style="253" customWidth="1"/>
    <col min="5896" max="5896" width="11.7109375" style="253" customWidth="1"/>
    <col min="5897" max="5897" width="10.5703125" style="253" customWidth="1"/>
    <col min="5898" max="5898" width="9.42578125" style="253" customWidth="1"/>
    <col min="5899" max="5900" width="10.71093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7109375" style="253" customWidth="1"/>
    <col min="5906" max="5906" width="12.140625" style="253" customWidth="1"/>
    <col min="5907" max="5907" width="9.42578125" style="253" customWidth="1"/>
    <col min="5908" max="5908" width="11.28515625" style="253" customWidth="1"/>
    <col min="5909" max="5909" width="12.140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50" width="11.140625" style="253" customWidth="1"/>
    <col min="6151" max="6151" width="9.42578125" style="253" customWidth="1"/>
    <col min="6152" max="6152" width="11.7109375" style="253" customWidth="1"/>
    <col min="6153" max="6153" width="10.5703125" style="253" customWidth="1"/>
    <col min="6154" max="6154" width="9.42578125" style="253" customWidth="1"/>
    <col min="6155" max="6156" width="10.71093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7109375" style="253" customWidth="1"/>
    <col min="6162" max="6162" width="12.140625" style="253" customWidth="1"/>
    <col min="6163" max="6163" width="9.42578125" style="253" customWidth="1"/>
    <col min="6164" max="6164" width="11.28515625" style="253" customWidth="1"/>
    <col min="6165" max="6165" width="12.140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6" width="11.140625" style="253" customWidth="1"/>
    <col min="6407" max="6407" width="9.42578125" style="253" customWidth="1"/>
    <col min="6408" max="6408" width="11.7109375" style="253" customWidth="1"/>
    <col min="6409" max="6409" width="10.5703125" style="253" customWidth="1"/>
    <col min="6410" max="6410" width="9.42578125" style="253" customWidth="1"/>
    <col min="6411" max="6412" width="10.71093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7109375" style="253" customWidth="1"/>
    <col min="6418" max="6418" width="12.140625" style="253" customWidth="1"/>
    <col min="6419" max="6419" width="9.42578125" style="253" customWidth="1"/>
    <col min="6420" max="6420" width="11.28515625" style="253" customWidth="1"/>
    <col min="6421" max="6421" width="12.140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2" width="11.140625" style="253" customWidth="1"/>
    <col min="6663" max="6663" width="9.42578125" style="253" customWidth="1"/>
    <col min="6664" max="6664" width="11.7109375" style="253" customWidth="1"/>
    <col min="6665" max="6665" width="10.5703125" style="253" customWidth="1"/>
    <col min="6666" max="6666" width="9.42578125" style="253" customWidth="1"/>
    <col min="6667" max="6668" width="10.71093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7109375" style="253" customWidth="1"/>
    <col min="6674" max="6674" width="12.140625" style="253" customWidth="1"/>
    <col min="6675" max="6675" width="9.42578125" style="253" customWidth="1"/>
    <col min="6676" max="6676" width="11.28515625" style="253" customWidth="1"/>
    <col min="6677" max="6677" width="12.140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8" width="11.140625" style="253" customWidth="1"/>
    <col min="6919" max="6919" width="9.42578125" style="253" customWidth="1"/>
    <col min="6920" max="6920" width="11.7109375" style="253" customWidth="1"/>
    <col min="6921" max="6921" width="10.5703125" style="253" customWidth="1"/>
    <col min="6922" max="6922" width="9.42578125" style="253" customWidth="1"/>
    <col min="6923" max="6924" width="10.71093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7109375" style="253" customWidth="1"/>
    <col min="6930" max="6930" width="12.140625" style="253" customWidth="1"/>
    <col min="6931" max="6931" width="9.42578125" style="253" customWidth="1"/>
    <col min="6932" max="6932" width="11.28515625" style="253" customWidth="1"/>
    <col min="6933" max="6933" width="12.140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4" width="11.140625" style="253" customWidth="1"/>
    <col min="7175" max="7175" width="9.42578125" style="253" customWidth="1"/>
    <col min="7176" max="7176" width="11.7109375" style="253" customWidth="1"/>
    <col min="7177" max="7177" width="10.5703125" style="253" customWidth="1"/>
    <col min="7178" max="7178" width="9.42578125" style="253" customWidth="1"/>
    <col min="7179" max="7180" width="10.71093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7109375" style="253" customWidth="1"/>
    <col min="7186" max="7186" width="12.140625" style="253" customWidth="1"/>
    <col min="7187" max="7187" width="9.42578125" style="253" customWidth="1"/>
    <col min="7188" max="7188" width="11.28515625" style="253" customWidth="1"/>
    <col min="7189" max="7189" width="12.140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30" width="11.140625" style="253" customWidth="1"/>
    <col min="7431" max="7431" width="9.42578125" style="253" customWidth="1"/>
    <col min="7432" max="7432" width="11.7109375" style="253" customWidth="1"/>
    <col min="7433" max="7433" width="10.5703125" style="253" customWidth="1"/>
    <col min="7434" max="7434" width="9.42578125" style="253" customWidth="1"/>
    <col min="7435" max="7436" width="10.71093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7109375" style="253" customWidth="1"/>
    <col min="7442" max="7442" width="12.140625" style="253" customWidth="1"/>
    <col min="7443" max="7443" width="9.42578125" style="253" customWidth="1"/>
    <col min="7444" max="7444" width="11.28515625" style="253" customWidth="1"/>
    <col min="7445" max="7445" width="12.140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6" width="11.140625" style="253" customWidth="1"/>
    <col min="7687" max="7687" width="9.42578125" style="253" customWidth="1"/>
    <col min="7688" max="7688" width="11.7109375" style="253" customWidth="1"/>
    <col min="7689" max="7689" width="10.5703125" style="253" customWidth="1"/>
    <col min="7690" max="7690" width="9.42578125" style="253" customWidth="1"/>
    <col min="7691" max="7692" width="10.71093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7109375" style="253" customWidth="1"/>
    <col min="7698" max="7698" width="12.140625" style="253" customWidth="1"/>
    <col min="7699" max="7699" width="9.42578125" style="253" customWidth="1"/>
    <col min="7700" max="7700" width="11.28515625" style="253" customWidth="1"/>
    <col min="7701" max="7701" width="12.140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2" width="11.140625" style="253" customWidth="1"/>
    <col min="7943" max="7943" width="9.42578125" style="253" customWidth="1"/>
    <col min="7944" max="7944" width="11.7109375" style="253" customWidth="1"/>
    <col min="7945" max="7945" width="10.5703125" style="253" customWidth="1"/>
    <col min="7946" max="7946" width="9.42578125" style="253" customWidth="1"/>
    <col min="7947" max="7948" width="10.71093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7109375" style="253" customWidth="1"/>
    <col min="7954" max="7954" width="12.140625" style="253" customWidth="1"/>
    <col min="7955" max="7955" width="9.42578125" style="253" customWidth="1"/>
    <col min="7956" max="7956" width="11.28515625" style="253" customWidth="1"/>
    <col min="7957" max="7957" width="12.140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8" width="11.140625" style="253" customWidth="1"/>
    <col min="8199" max="8199" width="9.42578125" style="253" customWidth="1"/>
    <col min="8200" max="8200" width="11.7109375" style="253" customWidth="1"/>
    <col min="8201" max="8201" width="10.5703125" style="253" customWidth="1"/>
    <col min="8202" max="8202" width="9.42578125" style="253" customWidth="1"/>
    <col min="8203" max="8204" width="10.71093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7109375" style="253" customWidth="1"/>
    <col min="8210" max="8210" width="12.140625" style="253" customWidth="1"/>
    <col min="8211" max="8211" width="9.42578125" style="253" customWidth="1"/>
    <col min="8212" max="8212" width="11.28515625" style="253" customWidth="1"/>
    <col min="8213" max="8213" width="12.140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4" width="11.140625" style="253" customWidth="1"/>
    <col min="8455" max="8455" width="9.42578125" style="253" customWidth="1"/>
    <col min="8456" max="8456" width="11.7109375" style="253" customWidth="1"/>
    <col min="8457" max="8457" width="10.5703125" style="253" customWidth="1"/>
    <col min="8458" max="8458" width="9.42578125" style="253" customWidth="1"/>
    <col min="8459" max="8460" width="10.71093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7109375" style="253" customWidth="1"/>
    <col min="8466" max="8466" width="12.140625" style="253" customWidth="1"/>
    <col min="8467" max="8467" width="9.42578125" style="253" customWidth="1"/>
    <col min="8468" max="8468" width="11.28515625" style="253" customWidth="1"/>
    <col min="8469" max="8469" width="12.140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10" width="11.140625" style="253" customWidth="1"/>
    <col min="8711" max="8711" width="9.42578125" style="253" customWidth="1"/>
    <col min="8712" max="8712" width="11.7109375" style="253" customWidth="1"/>
    <col min="8713" max="8713" width="10.5703125" style="253" customWidth="1"/>
    <col min="8714" max="8714" width="9.42578125" style="253" customWidth="1"/>
    <col min="8715" max="8716" width="10.71093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7109375" style="253" customWidth="1"/>
    <col min="8722" max="8722" width="12.140625" style="253" customWidth="1"/>
    <col min="8723" max="8723" width="9.42578125" style="253" customWidth="1"/>
    <col min="8724" max="8724" width="11.28515625" style="253" customWidth="1"/>
    <col min="8725" max="8725" width="12.140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6" width="11.140625" style="253" customWidth="1"/>
    <col min="8967" max="8967" width="9.42578125" style="253" customWidth="1"/>
    <col min="8968" max="8968" width="11.7109375" style="253" customWidth="1"/>
    <col min="8969" max="8969" width="10.5703125" style="253" customWidth="1"/>
    <col min="8970" max="8970" width="9.42578125" style="253" customWidth="1"/>
    <col min="8971" max="8972" width="10.71093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7109375" style="253" customWidth="1"/>
    <col min="8978" max="8978" width="12.140625" style="253" customWidth="1"/>
    <col min="8979" max="8979" width="9.42578125" style="253" customWidth="1"/>
    <col min="8980" max="8980" width="11.28515625" style="253" customWidth="1"/>
    <col min="8981" max="8981" width="12.140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2" width="11.140625" style="253" customWidth="1"/>
    <col min="9223" max="9223" width="9.42578125" style="253" customWidth="1"/>
    <col min="9224" max="9224" width="11.7109375" style="253" customWidth="1"/>
    <col min="9225" max="9225" width="10.5703125" style="253" customWidth="1"/>
    <col min="9226" max="9226" width="9.42578125" style="253" customWidth="1"/>
    <col min="9227" max="9228" width="10.71093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7109375" style="253" customWidth="1"/>
    <col min="9234" max="9234" width="12.140625" style="253" customWidth="1"/>
    <col min="9235" max="9235" width="9.42578125" style="253" customWidth="1"/>
    <col min="9236" max="9236" width="11.28515625" style="253" customWidth="1"/>
    <col min="9237" max="9237" width="12.140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8" width="11.140625" style="253" customWidth="1"/>
    <col min="9479" max="9479" width="9.42578125" style="253" customWidth="1"/>
    <col min="9480" max="9480" width="11.7109375" style="253" customWidth="1"/>
    <col min="9481" max="9481" width="10.5703125" style="253" customWidth="1"/>
    <col min="9482" max="9482" width="9.42578125" style="253" customWidth="1"/>
    <col min="9483" max="9484" width="10.71093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7109375" style="253" customWidth="1"/>
    <col min="9490" max="9490" width="12.140625" style="253" customWidth="1"/>
    <col min="9491" max="9491" width="9.42578125" style="253" customWidth="1"/>
    <col min="9492" max="9492" width="11.28515625" style="253" customWidth="1"/>
    <col min="9493" max="9493" width="12.140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4" width="11.140625" style="253" customWidth="1"/>
    <col min="9735" max="9735" width="9.42578125" style="253" customWidth="1"/>
    <col min="9736" max="9736" width="11.7109375" style="253" customWidth="1"/>
    <col min="9737" max="9737" width="10.5703125" style="253" customWidth="1"/>
    <col min="9738" max="9738" width="9.42578125" style="253" customWidth="1"/>
    <col min="9739" max="9740" width="10.71093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7109375" style="253" customWidth="1"/>
    <col min="9746" max="9746" width="12.140625" style="253" customWidth="1"/>
    <col min="9747" max="9747" width="9.42578125" style="253" customWidth="1"/>
    <col min="9748" max="9748" width="11.28515625" style="253" customWidth="1"/>
    <col min="9749" max="9749" width="12.140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90" width="11.140625" style="253" customWidth="1"/>
    <col min="9991" max="9991" width="9.42578125" style="253" customWidth="1"/>
    <col min="9992" max="9992" width="11.7109375" style="253" customWidth="1"/>
    <col min="9993" max="9993" width="10.5703125" style="253" customWidth="1"/>
    <col min="9994" max="9994" width="9.42578125" style="253" customWidth="1"/>
    <col min="9995" max="9996" width="10.71093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7109375" style="253" customWidth="1"/>
    <col min="10002" max="10002" width="12.140625" style="253" customWidth="1"/>
    <col min="10003" max="10003" width="9.42578125" style="253" customWidth="1"/>
    <col min="10004" max="10004" width="11.28515625" style="253" customWidth="1"/>
    <col min="10005" max="10005" width="12.140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6" width="11.140625" style="253" customWidth="1"/>
    <col min="10247" max="10247" width="9.42578125" style="253" customWidth="1"/>
    <col min="10248" max="10248" width="11.7109375" style="253" customWidth="1"/>
    <col min="10249" max="10249" width="10.5703125" style="253" customWidth="1"/>
    <col min="10250" max="10250" width="9.42578125" style="253" customWidth="1"/>
    <col min="10251" max="10252" width="10.71093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7109375" style="253" customWidth="1"/>
    <col min="10258" max="10258" width="12.140625" style="253" customWidth="1"/>
    <col min="10259" max="10259" width="9.42578125" style="253" customWidth="1"/>
    <col min="10260" max="10260" width="11.28515625" style="253" customWidth="1"/>
    <col min="10261" max="10261" width="12.140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2" width="11.140625" style="253" customWidth="1"/>
    <col min="10503" max="10503" width="9.42578125" style="253" customWidth="1"/>
    <col min="10504" max="10504" width="11.7109375" style="253" customWidth="1"/>
    <col min="10505" max="10505" width="10.5703125" style="253" customWidth="1"/>
    <col min="10506" max="10506" width="9.42578125" style="253" customWidth="1"/>
    <col min="10507" max="10508" width="10.71093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7109375" style="253" customWidth="1"/>
    <col min="10514" max="10514" width="12.140625" style="253" customWidth="1"/>
    <col min="10515" max="10515" width="9.42578125" style="253" customWidth="1"/>
    <col min="10516" max="10516" width="11.28515625" style="253" customWidth="1"/>
    <col min="10517" max="10517" width="12.140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8" width="11.140625" style="253" customWidth="1"/>
    <col min="10759" max="10759" width="9.42578125" style="253" customWidth="1"/>
    <col min="10760" max="10760" width="11.7109375" style="253" customWidth="1"/>
    <col min="10761" max="10761" width="10.5703125" style="253" customWidth="1"/>
    <col min="10762" max="10762" width="9.42578125" style="253" customWidth="1"/>
    <col min="10763" max="10764" width="10.71093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7109375" style="253" customWidth="1"/>
    <col min="10770" max="10770" width="12.140625" style="253" customWidth="1"/>
    <col min="10771" max="10771" width="9.42578125" style="253" customWidth="1"/>
    <col min="10772" max="10772" width="11.28515625" style="253" customWidth="1"/>
    <col min="10773" max="10773" width="12.140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4" width="11.140625" style="253" customWidth="1"/>
    <col min="11015" max="11015" width="9.42578125" style="253" customWidth="1"/>
    <col min="11016" max="11016" width="11.7109375" style="253" customWidth="1"/>
    <col min="11017" max="11017" width="10.5703125" style="253" customWidth="1"/>
    <col min="11018" max="11018" width="9.42578125" style="253" customWidth="1"/>
    <col min="11019" max="11020" width="10.71093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7109375" style="253" customWidth="1"/>
    <col min="11026" max="11026" width="12.140625" style="253" customWidth="1"/>
    <col min="11027" max="11027" width="9.42578125" style="253" customWidth="1"/>
    <col min="11028" max="11028" width="11.28515625" style="253" customWidth="1"/>
    <col min="11029" max="11029" width="12.140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70" width="11.140625" style="253" customWidth="1"/>
    <col min="11271" max="11271" width="9.42578125" style="253" customWidth="1"/>
    <col min="11272" max="11272" width="11.7109375" style="253" customWidth="1"/>
    <col min="11273" max="11273" width="10.5703125" style="253" customWidth="1"/>
    <col min="11274" max="11274" width="9.42578125" style="253" customWidth="1"/>
    <col min="11275" max="11276" width="10.71093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7109375" style="253" customWidth="1"/>
    <col min="11282" max="11282" width="12.140625" style="253" customWidth="1"/>
    <col min="11283" max="11283" width="9.42578125" style="253" customWidth="1"/>
    <col min="11284" max="11284" width="11.28515625" style="253" customWidth="1"/>
    <col min="11285" max="11285" width="12.140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6" width="11.140625" style="253" customWidth="1"/>
    <col min="11527" max="11527" width="9.42578125" style="253" customWidth="1"/>
    <col min="11528" max="11528" width="11.7109375" style="253" customWidth="1"/>
    <col min="11529" max="11529" width="10.5703125" style="253" customWidth="1"/>
    <col min="11530" max="11530" width="9.42578125" style="253" customWidth="1"/>
    <col min="11531" max="11532" width="10.71093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7109375" style="253" customWidth="1"/>
    <col min="11538" max="11538" width="12.140625" style="253" customWidth="1"/>
    <col min="11539" max="11539" width="9.42578125" style="253" customWidth="1"/>
    <col min="11540" max="11540" width="11.28515625" style="253" customWidth="1"/>
    <col min="11541" max="11541" width="12.140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2" width="11.140625" style="253" customWidth="1"/>
    <col min="11783" max="11783" width="9.42578125" style="253" customWidth="1"/>
    <col min="11784" max="11784" width="11.7109375" style="253" customWidth="1"/>
    <col min="11785" max="11785" width="10.5703125" style="253" customWidth="1"/>
    <col min="11786" max="11786" width="9.42578125" style="253" customWidth="1"/>
    <col min="11787" max="11788" width="10.71093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7109375" style="253" customWidth="1"/>
    <col min="11794" max="11794" width="12.140625" style="253" customWidth="1"/>
    <col min="11795" max="11795" width="9.42578125" style="253" customWidth="1"/>
    <col min="11796" max="11796" width="11.28515625" style="253" customWidth="1"/>
    <col min="11797" max="11797" width="12.140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8" width="11.140625" style="253" customWidth="1"/>
    <col min="12039" max="12039" width="9.42578125" style="253" customWidth="1"/>
    <col min="12040" max="12040" width="11.7109375" style="253" customWidth="1"/>
    <col min="12041" max="12041" width="10.5703125" style="253" customWidth="1"/>
    <col min="12042" max="12042" width="9.42578125" style="253" customWidth="1"/>
    <col min="12043" max="12044" width="10.71093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7109375" style="253" customWidth="1"/>
    <col min="12050" max="12050" width="12.140625" style="253" customWidth="1"/>
    <col min="12051" max="12051" width="9.42578125" style="253" customWidth="1"/>
    <col min="12052" max="12052" width="11.28515625" style="253" customWidth="1"/>
    <col min="12053" max="12053" width="12.140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4" width="11.140625" style="253" customWidth="1"/>
    <col min="12295" max="12295" width="9.42578125" style="253" customWidth="1"/>
    <col min="12296" max="12296" width="11.7109375" style="253" customWidth="1"/>
    <col min="12297" max="12297" width="10.5703125" style="253" customWidth="1"/>
    <col min="12298" max="12298" width="9.42578125" style="253" customWidth="1"/>
    <col min="12299" max="12300" width="10.71093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7109375" style="253" customWidth="1"/>
    <col min="12306" max="12306" width="12.140625" style="253" customWidth="1"/>
    <col min="12307" max="12307" width="9.42578125" style="253" customWidth="1"/>
    <col min="12308" max="12308" width="11.28515625" style="253" customWidth="1"/>
    <col min="12309" max="12309" width="12.140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50" width="11.140625" style="253" customWidth="1"/>
    <col min="12551" max="12551" width="9.42578125" style="253" customWidth="1"/>
    <col min="12552" max="12552" width="11.7109375" style="253" customWidth="1"/>
    <col min="12553" max="12553" width="10.5703125" style="253" customWidth="1"/>
    <col min="12554" max="12554" width="9.42578125" style="253" customWidth="1"/>
    <col min="12555" max="12556" width="10.71093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7109375" style="253" customWidth="1"/>
    <col min="12562" max="12562" width="12.140625" style="253" customWidth="1"/>
    <col min="12563" max="12563" width="9.42578125" style="253" customWidth="1"/>
    <col min="12564" max="12564" width="11.28515625" style="253" customWidth="1"/>
    <col min="12565" max="12565" width="12.140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6" width="11.140625" style="253" customWidth="1"/>
    <col min="12807" max="12807" width="9.42578125" style="253" customWidth="1"/>
    <col min="12808" max="12808" width="11.7109375" style="253" customWidth="1"/>
    <col min="12809" max="12809" width="10.5703125" style="253" customWidth="1"/>
    <col min="12810" max="12810" width="9.42578125" style="253" customWidth="1"/>
    <col min="12811" max="12812" width="10.71093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7109375" style="253" customWidth="1"/>
    <col min="12818" max="12818" width="12.140625" style="253" customWidth="1"/>
    <col min="12819" max="12819" width="9.42578125" style="253" customWidth="1"/>
    <col min="12820" max="12820" width="11.28515625" style="253" customWidth="1"/>
    <col min="12821" max="12821" width="12.140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2" width="11.140625" style="253" customWidth="1"/>
    <col min="13063" max="13063" width="9.42578125" style="253" customWidth="1"/>
    <col min="13064" max="13064" width="11.7109375" style="253" customWidth="1"/>
    <col min="13065" max="13065" width="10.5703125" style="253" customWidth="1"/>
    <col min="13066" max="13066" width="9.42578125" style="253" customWidth="1"/>
    <col min="13067" max="13068" width="10.71093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7109375" style="253" customWidth="1"/>
    <col min="13074" max="13074" width="12.140625" style="253" customWidth="1"/>
    <col min="13075" max="13075" width="9.42578125" style="253" customWidth="1"/>
    <col min="13076" max="13076" width="11.28515625" style="253" customWidth="1"/>
    <col min="13077" max="13077" width="12.140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8" width="11.140625" style="253" customWidth="1"/>
    <col min="13319" max="13319" width="9.42578125" style="253" customWidth="1"/>
    <col min="13320" max="13320" width="11.7109375" style="253" customWidth="1"/>
    <col min="13321" max="13321" width="10.5703125" style="253" customWidth="1"/>
    <col min="13322" max="13322" width="9.42578125" style="253" customWidth="1"/>
    <col min="13323" max="13324" width="10.71093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7109375" style="253" customWidth="1"/>
    <col min="13330" max="13330" width="12.140625" style="253" customWidth="1"/>
    <col min="13331" max="13331" width="9.42578125" style="253" customWidth="1"/>
    <col min="13332" max="13332" width="11.28515625" style="253" customWidth="1"/>
    <col min="13333" max="13333" width="12.140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4" width="11.140625" style="253" customWidth="1"/>
    <col min="13575" max="13575" width="9.42578125" style="253" customWidth="1"/>
    <col min="13576" max="13576" width="11.7109375" style="253" customWidth="1"/>
    <col min="13577" max="13577" width="10.5703125" style="253" customWidth="1"/>
    <col min="13578" max="13578" width="9.42578125" style="253" customWidth="1"/>
    <col min="13579" max="13580" width="10.71093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7109375" style="253" customWidth="1"/>
    <col min="13586" max="13586" width="12.140625" style="253" customWidth="1"/>
    <col min="13587" max="13587" width="9.42578125" style="253" customWidth="1"/>
    <col min="13588" max="13588" width="11.28515625" style="253" customWidth="1"/>
    <col min="13589" max="13589" width="12.140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30" width="11.140625" style="253" customWidth="1"/>
    <col min="13831" max="13831" width="9.42578125" style="253" customWidth="1"/>
    <col min="13832" max="13832" width="11.7109375" style="253" customWidth="1"/>
    <col min="13833" max="13833" width="10.5703125" style="253" customWidth="1"/>
    <col min="13834" max="13834" width="9.42578125" style="253" customWidth="1"/>
    <col min="13835" max="13836" width="10.71093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7109375" style="253" customWidth="1"/>
    <col min="13842" max="13842" width="12.140625" style="253" customWidth="1"/>
    <col min="13843" max="13843" width="9.42578125" style="253" customWidth="1"/>
    <col min="13844" max="13844" width="11.28515625" style="253" customWidth="1"/>
    <col min="13845" max="13845" width="12.140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6" width="11.140625" style="253" customWidth="1"/>
    <col min="14087" max="14087" width="9.42578125" style="253" customWidth="1"/>
    <col min="14088" max="14088" width="11.7109375" style="253" customWidth="1"/>
    <col min="14089" max="14089" width="10.5703125" style="253" customWidth="1"/>
    <col min="14090" max="14090" width="9.42578125" style="253" customWidth="1"/>
    <col min="14091" max="14092" width="10.71093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7109375" style="253" customWidth="1"/>
    <col min="14098" max="14098" width="12.140625" style="253" customWidth="1"/>
    <col min="14099" max="14099" width="9.42578125" style="253" customWidth="1"/>
    <col min="14100" max="14100" width="11.28515625" style="253" customWidth="1"/>
    <col min="14101" max="14101" width="12.140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2" width="11.140625" style="253" customWidth="1"/>
    <col min="14343" max="14343" width="9.42578125" style="253" customWidth="1"/>
    <col min="14344" max="14344" width="11.7109375" style="253" customWidth="1"/>
    <col min="14345" max="14345" width="10.5703125" style="253" customWidth="1"/>
    <col min="14346" max="14346" width="9.42578125" style="253" customWidth="1"/>
    <col min="14347" max="14348" width="10.71093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7109375" style="253" customWidth="1"/>
    <col min="14354" max="14354" width="12.140625" style="253" customWidth="1"/>
    <col min="14355" max="14355" width="9.42578125" style="253" customWidth="1"/>
    <col min="14356" max="14356" width="11.28515625" style="253" customWidth="1"/>
    <col min="14357" max="14357" width="12.140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8" width="11.140625" style="253" customWidth="1"/>
    <col min="14599" max="14599" width="9.42578125" style="253" customWidth="1"/>
    <col min="14600" max="14600" width="11.7109375" style="253" customWidth="1"/>
    <col min="14601" max="14601" width="10.5703125" style="253" customWidth="1"/>
    <col min="14602" max="14602" width="9.42578125" style="253" customWidth="1"/>
    <col min="14603" max="14604" width="10.71093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7109375" style="253" customWidth="1"/>
    <col min="14610" max="14610" width="12.140625" style="253" customWidth="1"/>
    <col min="14611" max="14611" width="9.42578125" style="253" customWidth="1"/>
    <col min="14612" max="14612" width="11.28515625" style="253" customWidth="1"/>
    <col min="14613" max="14613" width="12.140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4" width="11.140625" style="253" customWidth="1"/>
    <col min="14855" max="14855" width="9.42578125" style="253" customWidth="1"/>
    <col min="14856" max="14856" width="11.7109375" style="253" customWidth="1"/>
    <col min="14857" max="14857" width="10.5703125" style="253" customWidth="1"/>
    <col min="14858" max="14858" width="9.42578125" style="253" customWidth="1"/>
    <col min="14859" max="14860" width="10.71093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7109375" style="253" customWidth="1"/>
    <col min="14866" max="14866" width="12.140625" style="253" customWidth="1"/>
    <col min="14867" max="14867" width="9.42578125" style="253" customWidth="1"/>
    <col min="14868" max="14868" width="11.28515625" style="253" customWidth="1"/>
    <col min="14869" max="14869" width="12.140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10" width="11.140625" style="253" customWidth="1"/>
    <col min="15111" max="15111" width="9.42578125" style="253" customWidth="1"/>
    <col min="15112" max="15112" width="11.7109375" style="253" customWidth="1"/>
    <col min="15113" max="15113" width="10.5703125" style="253" customWidth="1"/>
    <col min="15114" max="15114" width="9.42578125" style="253" customWidth="1"/>
    <col min="15115" max="15116" width="10.71093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7109375" style="253" customWidth="1"/>
    <col min="15122" max="15122" width="12.140625" style="253" customWidth="1"/>
    <col min="15123" max="15123" width="9.42578125" style="253" customWidth="1"/>
    <col min="15124" max="15124" width="11.28515625" style="253" customWidth="1"/>
    <col min="15125" max="15125" width="12.140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6" width="11.140625" style="253" customWidth="1"/>
    <col min="15367" max="15367" width="9.42578125" style="253" customWidth="1"/>
    <col min="15368" max="15368" width="11.7109375" style="253" customWidth="1"/>
    <col min="15369" max="15369" width="10.5703125" style="253" customWidth="1"/>
    <col min="15370" max="15370" width="9.42578125" style="253" customWidth="1"/>
    <col min="15371" max="15372" width="10.71093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7109375" style="253" customWidth="1"/>
    <col min="15378" max="15378" width="12.140625" style="253" customWidth="1"/>
    <col min="15379" max="15379" width="9.42578125" style="253" customWidth="1"/>
    <col min="15380" max="15380" width="11.28515625" style="253" customWidth="1"/>
    <col min="15381" max="15381" width="12.140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2" width="11.140625" style="253" customWidth="1"/>
    <col min="15623" max="15623" width="9.42578125" style="253" customWidth="1"/>
    <col min="15624" max="15624" width="11.7109375" style="253" customWidth="1"/>
    <col min="15625" max="15625" width="10.5703125" style="253" customWidth="1"/>
    <col min="15626" max="15626" width="9.42578125" style="253" customWidth="1"/>
    <col min="15627" max="15628" width="10.71093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7109375" style="253" customWidth="1"/>
    <col min="15634" max="15634" width="12.140625" style="253" customWidth="1"/>
    <col min="15635" max="15635" width="9.42578125" style="253" customWidth="1"/>
    <col min="15636" max="15636" width="11.28515625" style="253" customWidth="1"/>
    <col min="15637" max="15637" width="12.140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8" width="11.140625" style="253" customWidth="1"/>
    <col min="15879" max="15879" width="9.42578125" style="253" customWidth="1"/>
    <col min="15880" max="15880" width="11.7109375" style="253" customWidth="1"/>
    <col min="15881" max="15881" width="10.5703125" style="253" customWidth="1"/>
    <col min="15882" max="15882" width="9.42578125" style="253" customWidth="1"/>
    <col min="15883" max="15884" width="10.71093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7109375" style="253" customWidth="1"/>
    <col min="15890" max="15890" width="12.140625" style="253" customWidth="1"/>
    <col min="15891" max="15891" width="9.42578125" style="253" customWidth="1"/>
    <col min="15892" max="15892" width="11.28515625" style="253" customWidth="1"/>
    <col min="15893" max="15893" width="12.140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4" width="11.140625" style="253" customWidth="1"/>
    <col min="16135" max="16135" width="9.42578125" style="253" customWidth="1"/>
    <col min="16136" max="16136" width="11.7109375" style="253" customWidth="1"/>
    <col min="16137" max="16137" width="10.5703125" style="253" customWidth="1"/>
    <col min="16138" max="16138" width="9.42578125" style="253" customWidth="1"/>
    <col min="16139" max="16140" width="10.71093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7109375" style="253" customWidth="1"/>
    <col min="16146" max="16146" width="12.140625" style="253" customWidth="1"/>
    <col min="16147" max="16147" width="9.42578125" style="253" customWidth="1"/>
    <col min="16148" max="16148" width="11.28515625" style="253" customWidth="1"/>
    <col min="16149" max="16149" width="12.140625" style="253" customWidth="1"/>
    <col min="16150" max="16150" width="15.42578125" style="253" customWidth="1"/>
    <col min="16151" max="16384" width="9.140625" style="253"/>
  </cols>
  <sheetData>
    <row r="1" spans="1:25" ht="18.75" customHeight="1">
      <c r="A1" s="5128"/>
      <c r="B1" s="6802" t="s">
        <v>318</v>
      </c>
      <c r="C1" s="6802"/>
      <c r="D1" s="6802"/>
      <c r="E1" s="6802"/>
      <c r="F1" s="6802"/>
      <c r="G1" s="6802"/>
      <c r="H1" s="6802"/>
      <c r="I1" s="6802"/>
      <c r="J1" s="6802"/>
      <c r="K1" s="6802"/>
      <c r="L1" s="6802"/>
      <c r="M1" s="6802"/>
      <c r="N1" s="6802"/>
      <c r="O1" s="6802"/>
      <c r="P1" s="6802"/>
      <c r="Q1" s="6802"/>
      <c r="R1" s="6802"/>
      <c r="S1" s="6802"/>
      <c r="T1" s="6802"/>
      <c r="U1" s="6802"/>
    </row>
    <row r="2" spans="1:25">
      <c r="A2" s="5128"/>
      <c r="B2" s="5128"/>
      <c r="C2" s="5130"/>
      <c r="D2" s="5130"/>
      <c r="E2" s="5130"/>
      <c r="F2" s="5130"/>
      <c r="G2" s="5130"/>
      <c r="H2" s="5130"/>
      <c r="I2" s="5130"/>
      <c r="J2" s="5130"/>
      <c r="K2" s="5130"/>
      <c r="L2" s="5130"/>
      <c r="M2" s="5130"/>
      <c r="N2" s="5130"/>
      <c r="O2" s="5130"/>
      <c r="P2" s="5130"/>
      <c r="Q2" s="5130"/>
      <c r="R2" s="5130"/>
      <c r="S2" s="5130"/>
      <c r="T2" s="5130"/>
      <c r="U2" s="5130"/>
    </row>
    <row r="3" spans="1:25" ht="18.75" customHeight="1">
      <c r="A3" s="5128"/>
      <c r="B3" s="6803" t="s">
        <v>98</v>
      </c>
      <c r="C3" s="6803"/>
      <c r="D3" s="6803"/>
      <c r="E3" s="6803"/>
      <c r="F3" s="6803"/>
      <c r="G3" s="6802" t="s">
        <v>404</v>
      </c>
      <c r="H3" s="6802"/>
      <c r="I3" s="6804" t="s">
        <v>99</v>
      </c>
      <c r="J3" s="6804"/>
      <c r="K3" s="6804"/>
      <c r="L3" s="6804"/>
      <c r="M3" s="6804"/>
      <c r="N3" s="6804"/>
      <c r="O3" s="6804"/>
      <c r="P3" s="6804"/>
      <c r="Q3" s="6804"/>
      <c r="R3" s="6804"/>
      <c r="S3" s="6804"/>
      <c r="T3" s="6804"/>
      <c r="U3" s="6804"/>
    </row>
    <row r="4" spans="1:25" ht="19.5" thickBot="1"/>
    <row r="5" spans="1:25" ht="12.75" customHeight="1" thickBot="1">
      <c r="A5" s="5128"/>
      <c r="B5" s="6805" t="s">
        <v>1</v>
      </c>
      <c r="C5" s="6805"/>
      <c r="D5" s="6806" t="s">
        <v>2</v>
      </c>
      <c r="E5" s="6806"/>
      <c r="F5" s="6806"/>
      <c r="G5" s="6806" t="s">
        <v>3</v>
      </c>
      <c r="H5" s="6806"/>
      <c r="I5" s="6806"/>
      <c r="J5" s="6807" t="s">
        <v>4</v>
      </c>
      <c r="K5" s="6807"/>
      <c r="L5" s="6807"/>
      <c r="M5" s="6807" t="s">
        <v>5</v>
      </c>
      <c r="N5" s="6807"/>
      <c r="O5" s="6807"/>
      <c r="P5" s="6808">
        <v>5</v>
      </c>
      <c r="Q5" s="6808"/>
      <c r="R5" s="6808"/>
      <c r="S5" s="6815" t="s">
        <v>22</v>
      </c>
      <c r="T5" s="6815"/>
      <c r="U5" s="6815"/>
    </row>
    <row r="6" spans="1:25" ht="19.5" thickBot="1">
      <c r="A6" s="5128"/>
      <c r="B6" s="6805"/>
      <c r="C6" s="6805"/>
      <c r="D6" s="6806"/>
      <c r="E6" s="6806"/>
      <c r="F6" s="6806"/>
      <c r="G6" s="6806"/>
      <c r="H6" s="6806"/>
      <c r="I6" s="6806"/>
      <c r="J6" s="6807"/>
      <c r="K6" s="6807"/>
      <c r="L6" s="6807"/>
      <c r="M6" s="6807"/>
      <c r="N6" s="6807"/>
      <c r="O6" s="6807"/>
      <c r="P6" s="6808"/>
      <c r="Q6" s="6808"/>
      <c r="R6" s="6808"/>
      <c r="S6" s="6815"/>
      <c r="T6" s="6815"/>
      <c r="U6" s="6815"/>
    </row>
    <row r="7" spans="1:25" ht="66.75" customHeight="1" thickBot="1">
      <c r="A7" s="5128"/>
      <c r="B7" s="6805"/>
      <c r="C7" s="6805"/>
      <c r="D7" s="5121" t="s">
        <v>7</v>
      </c>
      <c r="E7" s="5120" t="s">
        <v>8</v>
      </c>
      <c r="F7" s="5121" t="s">
        <v>9</v>
      </c>
      <c r="G7" s="5119" t="s">
        <v>7</v>
      </c>
      <c r="H7" s="5118" t="s">
        <v>8</v>
      </c>
      <c r="I7" s="5121" t="s">
        <v>9</v>
      </c>
      <c r="J7" s="5119" t="s">
        <v>7</v>
      </c>
      <c r="K7" s="5118" t="s">
        <v>8</v>
      </c>
      <c r="L7" s="5121" t="s">
        <v>9</v>
      </c>
      <c r="M7" s="5119" t="s">
        <v>7</v>
      </c>
      <c r="N7" s="5118" t="s">
        <v>8</v>
      </c>
      <c r="O7" s="5121" t="s">
        <v>9</v>
      </c>
      <c r="P7" s="5119" t="s">
        <v>7</v>
      </c>
      <c r="Q7" s="5118" t="s">
        <v>8</v>
      </c>
      <c r="R7" s="5121" t="s">
        <v>9</v>
      </c>
      <c r="S7" s="5119" t="s">
        <v>7</v>
      </c>
      <c r="T7" s="5118" t="s">
        <v>8</v>
      </c>
      <c r="U7" s="5121" t="s">
        <v>9</v>
      </c>
    </row>
    <row r="8" spans="1:25" ht="30" customHeight="1" thickBot="1">
      <c r="A8" s="5128"/>
      <c r="B8" s="6816" t="s">
        <v>10</v>
      </c>
      <c r="C8" s="6816"/>
      <c r="D8" s="5132">
        <v>118</v>
      </c>
      <c r="E8" s="5133">
        <v>5</v>
      </c>
      <c r="F8" s="5133">
        <v>123</v>
      </c>
      <c r="G8" s="5134">
        <v>134</v>
      </c>
      <c r="H8" s="5132">
        <v>1</v>
      </c>
      <c r="I8" s="5133">
        <v>135</v>
      </c>
      <c r="J8" s="5134">
        <v>132</v>
      </c>
      <c r="K8" s="5132">
        <v>1</v>
      </c>
      <c r="L8" s="5133">
        <v>133</v>
      </c>
      <c r="M8" s="5134">
        <v>142</v>
      </c>
      <c r="N8" s="5132">
        <v>3</v>
      </c>
      <c r="O8" s="5133">
        <v>145</v>
      </c>
      <c r="P8" s="5135">
        <v>13</v>
      </c>
      <c r="Q8" s="5136">
        <v>0</v>
      </c>
      <c r="R8" s="5137">
        <v>13</v>
      </c>
      <c r="S8" s="5134">
        <v>539</v>
      </c>
      <c r="T8" s="5132">
        <v>10</v>
      </c>
      <c r="U8" s="5133">
        <v>549</v>
      </c>
    </row>
    <row r="9" spans="1:25" s="204" customFormat="1" ht="24.75" customHeight="1">
      <c r="A9" s="5138"/>
      <c r="B9" s="5139" t="s">
        <v>102</v>
      </c>
      <c r="C9" s="5140" t="s">
        <v>103</v>
      </c>
      <c r="D9" s="5192">
        <v>0</v>
      </c>
      <c r="E9" s="5193">
        <v>0</v>
      </c>
      <c r="F9" s="5194">
        <v>0</v>
      </c>
      <c r="G9" s="5192">
        <v>29</v>
      </c>
      <c r="H9" s="5195">
        <v>0</v>
      </c>
      <c r="I9" s="5194">
        <v>29</v>
      </c>
      <c r="J9" s="5195">
        <v>23</v>
      </c>
      <c r="K9" s="5195">
        <v>0</v>
      </c>
      <c r="L9" s="5194">
        <v>23</v>
      </c>
      <c r="M9" s="5195">
        <v>17</v>
      </c>
      <c r="N9" s="5195">
        <v>0</v>
      </c>
      <c r="O9" s="5194">
        <v>17</v>
      </c>
      <c r="P9" s="5195">
        <v>0</v>
      </c>
      <c r="Q9" s="5195">
        <v>0</v>
      </c>
      <c r="R9" s="5194">
        <v>0</v>
      </c>
      <c r="S9" s="5195">
        <v>69</v>
      </c>
      <c r="T9" s="5195">
        <v>0</v>
      </c>
      <c r="U9" s="5194">
        <v>69</v>
      </c>
    </row>
    <row r="10" spans="1:25" s="206" customFormat="1" ht="22.5" customHeight="1">
      <c r="A10" s="5129"/>
      <c r="B10" s="5145" t="s">
        <v>106</v>
      </c>
      <c r="C10" s="5146" t="s">
        <v>107</v>
      </c>
      <c r="D10" s="5143">
        <v>0</v>
      </c>
      <c r="E10" s="5115">
        <v>0</v>
      </c>
      <c r="F10" s="5142">
        <v>0</v>
      </c>
      <c r="G10" s="5143">
        <v>14</v>
      </c>
      <c r="H10" s="5141">
        <v>1</v>
      </c>
      <c r="I10" s="5142">
        <v>15</v>
      </c>
      <c r="J10" s="5141">
        <v>28</v>
      </c>
      <c r="K10" s="5141">
        <v>0</v>
      </c>
      <c r="L10" s="5142">
        <v>28</v>
      </c>
      <c r="M10" s="5141">
        <v>31</v>
      </c>
      <c r="N10" s="5141">
        <v>0</v>
      </c>
      <c r="O10" s="5142">
        <v>31</v>
      </c>
      <c r="P10" s="5141">
        <v>0</v>
      </c>
      <c r="Q10" s="5141">
        <v>0</v>
      </c>
      <c r="R10" s="5142">
        <v>0</v>
      </c>
      <c r="S10" s="5141">
        <v>73</v>
      </c>
      <c r="T10" s="5141">
        <v>1</v>
      </c>
      <c r="U10" s="5142">
        <v>74</v>
      </c>
    </row>
    <row r="11" spans="1:25" s="206" customFormat="1">
      <c r="A11" s="5129"/>
      <c r="B11" s="5145" t="s">
        <v>108</v>
      </c>
      <c r="C11" s="5146" t="s">
        <v>109</v>
      </c>
      <c r="D11" s="5143">
        <v>20</v>
      </c>
      <c r="E11" s="5115">
        <v>1</v>
      </c>
      <c r="F11" s="5142">
        <v>21</v>
      </c>
      <c r="G11" s="5143">
        <v>0</v>
      </c>
      <c r="H11" s="5141">
        <v>0</v>
      </c>
      <c r="I11" s="5142">
        <v>0</v>
      </c>
      <c r="J11" s="5141">
        <v>0</v>
      </c>
      <c r="K11" s="5141">
        <v>0</v>
      </c>
      <c r="L11" s="5142">
        <v>0</v>
      </c>
      <c r="M11" s="5141">
        <v>0</v>
      </c>
      <c r="N11" s="5141">
        <v>0</v>
      </c>
      <c r="O11" s="5142">
        <v>0</v>
      </c>
      <c r="P11" s="5141">
        <v>0</v>
      </c>
      <c r="Q11" s="5141">
        <v>0</v>
      </c>
      <c r="R11" s="5142">
        <v>0</v>
      </c>
      <c r="S11" s="5141">
        <v>20</v>
      </c>
      <c r="T11" s="5141">
        <v>1</v>
      </c>
      <c r="U11" s="5142">
        <v>21</v>
      </c>
    </row>
    <row r="12" spans="1:25" s="206" customFormat="1" ht="18.95" customHeight="1">
      <c r="A12" s="5129"/>
      <c r="B12" s="5145" t="s">
        <v>110</v>
      </c>
      <c r="C12" s="5146" t="s">
        <v>111</v>
      </c>
      <c r="D12" s="5143">
        <v>0</v>
      </c>
      <c r="E12" s="5115">
        <v>0</v>
      </c>
      <c r="F12" s="5142">
        <v>0</v>
      </c>
      <c r="G12" s="5143">
        <v>0</v>
      </c>
      <c r="H12" s="5141">
        <v>0</v>
      </c>
      <c r="I12" s="5142">
        <v>0</v>
      </c>
      <c r="J12" s="5141">
        <v>10</v>
      </c>
      <c r="K12" s="5141">
        <v>0</v>
      </c>
      <c r="L12" s="5142">
        <v>10</v>
      </c>
      <c r="M12" s="5141">
        <v>10</v>
      </c>
      <c r="N12" s="5141">
        <v>3</v>
      </c>
      <c r="O12" s="5142">
        <v>13</v>
      </c>
      <c r="P12" s="5141">
        <v>0</v>
      </c>
      <c r="Q12" s="5141">
        <v>0</v>
      </c>
      <c r="R12" s="5142">
        <v>0</v>
      </c>
      <c r="S12" s="5141">
        <v>20</v>
      </c>
      <c r="T12" s="5141">
        <v>3</v>
      </c>
      <c r="U12" s="5142">
        <v>23</v>
      </c>
    </row>
    <row r="13" spans="1:25" s="206" customFormat="1" ht="25.5">
      <c r="A13" s="5129"/>
      <c r="B13" s="5145" t="s">
        <v>112</v>
      </c>
      <c r="C13" s="5146" t="s">
        <v>113</v>
      </c>
      <c r="D13" s="5143">
        <v>15</v>
      </c>
      <c r="E13" s="5115">
        <v>1</v>
      </c>
      <c r="F13" s="5142">
        <v>16</v>
      </c>
      <c r="G13" s="5143">
        <v>34</v>
      </c>
      <c r="H13" s="5141">
        <v>0</v>
      </c>
      <c r="I13" s="5142">
        <v>34</v>
      </c>
      <c r="J13" s="5141">
        <v>14</v>
      </c>
      <c r="K13" s="5141">
        <v>0</v>
      </c>
      <c r="L13" s="5142">
        <v>14</v>
      </c>
      <c r="M13" s="5141">
        <v>25</v>
      </c>
      <c r="N13" s="5141">
        <v>0</v>
      </c>
      <c r="O13" s="5142">
        <v>25</v>
      </c>
      <c r="P13" s="5141">
        <v>0</v>
      </c>
      <c r="Q13" s="5141">
        <v>0</v>
      </c>
      <c r="R13" s="5142">
        <v>0</v>
      </c>
      <c r="S13" s="5141">
        <v>88</v>
      </c>
      <c r="T13" s="5141">
        <v>1</v>
      </c>
      <c r="U13" s="5142">
        <v>89</v>
      </c>
      <c r="Y13" s="169"/>
    </row>
    <row r="14" spans="1:25" s="206" customFormat="1" ht="21" customHeight="1">
      <c r="A14" s="5129"/>
      <c r="B14" s="5145" t="s">
        <v>114</v>
      </c>
      <c r="C14" s="5146" t="s">
        <v>115</v>
      </c>
      <c r="D14" s="5143">
        <v>20</v>
      </c>
      <c r="E14" s="5115">
        <v>2</v>
      </c>
      <c r="F14" s="5142">
        <v>22</v>
      </c>
      <c r="G14" s="5143">
        <v>14</v>
      </c>
      <c r="H14" s="5141">
        <v>0</v>
      </c>
      <c r="I14" s="5142">
        <v>14</v>
      </c>
      <c r="J14" s="5141">
        <v>18</v>
      </c>
      <c r="K14" s="5141">
        <v>0</v>
      </c>
      <c r="L14" s="5142">
        <v>18</v>
      </c>
      <c r="M14" s="5141">
        <v>13</v>
      </c>
      <c r="N14" s="5141">
        <v>0</v>
      </c>
      <c r="O14" s="5142">
        <v>13</v>
      </c>
      <c r="P14" s="5141">
        <v>0</v>
      </c>
      <c r="Q14" s="5141">
        <v>0</v>
      </c>
      <c r="R14" s="5142">
        <v>0</v>
      </c>
      <c r="S14" s="5141">
        <v>65</v>
      </c>
      <c r="T14" s="5141">
        <v>2</v>
      </c>
      <c r="U14" s="5142">
        <v>67</v>
      </c>
    </row>
    <row r="15" spans="1:25" s="206" customFormat="1" ht="37.5">
      <c r="A15" s="5129"/>
      <c r="B15" s="5145" t="s">
        <v>116</v>
      </c>
      <c r="C15" s="5146" t="s">
        <v>117</v>
      </c>
      <c r="D15" s="5143">
        <v>39</v>
      </c>
      <c r="E15" s="5115">
        <v>1</v>
      </c>
      <c r="F15" s="5142">
        <v>40</v>
      </c>
      <c r="G15" s="5143">
        <v>19</v>
      </c>
      <c r="H15" s="5141">
        <v>0</v>
      </c>
      <c r="I15" s="5142">
        <v>19</v>
      </c>
      <c r="J15" s="5141">
        <v>19</v>
      </c>
      <c r="K15" s="5141">
        <v>0</v>
      </c>
      <c r="L15" s="5142">
        <v>19</v>
      </c>
      <c r="M15" s="5141">
        <v>15</v>
      </c>
      <c r="N15" s="5141">
        <v>0</v>
      </c>
      <c r="O15" s="5142">
        <v>15</v>
      </c>
      <c r="P15" s="5141">
        <v>13</v>
      </c>
      <c r="Q15" s="5141">
        <v>0</v>
      </c>
      <c r="R15" s="5142">
        <v>13</v>
      </c>
      <c r="S15" s="5141">
        <v>105</v>
      </c>
      <c r="T15" s="5141">
        <v>1</v>
      </c>
      <c r="U15" s="5142">
        <v>106</v>
      </c>
    </row>
    <row r="16" spans="1:25" s="206" customFormat="1">
      <c r="A16" s="5129"/>
      <c r="B16" s="5145" t="s">
        <v>118</v>
      </c>
      <c r="C16" s="5146" t="s">
        <v>119</v>
      </c>
      <c r="D16" s="5143">
        <v>24</v>
      </c>
      <c r="E16" s="5115">
        <v>0</v>
      </c>
      <c r="F16" s="5142">
        <v>24</v>
      </c>
      <c r="G16" s="5143">
        <v>24</v>
      </c>
      <c r="H16" s="5141">
        <v>0</v>
      </c>
      <c r="I16" s="5142">
        <v>24</v>
      </c>
      <c r="J16" s="5141">
        <v>20</v>
      </c>
      <c r="K16" s="5141">
        <v>1</v>
      </c>
      <c r="L16" s="5142">
        <v>21</v>
      </c>
      <c r="M16" s="5141">
        <v>17</v>
      </c>
      <c r="N16" s="5141">
        <v>0</v>
      </c>
      <c r="O16" s="5142">
        <v>17</v>
      </c>
      <c r="P16" s="5141">
        <v>0</v>
      </c>
      <c r="Q16" s="5141">
        <v>0</v>
      </c>
      <c r="R16" s="5142">
        <v>0</v>
      </c>
      <c r="S16" s="5141">
        <v>85</v>
      </c>
      <c r="T16" s="5141">
        <v>1</v>
      </c>
      <c r="U16" s="5142">
        <v>86</v>
      </c>
    </row>
    <row r="17" spans="1:22" s="206" customFormat="1" ht="24" customHeight="1" thickBot="1">
      <c r="A17" s="5129"/>
      <c r="B17" s="5145" t="s">
        <v>140</v>
      </c>
      <c r="C17" s="5146" t="s">
        <v>141</v>
      </c>
      <c r="D17" s="5111">
        <v>0</v>
      </c>
      <c r="E17" s="5110">
        <v>0</v>
      </c>
      <c r="F17" s="5196">
        <v>0</v>
      </c>
      <c r="G17" s="5111">
        <v>0</v>
      </c>
      <c r="H17" s="5197">
        <v>0</v>
      </c>
      <c r="I17" s="5196">
        <v>0</v>
      </c>
      <c r="J17" s="5197">
        <v>0</v>
      </c>
      <c r="K17" s="5197">
        <v>0</v>
      </c>
      <c r="L17" s="5196">
        <v>0</v>
      </c>
      <c r="M17" s="5197">
        <v>14</v>
      </c>
      <c r="N17" s="5197">
        <v>0</v>
      </c>
      <c r="O17" s="5196">
        <v>14</v>
      </c>
      <c r="P17" s="5197">
        <v>0</v>
      </c>
      <c r="Q17" s="5197">
        <v>0</v>
      </c>
      <c r="R17" s="5196">
        <v>0</v>
      </c>
      <c r="S17" s="5197">
        <v>14</v>
      </c>
      <c r="T17" s="5197">
        <v>0</v>
      </c>
      <c r="U17" s="5196">
        <v>14</v>
      </c>
      <c r="V17" s="5147"/>
    </row>
    <row r="18" spans="1:22" s="206" customFormat="1" ht="24" customHeight="1" thickBot="1">
      <c r="A18" s="5129"/>
      <c r="B18" s="6817" t="s">
        <v>14</v>
      </c>
      <c r="C18" s="6817"/>
      <c r="D18" s="5148">
        <v>118</v>
      </c>
      <c r="E18" s="5149">
        <v>5</v>
      </c>
      <c r="F18" s="5149">
        <v>123</v>
      </c>
      <c r="G18" s="5150">
        <v>134</v>
      </c>
      <c r="H18" s="5148">
        <v>1</v>
      </c>
      <c r="I18" s="5149">
        <v>135</v>
      </c>
      <c r="J18" s="5150">
        <v>132</v>
      </c>
      <c r="K18" s="5148">
        <v>1</v>
      </c>
      <c r="L18" s="5149">
        <v>133</v>
      </c>
      <c r="M18" s="5150">
        <v>142</v>
      </c>
      <c r="N18" s="5148">
        <v>3</v>
      </c>
      <c r="O18" s="5149">
        <v>145</v>
      </c>
      <c r="P18" s="5151">
        <v>13</v>
      </c>
      <c r="Q18" s="5152">
        <v>0</v>
      </c>
      <c r="R18" s="5153">
        <v>13</v>
      </c>
      <c r="S18" s="5150">
        <v>539</v>
      </c>
      <c r="T18" s="5148">
        <v>10</v>
      </c>
      <c r="U18" s="5149">
        <v>549</v>
      </c>
      <c r="V18" s="5154"/>
    </row>
    <row r="19" spans="1:22" s="206" customFormat="1" ht="19.5" customHeight="1">
      <c r="A19" s="5129"/>
      <c r="B19" s="6818" t="s">
        <v>15</v>
      </c>
      <c r="C19" s="6818"/>
      <c r="D19" s="5155"/>
      <c r="E19" s="5114"/>
      <c r="F19" s="5157"/>
      <c r="G19" s="5156"/>
      <c r="H19" s="5156"/>
      <c r="I19" s="5157"/>
      <c r="J19" s="5156"/>
      <c r="K19" s="5156"/>
      <c r="L19" s="5157"/>
      <c r="M19" s="5156"/>
      <c r="N19" s="5156"/>
      <c r="O19" s="5157"/>
      <c r="P19" s="5156"/>
      <c r="Q19" s="5156"/>
      <c r="R19" s="5157"/>
      <c r="S19" s="5156"/>
      <c r="T19" s="5156"/>
      <c r="U19" s="5157"/>
      <c r="V19" s="5158"/>
    </row>
    <row r="20" spans="1:22" s="206" customFormat="1" ht="34.5" customHeight="1" thickBot="1">
      <c r="A20" s="5129"/>
      <c r="B20" s="6818" t="s">
        <v>16</v>
      </c>
      <c r="C20" s="6818"/>
      <c r="D20" s="5159"/>
      <c r="E20" s="5113"/>
      <c r="F20" s="5161"/>
      <c r="G20" s="5160"/>
      <c r="H20" s="5160"/>
      <c r="I20" s="5161"/>
      <c r="J20" s="5160"/>
      <c r="K20" s="5160"/>
      <c r="L20" s="5161"/>
      <c r="M20" s="5160"/>
      <c r="N20" s="5160"/>
      <c r="O20" s="5161"/>
      <c r="P20" s="5160"/>
      <c r="Q20" s="5160"/>
      <c r="R20" s="5161"/>
      <c r="S20" s="5160"/>
      <c r="T20" s="5160"/>
      <c r="U20" s="5161"/>
      <c r="V20" s="5162"/>
    </row>
    <row r="21" spans="1:22" s="205" customFormat="1" ht="26.25" customHeight="1">
      <c r="A21" s="5138"/>
      <c r="B21" s="5139" t="s">
        <v>102</v>
      </c>
      <c r="C21" s="5140" t="s">
        <v>103</v>
      </c>
      <c r="D21" s="5143">
        <v>0</v>
      </c>
      <c r="E21" s="5115">
        <v>0</v>
      </c>
      <c r="F21" s="5142">
        <v>0</v>
      </c>
      <c r="G21" s="5143">
        <v>28</v>
      </c>
      <c r="H21" s="5141">
        <v>0</v>
      </c>
      <c r="I21" s="5142">
        <v>28</v>
      </c>
      <c r="J21" s="5141">
        <v>23</v>
      </c>
      <c r="K21" s="5141">
        <v>0</v>
      </c>
      <c r="L21" s="5142">
        <v>23</v>
      </c>
      <c r="M21" s="5141">
        <v>17</v>
      </c>
      <c r="N21" s="5141">
        <v>0</v>
      </c>
      <c r="O21" s="5142">
        <v>17</v>
      </c>
      <c r="P21" s="5141">
        <v>0</v>
      </c>
      <c r="Q21" s="5141">
        <v>0</v>
      </c>
      <c r="R21" s="5142">
        <v>0</v>
      </c>
      <c r="S21" s="5141">
        <v>68</v>
      </c>
      <c r="T21" s="5141">
        <v>0</v>
      </c>
      <c r="U21" s="5142">
        <v>68</v>
      </c>
      <c r="V21" s="5144"/>
    </row>
    <row r="22" spans="1:22" s="252" customFormat="1" ht="26.25" customHeight="1">
      <c r="A22" s="5138"/>
      <c r="B22" s="5145" t="s">
        <v>106</v>
      </c>
      <c r="C22" s="5146" t="s">
        <v>107</v>
      </c>
      <c r="D22" s="5143">
        <v>0</v>
      </c>
      <c r="E22" s="5115">
        <v>0</v>
      </c>
      <c r="F22" s="5142">
        <v>0</v>
      </c>
      <c r="G22" s="5143">
        <v>13</v>
      </c>
      <c r="H22" s="5141">
        <v>1</v>
      </c>
      <c r="I22" s="5142">
        <v>14</v>
      </c>
      <c r="J22" s="5141">
        <v>28</v>
      </c>
      <c r="K22" s="5141">
        <v>0</v>
      </c>
      <c r="L22" s="5142">
        <v>28</v>
      </c>
      <c r="M22" s="5141">
        <v>30</v>
      </c>
      <c r="N22" s="5141">
        <v>0</v>
      </c>
      <c r="O22" s="5142">
        <v>30</v>
      </c>
      <c r="P22" s="5141">
        <v>0</v>
      </c>
      <c r="Q22" s="5141">
        <v>0</v>
      </c>
      <c r="R22" s="5142">
        <v>0</v>
      </c>
      <c r="S22" s="5141">
        <v>71</v>
      </c>
      <c r="T22" s="5141">
        <v>1</v>
      </c>
      <c r="U22" s="5142">
        <v>72</v>
      </c>
      <c r="V22" s="5128"/>
    </row>
    <row r="23" spans="1:22" s="252" customFormat="1" ht="24.95" customHeight="1">
      <c r="A23" s="5138"/>
      <c r="B23" s="5163" t="s">
        <v>108</v>
      </c>
      <c r="C23" s="5117" t="s">
        <v>109</v>
      </c>
      <c r="D23" s="5143">
        <v>20</v>
      </c>
      <c r="E23" s="5115">
        <v>1</v>
      </c>
      <c r="F23" s="5142">
        <v>21</v>
      </c>
      <c r="G23" s="5143">
        <v>0</v>
      </c>
      <c r="H23" s="5141">
        <v>0</v>
      </c>
      <c r="I23" s="5142">
        <v>0</v>
      </c>
      <c r="J23" s="5141">
        <v>0</v>
      </c>
      <c r="K23" s="5141">
        <v>0</v>
      </c>
      <c r="L23" s="5142">
        <v>0</v>
      </c>
      <c r="M23" s="5141">
        <v>0</v>
      </c>
      <c r="N23" s="5141">
        <v>0</v>
      </c>
      <c r="O23" s="5142">
        <v>0</v>
      </c>
      <c r="P23" s="5141">
        <v>0</v>
      </c>
      <c r="Q23" s="5141">
        <v>0</v>
      </c>
      <c r="R23" s="5142">
        <v>0</v>
      </c>
      <c r="S23" s="5141">
        <v>20</v>
      </c>
      <c r="T23" s="5141">
        <v>1</v>
      </c>
      <c r="U23" s="5142">
        <v>21</v>
      </c>
      <c r="V23" s="5128"/>
    </row>
    <row r="24" spans="1:22" s="204" customFormat="1" ht="22.5" customHeight="1">
      <c r="A24" s="5138"/>
      <c r="B24" s="5145" t="s">
        <v>110</v>
      </c>
      <c r="C24" s="5146" t="s">
        <v>111</v>
      </c>
      <c r="D24" s="5143">
        <v>0</v>
      </c>
      <c r="E24" s="5115">
        <v>0</v>
      </c>
      <c r="F24" s="5142">
        <v>0</v>
      </c>
      <c r="G24" s="5143">
        <v>0</v>
      </c>
      <c r="H24" s="5141">
        <v>0</v>
      </c>
      <c r="I24" s="5142">
        <v>0</v>
      </c>
      <c r="J24" s="5141">
        <v>9</v>
      </c>
      <c r="K24" s="5141">
        <v>0</v>
      </c>
      <c r="L24" s="5142">
        <v>9</v>
      </c>
      <c r="M24" s="5141">
        <v>10</v>
      </c>
      <c r="N24" s="5141">
        <v>3</v>
      </c>
      <c r="O24" s="5142">
        <v>13</v>
      </c>
      <c r="P24" s="5141">
        <v>0</v>
      </c>
      <c r="Q24" s="5141">
        <v>0</v>
      </c>
      <c r="R24" s="5142">
        <v>0</v>
      </c>
      <c r="S24" s="5141">
        <v>19</v>
      </c>
      <c r="T24" s="5141">
        <v>3</v>
      </c>
      <c r="U24" s="5142">
        <v>22</v>
      </c>
      <c r="V24" s="5128"/>
    </row>
    <row r="25" spans="1:22" outlineLevel="1">
      <c r="A25" s="5128"/>
      <c r="B25" s="5145" t="s">
        <v>112</v>
      </c>
      <c r="C25" s="5146" t="s">
        <v>113</v>
      </c>
      <c r="D25" s="5143">
        <v>15</v>
      </c>
      <c r="E25" s="5115">
        <v>1</v>
      </c>
      <c r="F25" s="5142">
        <v>16</v>
      </c>
      <c r="G25" s="5143">
        <v>33</v>
      </c>
      <c r="H25" s="5141">
        <v>0</v>
      </c>
      <c r="I25" s="5142">
        <v>33</v>
      </c>
      <c r="J25" s="5141">
        <v>14</v>
      </c>
      <c r="K25" s="5141">
        <v>0</v>
      </c>
      <c r="L25" s="5142">
        <v>14</v>
      </c>
      <c r="M25" s="5141">
        <v>25</v>
      </c>
      <c r="N25" s="5141">
        <v>0</v>
      </c>
      <c r="O25" s="5142">
        <v>25</v>
      </c>
      <c r="P25" s="5141">
        <v>0</v>
      </c>
      <c r="Q25" s="5141">
        <v>0</v>
      </c>
      <c r="R25" s="5142">
        <v>0</v>
      </c>
      <c r="S25" s="5141">
        <v>87</v>
      </c>
      <c r="T25" s="5141">
        <v>1</v>
      </c>
      <c r="U25" s="5142">
        <v>88</v>
      </c>
      <c r="V25" s="5128"/>
    </row>
    <row r="26" spans="1:22" outlineLevel="1">
      <c r="A26" s="5138"/>
      <c r="B26" s="5145" t="s">
        <v>114</v>
      </c>
      <c r="C26" s="5146" t="s">
        <v>115</v>
      </c>
      <c r="D26" s="5143">
        <v>20</v>
      </c>
      <c r="E26" s="5115">
        <v>2</v>
      </c>
      <c r="F26" s="5142">
        <v>22</v>
      </c>
      <c r="G26" s="5143">
        <v>14</v>
      </c>
      <c r="H26" s="5141">
        <v>0</v>
      </c>
      <c r="I26" s="5142">
        <v>14</v>
      </c>
      <c r="J26" s="5141">
        <v>18</v>
      </c>
      <c r="K26" s="5141">
        <v>0</v>
      </c>
      <c r="L26" s="5142">
        <v>18</v>
      </c>
      <c r="M26" s="5141">
        <v>13</v>
      </c>
      <c r="N26" s="5141">
        <v>0</v>
      </c>
      <c r="O26" s="5142">
        <v>13</v>
      </c>
      <c r="P26" s="5141">
        <v>0</v>
      </c>
      <c r="Q26" s="5141">
        <v>0</v>
      </c>
      <c r="R26" s="5142">
        <v>0</v>
      </c>
      <c r="S26" s="5141">
        <v>65</v>
      </c>
      <c r="T26" s="5141">
        <v>2</v>
      </c>
      <c r="U26" s="5142">
        <v>67</v>
      </c>
      <c r="V26" s="5128"/>
    </row>
    <row r="27" spans="1:22" ht="37.5" outlineLevel="1">
      <c r="A27" s="5128"/>
      <c r="B27" s="5145" t="s">
        <v>116</v>
      </c>
      <c r="C27" s="5146" t="s">
        <v>117</v>
      </c>
      <c r="D27" s="5143">
        <v>39</v>
      </c>
      <c r="E27" s="5115">
        <v>1</v>
      </c>
      <c r="F27" s="5142">
        <v>40</v>
      </c>
      <c r="G27" s="5143">
        <v>19</v>
      </c>
      <c r="H27" s="5141">
        <v>0</v>
      </c>
      <c r="I27" s="5142">
        <v>19</v>
      </c>
      <c r="J27" s="5141">
        <v>19</v>
      </c>
      <c r="K27" s="5141">
        <v>0</v>
      </c>
      <c r="L27" s="5142">
        <v>19</v>
      </c>
      <c r="M27" s="5141">
        <v>15</v>
      </c>
      <c r="N27" s="5141">
        <v>0</v>
      </c>
      <c r="O27" s="5142">
        <v>15</v>
      </c>
      <c r="P27" s="5141">
        <v>13</v>
      </c>
      <c r="Q27" s="5141">
        <v>0</v>
      </c>
      <c r="R27" s="5142">
        <v>13</v>
      </c>
      <c r="S27" s="5141">
        <v>105</v>
      </c>
      <c r="T27" s="5141">
        <v>1</v>
      </c>
      <c r="U27" s="5142">
        <v>106</v>
      </c>
      <c r="V27" s="5128"/>
    </row>
    <row r="28" spans="1:22" outlineLevel="1">
      <c r="A28" s="5138"/>
      <c r="B28" s="5145" t="s">
        <v>118</v>
      </c>
      <c r="C28" s="5146" t="s">
        <v>119</v>
      </c>
      <c r="D28" s="5143">
        <v>24</v>
      </c>
      <c r="E28" s="5115">
        <v>0</v>
      </c>
      <c r="F28" s="5142">
        <v>24</v>
      </c>
      <c r="G28" s="5143">
        <v>24</v>
      </c>
      <c r="H28" s="5141">
        <v>0</v>
      </c>
      <c r="I28" s="5142">
        <v>24</v>
      </c>
      <c r="J28" s="5141">
        <v>20</v>
      </c>
      <c r="K28" s="5141">
        <v>1</v>
      </c>
      <c r="L28" s="5142">
        <v>21</v>
      </c>
      <c r="M28" s="5141">
        <v>17</v>
      </c>
      <c r="N28" s="5141">
        <v>0</v>
      </c>
      <c r="O28" s="5142">
        <v>17</v>
      </c>
      <c r="P28" s="5141">
        <v>0</v>
      </c>
      <c r="Q28" s="5141">
        <v>0</v>
      </c>
      <c r="R28" s="5142">
        <v>0</v>
      </c>
      <c r="S28" s="5141">
        <v>85</v>
      </c>
      <c r="T28" s="5141">
        <v>1</v>
      </c>
      <c r="U28" s="5142">
        <v>86</v>
      </c>
      <c r="V28" s="5128"/>
    </row>
    <row r="29" spans="1:22" ht="19.5" outlineLevel="1" thickBot="1">
      <c r="A29" s="5138"/>
      <c r="B29" s="5145" t="s">
        <v>140</v>
      </c>
      <c r="C29" s="5146" t="s">
        <v>141</v>
      </c>
      <c r="D29" s="5143">
        <v>0</v>
      </c>
      <c r="E29" s="5115">
        <v>0</v>
      </c>
      <c r="F29" s="5142">
        <v>0</v>
      </c>
      <c r="G29" s="5143">
        <v>0</v>
      </c>
      <c r="H29" s="5141">
        <v>0</v>
      </c>
      <c r="I29" s="5142">
        <v>0</v>
      </c>
      <c r="J29" s="5141">
        <v>0</v>
      </c>
      <c r="K29" s="5141">
        <v>0</v>
      </c>
      <c r="L29" s="5142">
        <v>0</v>
      </c>
      <c r="M29" s="5141">
        <v>14</v>
      </c>
      <c r="N29" s="5141">
        <v>0</v>
      </c>
      <c r="O29" s="5142">
        <v>14</v>
      </c>
      <c r="P29" s="5141">
        <v>0</v>
      </c>
      <c r="Q29" s="5141">
        <v>0</v>
      </c>
      <c r="R29" s="5142">
        <v>0</v>
      </c>
      <c r="S29" s="5141">
        <v>14</v>
      </c>
      <c r="T29" s="5141">
        <v>0</v>
      </c>
      <c r="U29" s="5142">
        <v>14</v>
      </c>
      <c r="V29" s="5128"/>
    </row>
    <row r="30" spans="1:22" ht="22.5" customHeight="1" outlineLevel="1" thickBot="1">
      <c r="A30" s="5128"/>
      <c r="B30" s="6819" t="s">
        <v>17</v>
      </c>
      <c r="C30" s="6819"/>
      <c r="D30" s="5164">
        <v>118</v>
      </c>
      <c r="E30" s="5165">
        <v>5</v>
      </c>
      <c r="F30" s="5165">
        <v>123</v>
      </c>
      <c r="G30" s="5166">
        <v>131</v>
      </c>
      <c r="H30" s="5164">
        <v>1</v>
      </c>
      <c r="I30" s="5165">
        <v>132</v>
      </c>
      <c r="J30" s="5166">
        <v>131</v>
      </c>
      <c r="K30" s="5164">
        <v>1</v>
      </c>
      <c r="L30" s="5165">
        <v>132</v>
      </c>
      <c r="M30" s="5166">
        <v>141</v>
      </c>
      <c r="N30" s="5164">
        <v>3</v>
      </c>
      <c r="O30" s="5165">
        <v>144</v>
      </c>
      <c r="P30" s="5167">
        <v>13</v>
      </c>
      <c r="Q30" s="5168">
        <v>0</v>
      </c>
      <c r="R30" s="5169">
        <v>13</v>
      </c>
      <c r="S30" s="5166">
        <v>534</v>
      </c>
      <c r="T30" s="5164">
        <v>10</v>
      </c>
      <c r="U30" s="5165">
        <v>544</v>
      </c>
      <c r="V30" s="5128"/>
    </row>
    <row r="31" spans="1:22" ht="25.5" customHeight="1" outlineLevel="1" thickBot="1">
      <c r="A31" s="5128"/>
      <c r="B31" s="6814" t="s">
        <v>18</v>
      </c>
      <c r="C31" s="6814"/>
      <c r="D31" s="5170"/>
      <c r="E31" s="5112"/>
      <c r="F31" s="5131"/>
      <c r="G31" s="5171"/>
      <c r="H31" s="5171"/>
      <c r="I31" s="5131"/>
      <c r="J31" s="5171"/>
      <c r="K31" s="5171"/>
      <c r="L31" s="5131"/>
      <c r="M31" s="5171"/>
      <c r="N31" s="5171"/>
      <c r="O31" s="5131"/>
      <c r="P31" s="5172"/>
      <c r="Q31" s="5172"/>
      <c r="R31" s="5173"/>
      <c r="S31" s="5171"/>
      <c r="T31" s="5171"/>
      <c r="U31" s="5131"/>
      <c r="V31" s="5128"/>
    </row>
    <row r="32" spans="1:22" outlineLevel="1">
      <c r="A32" s="5128"/>
      <c r="B32" s="5174" t="s">
        <v>102</v>
      </c>
      <c r="C32" s="5116" t="s">
        <v>103</v>
      </c>
      <c r="D32" s="5143">
        <v>0</v>
      </c>
      <c r="E32" s="5115">
        <v>0</v>
      </c>
      <c r="F32" s="5142">
        <v>0</v>
      </c>
      <c r="G32" s="5143">
        <v>1</v>
      </c>
      <c r="H32" s="5141">
        <v>0</v>
      </c>
      <c r="I32" s="5142">
        <v>1</v>
      </c>
      <c r="J32" s="5141">
        <v>0</v>
      </c>
      <c r="K32" s="5141">
        <v>0</v>
      </c>
      <c r="L32" s="5142">
        <v>0</v>
      </c>
      <c r="M32" s="5141">
        <v>0</v>
      </c>
      <c r="N32" s="5141">
        <v>0</v>
      </c>
      <c r="O32" s="5142">
        <v>0</v>
      </c>
      <c r="P32" s="5141">
        <v>0</v>
      </c>
      <c r="Q32" s="5141">
        <v>0</v>
      </c>
      <c r="R32" s="5142">
        <v>0</v>
      </c>
      <c r="S32" s="5141">
        <v>1</v>
      </c>
      <c r="T32" s="5141">
        <v>0</v>
      </c>
      <c r="U32" s="5142">
        <v>1</v>
      </c>
      <c r="V32" s="5128"/>
    </row>
    <row r="33" spans="1:22" outlineLevel="1">
      <c r="A33" s="211"/>
      <c r="B33" s="5175" t="s">
        <v>106</v>
      </c>
      <c r="C33" s="5189" t="s">
        <v>107</v>
      </c>
      <c r="D33" s="5143">
        <v>0</v>
      </c>
      <c r="E33" s="5115">
        <v>0</v>
      </c>
      <c r="F33" s="5142">
        <v>0</v>
      </c>
      <c r="G33" s="5143">
        <v>1</v>
      </c>
      <c r="H33" s="5141">
        <v>0</v>
      </c>
      <c r="I33" s="5142">
        <v>1</v>
      </c>
      <c r="J33" s="5141">
        <v>0</v>
      </c>
      <c r="K33" s="5141">
        <v>0</v>
      </c>
      <c r="L33" s="5142">
        <v>0</v>
      </c>
      <c r="M33" s="5141">
        <v>1</v>
      </c>
      <c r="N33" s="5141">
        <v>0</v>
      </c>
      <c r="O33" s="5142">
        <v>1</v>
      </c>
      <c r="P33" s="5141">
        <v>0</v>
      </c>
      <c r="Q33" s="5141">
        <v>0</v>
      </c>
      <c r="R33" s="5142">
        <v>0</v>
      </c>
      <c r="S33" s="5141">
        <v>2</v>
      </c>
      <c r="T33" s="5141">
        <v>0</v>
      </c>
      <c r="U33" s="5142">
        <v>2</v>
      </c>
      <c r="V33" s="5128"/>
    </row>
    <row r="34" spans="1:22" outlineLevel="1">
      <c r="A34" s="211"/>
      <c r="B34" s="5175" t="s">
        <v>110</v>
      </c>
      <c r="C34" s="5189" t="s">
        <v>111</v>
      </c>
      <c r="D34" s="5143">
        <v>0</v>
      </c>
      <c r="E34" s="5115">
        <v>0</v>
      </c>
      <c r="F34" s="5142">
        <v>0</v>
      </c>
      <c r="G34" s="5143">
        <v>0</v>
      </c>
      <c r="H34" s="5141">
        <v>0</v>
      </c>
      <c r="I34" s="5142">
        <v>0</v>
      </c>
      <c r="J34" s="5141">
        <v>1</v>
      </c>
      <c r="K34" s="5141">
        <v>0</v>
      </c>
      <c r="L34" s="5142">
        <v>1</v>
      </c>
      <c r="M34" s="5141">
        <v>0</v>
      </c>
      <c r="N34" s="5141">
        <v>0</v>
      </c>
      <c r="O34" s="5142">
        <v>0</v>
      </c>
      <c r="P34" s="5141">
        <v>0</v>
      </c>
      <c r="Q34" s="5141">
        <v>0</v>
      </c>
      <c r="R34" s="5142">
        <v>0</v>
      </c>
      <c r="S34" s="5141">
        <v>1</v>
      </c>
      <c r="T34" s="5141">
        <v>0</v>
      </c>
      <c r="U34" s="5142">
        <v>1</v>
      </c>
      <c r="V34" s="5128"/>
    </row>
    <row r="35" spans="1:22" ht="19.5" outlineLevel="1" thickBot="1">
      <c r="B35" s="5175" t="s">
        <v>112</v>
      </c>
      <c r="C35" s="5189" t="s">
        <v>113</v>
      </c>
      <c r="D35" s="5111">
        <v>0</v>
      </c>
      <c r="E35" s="5110">
        <v>0</v>
      </c>
      <c r="F35" s="5142">
        <v>0</v>
      </c>
      <c r="G35" s="5143">
        <v>1</v>
      </c>
      <c r="H35" s="5141">
        <v>0</v>
      </c>
      <c r="I35" s="5142">
        <v>1</v>
      </c>
      <c r="J35" s="5141">
        <v>0</v>
      </c>
      <c r="K35" s="5141">
        <v>0</v>
      </c>
      <c r="L35" s="5142">
        <v>0</v>
      </c>
      <c r="M35" s="5141">
        <v>0</v>
      </c>
      <c r="N35" s="5141">
        <v>0</v>
      </c>
      <c r="O35" s="5142">
        <v>0</v>
      </c>
      <c r="P35" s="5141">
        <v>0</v>
      </c>
      <c r="Q35" s="5141">
        <v>0</v>
      </c>
      <c r="R35" s="5142">
        <v>0</v>
      </c>
      <c r="S35" s="5141">
        <v>1</v>
      </c>
      <c r="T35" s="5141">
        <v>0</v>
      </c>
      <c r="U35" s="5142">
        <v>1</v>
      </c>
      <c r="V35" s="5128"/>
    </row>
    <row r="36" spans="1:22" ht="23.1" customHeight="1" thickBot="1">
      <c r="B36" s="6809" t="s">
        <v>14</v>
      </c>
      <c r="C36" s="6809"/>
      <c r="D36" s="5176">
        <v>0</v>
      </c>
      <c r="E36" s="5177">
        <v>0</v>
      </c>
      <c r="F36" s="5178">
        <v>0</v>
      </c>
      <c r="G36" s="5176">
        <v>3</v>
      </c>
      <c r="H36" s="5177">
        <v>0</v>
      </c>
      <c r="I36" s="5179">
        <v>3</v>
      </c>
      <c r="J36" s="5176">
        <v>1</v>
      </c>
      <c r="K36" s="5177">
        <v>0</v>
      </c>
      <c r="L36" s="5178">
        <v>1</v>
      </c>
      <c r="M36" s="5176">
        <v>1</v>
      </c>
      <c r="N36" s="5177">
        <v>0</v>
      </c>
      <c r="O36" s="5178">
        <v>1</v>
      </c>
      <c r="P36" s="5176">
        <v>0</v>
      </c>
      <c r="Q36" s="5177">
        <v>0</v>
      </c>
      <c r="R36" s="5178">
        <v>0</v>
      </c>
      <c r="S36" s="5176">
        <v>5</v>
      </c>
      <c r="T36" s="5177">
        <v>0</v>
      </c>
      <c r="U36" s="5178">
        <v>5</v>
      </c>
      <c r="V36" s="5147"/>
    </row>
    <row r="37" spans="1:22" ht="28.5" customHeight="1" thickBot="1">
      <c r="B37" s="6810" t="s">
        <v>29</v>
      </c>
      <c r="C37" s="6810"/>
      <c r="D37" s="5180">
        <v>118</v>
      </c>
      <c r="E37" s="5181">
        <v>5</v>
      </c>
      <c r="F37" s="5182">
        <v>123</v>
      </c>
      <c r="G37" s="5183">
        <v>131</v>
      </c>
      <c r="H37" s="5181">
        <v>1</v>
      </c>
      <c r="I37" s="5182">
        <v>132</v>
      </c>
      <c r="J37" s="5183">
        <v>131</v>
      </c>
      <c r="K37" s="5181">
        <v>1</v>
      </c>
      <c r="L37" s="5182">
        <v>132</v>
      </c>
      <c r="M37" s="5183">
        <v>141</v>
      </c>
      <c r="N37" s="5181">
        <v>3</v>
      </c>
      <c r="O37" s="5182">
        <v>144</v>
      </c>
      <c r="P37" s="5183">
        <v>13</v>
      </c>
      <c r="Q37" s="5181">
        <v>0</v>
      </c>
      <c r="R37" s="5182">
        <v>13</v>
      </c>
      <c r="S37" s="5183">
        <v>534</v>
      </c>
      <c r="T37" s="5181">
        <v>10</v>
      </c>
      <c r="U37" s="5182">
        <v>544</v>
      </c>
      <c r="V37" s="5129"/>
    </row>
    <row r="38" spans="1:22" ht="36" customHeight="1" thickBot="1">
      <c r="B38" s="6811" t="s">
        <v>34</v>
      </c>
      <c r="C38" s="6811"/>
      <c r="D38" s="5184">
        <v>0</v>
      </c>
      <c r="E38" s="5164">
        <v>0</v>
      </c>
      <c r="F38" s="5165">
        <v>0</v>
      </c>
      <c r="G38" s="5185">
        <v>3</v>
      </c>
      <c r="H38" s="5164">
        <v>0</v>
      </c>
      <c r="I38" s="5165">
        <v>3</v>
      </c>
      <c r="J38" s="5185">
        <v>1</v>
      </c>
      <c r="K38" s="5164">
        <v>0</v>
      </c>
      <c r="L38" s="5165">
        <v>1</v>
      </c>
      <c r="M38" s="5185">
        <v>1</v>
      </c>
      <c r="N38" s="5164">
        <v>0</v>
      </c>
      <c r="O38" s="5165">
        <v>1</v>
      </c>
      <c r="P38" s="5185">
        <v>0</v>
      </c>
      <c r="Q38" s="5164">
        <v>0</v>
      </c>
      <c r="R38" s="5165">
        <v>0</v>
      </c>
      <c r="S38" s="5185">
        <v>5</v>
      </c>
      <c r="T38" s="5164">
        <v>0</v>
      </c>
      <c r="U38" s="5165">
        <v>5</v>
      </c>
      <c r="V38" s="5128"/>
    </row>
    <row r="39" spans="1:22" ht="28.5" customHeight="1" outlineLevel="1" thickBot="1">
      <c r="B39" s="6812" t="s">
        <v>35</v>
      </c>
      <c r="C39" s="6812"/>
      <c r="D39" s="5125">
        <v>118</v>
      </c>
      <c r="E39" s="5126">
        <v>5</v>
      </c>
      <c r="F39" s="5190">
        <v>123</v>
      </c>
      <c r="G39" s="5191">
        <v>134</v>
      </c>
      <c r="H39" s="5126">
        <v>1</v>
      </c>
      <c r="I39" s="5190">
        <v>135</v>
      </c>
      <c r="J39" s="5191">
        <v>132</v>
      </c>
      <c r="K39" s="5126">
        <v>1</v>
      </c>
      <c r="L39" s="5190">
        <v>133</v>
      </c>
      <c r="M39" s="5191">
        <v>142</v>
      </c>
      <c r="N39" s="5126">
        <v>3</v>
      </c>
      <c r="O39" s="5190">
        <v>145</v>
      </c>
      <c r="P39" s="5191">
        <v>13</v>
      </c>
      <c r="Q39" s="5126">
        <v>0</v>
      </c>
      <c r="R39" s="5190">
        <v>13</v>
      </c>
      <c r="S39" s="5191">
        <v>539</v>
      </c>
      <c r="T39" s="5126">
        <v>10</v>
      </c>
      <c r="U39" s="5190">
        <v>549</v>
      </c>
      <c r="V39" s="5128"/>
    </row>
    <row r="40" spans="1:22" s="213" customFormat="1" ht="30.75" customHeight="1">
      <c r="B40" s="5129"/>
      <c r="C40" s="5129"/>
      <c r="D40" s="5129"/>
      <c r="E40" s="5129"/>
      <c r="F40" s="5186"/>
      <c r="G40" s="5129"/>
      <c r="H40" s="5129"/>
      <c r="I40" s="5186"/>
      <c r="J40" s="5129"/>
      <c r="K40" s="5129"/>
      <c r="L40" s="5186"/>
      <c r="M40" s="5129"/>
      <c r="N40" s="5129"/>
      <c r="O40" s="5186"/>
      <c r="P40" s="5186"/>
      <c r="Q40" s="5186"/>
      <c r="R40" s="5186"/>
      <c r="S40" s="5129"/>
      <c r="T40" s="5129"/>
      <c r="U40" s="5186"/>
      <c r="V40" s="5129"/>
    </row>
    <row r="41" spans="1:22" ht="38.450000000000003" customHeight="1">
      <c r="B41" s="6813">
        <v>0</v>
      </c>
      <c r="C41" s="6813"/>
      <c r="D41" s="6813"/>
      <c r="E41" s="6813"/>
      <c r="F41" s="6813"/>
      <c r="G41" s="6813"/>
      <c r="H41" s="6813"/>
      <c r="I41" s="6813"/>
      <c r="J41" s="6813"/>
      <c r="K41" s="6813"/>
      <c r="L41" s="6813"/>
      <c r="M41" s="6813"/>
      <c r="N41" s="6813"/>
      <c r="O41" s="6813"/>
      <c r="P41" s="6813"/>
      <c r="Q41" s="6813"/>
      <c r="R41" s="6813"/>
      <c r="S41" s="6813"/>
      <c r="T41" s="6813"/>
      <c r="U41" s="5187"/>
      <c r="V41" s="5144"/>
    </row>
    <row r="42" spans="1:22" ht="29.25" customHeight="1"/>
    <row r="43" spans="1:22">
      <c r="B43" s="5128"/>
      <c r="C43" s="5128"/>
      <c r="D43" s="5188"/>
      <c r="E43" s="5188"/>
      <c r="F43" s="5188"/>
      <c r="G43" s="5188"/>
      <c r="H43" s="5188"/>
      <c r="I43" s="5188"/>
      <c r="J43" s="5188"/>
      <c r="K43" s="5188"/>
      <c r="L43" s="5188"/>
      <c r="M43" s="5188"/>
      <c r="N43" s="5188"/>
      <c r="O43" s="5188"/>
      <c r="P43" s="5188"/>
      <c r="Q43" s="5188"/>
      <c r="R43" s="5188"/>
      <c r="S43" s="5188"/>
      <c r="T43" s="5188"/>
      <c r="U43" s="5188">
        <v>1</v>
      </c>
      <c r="V43" s="5128"/>
    </row>
    <row r="44" spans="1:22" ht="23.45" customHeight="1"/>
  </sheetData>
  <mergeCells count="22">
    <mergeCell ref="B31:C31"/>
    <mergeCell ref="S5:U6"/>
    <mergeCell ref="B8:C8"/>
    <mergeCell ref="B18:C18"/>
    <mergeCell ref="B19:C19"/>
    <mergeCell ref="B20:C20"/>
    <mergeCell ref="B30:C30"/>
    <mergeCell ref="B36:C36"/>
    <mergeCell ref="B37:C37"/>
    <mergeCell ref="B38:C38"/>
    <mergeCell ref="B39:C39"/>
    <mergeCell ref="B41:T41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1" manualBreakCount="1">
    <brk id="21" max="6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S20" sqref="S20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2.28515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789" t="str">
        <f>'[4]Бакалавры ОЗО'!B1</f>
        <v>Гуманитарно-педагогическая академия (филиал) ФГАОУ ВО «КФУ им. В. И. Вернадского» в г. Ялте</v>
      </c>
      <c r="C1" s="6789"/>
      <c r="D1" s="6789"/>
      <c r="E1" s="6789"/>
      <c r="F1" s="6789"/>
      <c r="G1" s="6789"/>
      <c r="H1" s="6789"/>
      <c r="I1" s="6789"/>
      <c r="J1" s="6789"/>
      <c r="K1" s="6789"/>
      <c r="L1" s="6789"/>
      <c r="M1" s="6789"/>
      <c r="N1" s="6789"/>
      <c r="O1" s="6789"/>
      <c r="P1" s="6789"/>
      <c r="Q1" s="6789"/>
      <c r="R1" s="6789"/>
      <c r="S1" s="6789"/>
      <c r="T1" s="6789"/>
      <c r="U1" s="6789"/>
    </row>
    <row r="2" spans="2:21" s="204" customFormat="1">
      <c r="B2" s="6789"/>
      <c r="C2" s="6789"/>
      <c r="D2" s="6789"/>
      <c r="E2" s="6789"/>
      <c r="F2" s="6789"/>
      <c r="G2" s="6789"/>
      <c r="H2" s="6789"/>
      <c r="I2" s="6789"/>
      <c r="J2" s="6789"/>
      <c r="K2" s="6789"/>
      <c r="L2" s="6789"/>
      <c r="M2" s="6789"/>
      <c r="N2" s="6789"/>
      <c r="O2" s="6789"/>
      <c r="P2" s="6789"/>
      <c r="Q2" s="6789"/>
      <c r="R2" s="6789"/>
      <c r="S2" s="6789"/>
      <c r="T2" s="6789"/>
      <c r="U2" s="6789"/>
    </row>
    <row r="3" spans="2:21" s="204" customFormat="1" ht="18.75" customHeight="1">
      <c r="B3" s="6790" t="str">
        <f>'[4]Бакалавры ОЗО'!B3</f>
        <v>Контингент очно-заочной формы обучения на</v>
      </c>
      <c r="C3" s="6790"/>
      <c r="D3" s="6790"/>
      <c r="E3" s="6790"/>
      <c r="F3" s="6790"/>
      <c r="G3" s="6790"/>
      <c r="H3" s="6790"/>
      <c r="I3" s="6827">
        <v>45231</v>
      </c>
      <c r="J3" s="6789"/>
      <c r="K3" s="6791" t="str">
        <f>'[4]Бакалавры ОЗО'!K3</f>
        <v>(Бакалавры)</v>
      </c>
      <c r="L3" s="6791"/>
      <c r="M3" s="6791"/>
      <c r="N3" s="6791"/>
      <c r="O3" s="6791"/>
      <c r="P3" s="6791"/>
      <c r="Q3" s="6791"/>
      <c r="R3" s="6791"/>
      <c r="S3" s="6791"/>
      <c r="T3" s="6791"/>
      <c r="U3" s="6791"/>
    </row>
    <row r="4" spans="2:21" s="204" customFormat="1" ht="9.75" customHeight="1" thickBot="1">
      <c r="C4" s="2062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6823" t="str">
        <f>'[4]Бакалавры ОЗО'!B5</f>
        <v>Факультет/направление подготовки</v>
      </c>
      <c r="C5" s="6823"/>
      <c r="D5" s="6824" t="str">
        <f>'[4]Бакалавры ОЗО'!D5</f>
        <v>1</v>
      </c>
      <c r="E5" s="6824"/>
      <c r="F5" s="6824"/>
      <c r="G5" s="6825" t="str">
        <f>'[4]Бакалавры ОЗО'!G5</f>
        <v>2</v>
      </c>
      <c r="H5" s="6825"/>
      <c r="I5" s="6825"/>
      <c r="J5" s="6826" t="str">
        <f>'[4]Бакалавры ОЗО'!J5</f>
        <v>3</v>
      </c>
      <c r="K5" s="6826"/>
      <c r="L5" s="6826"/>
      <c r="M5" s="6825" t="str">
        <f>'[4]Бакалавры ОЗО'!M5</f>
        <v>4</v>
      </c>
      <c r="N5" s="6825"/>
      <c r="O5" s="6825"/>
      <c r="P5" s="6824">
        <f>'[4]Бакалавры ОЗО'!P5</f>
        <v>5</v>
      </c>
      <c r="Q5" s="6824"/>
      <c r="R5" s="6824"/>
      <c r="S5" s="6822" t="str">
        <f>'[4]Бакалавры ОЗО'!S5</f>
        <v>Всего  бакалавры</v>
      </c>
      <c r="T5" s="6822"/>
      <c r="U5" s="6822"/>
    </row>
    <row r="6" spans="2:21" s="204" customFormat="1" ht="19.5" thickBot="1">
      <c r="B6" s="6823"/>
      <c r="C6" s="6823"/>
      <c r="D6" s="6824"/>
      <c r="E6" s="6824"/>
      <c r="F6" s="6824"/>
      <c r="G6" s="6825"/>
      <c r="H6" s="6825"/>
      <c r="I6" s="6825"/>
      <c r="J6" s="6826"/>
      <c r="K6" s="6826"/>
      <c r="L6" s="6826"/>
      <c r="M6" s="6825"/>
      <c r="N6" s="6825"/>
      <c r="O6" s="6825"/>
      <c r="P6" s="6824"/>
      <c r="Q6" s="6824"/>
      <c r="R6" s="6824"/>
      <c r="S6" s="6822"/>
      <c r="T6" s="6822"/>
      <c r="U6" s="6822"/>
    </row>
    <row r="7" spans="2:21" s="204" customFormat="1" ht="48" customHeight="1" thickBot="1">
      <c r="B7" s="6823"/>
      <c r="C7" s="6823"/>
      <c r="D7" s="2068" t="str">
        <f>'[4]Бакалавры ОЗО'!D7</f>
        <v>За счет бюджетных ассигнований</v>
      </c>
      <c r="E7" s="2061" t="str">
        <f>'[4]Бакалавры ОЗО'!E7</f>
        <v>На основе догов. о платных образов. услугах</v>
      </c>
      <c r="F7" s="2059" t="str">
        <f>'[4]Бакалавры ОЗО'!F7</f>
        <v>ВСЕГО</v>
      </c>
      <c r="G7" s="2060" t="str">
        <f>'[4]Бакалавры ОЗО'!G7</f>
        <v>За счет бюджетных ассигнований</v>
      </c>
      <c r="H7" s="2061" t="str">
        <f>'[4]Бакалавры ОЗО'!H7</f>
        <v>На основе догов. о платных образов. услугах</v>
      </c>
      <c r="I7" s="2059" t="str">
        <f>'[4]Бакалавры ОЗО'!I7</f>
        <v>ВСЕГО</v>
      </c>
      <c r="J7" s="2060" t="str">
        <f>'[4]Бакалавры ОЗО'!J7</f>
        <v>За счет бюджетных ассигнований</v>
      </c>
      <c r="K7" s="2061" t="str">
        <f>'[4]Бакалавры ОЗО'!K7</f>
        <v>На основе догов. о платных образов. услугах</v>
      </c>
      <c r="L7" s="2059" t="str">
        <f>'[4]Бакалавры ОЗО'!L7</f>
        <v>ВСЕГО</v>
      </c>
      <c r="M7" s="2060" t="str">
        <f>'[4]Бакалавры ОЗО'!M7</f>
        <v>За счет бюджетных ассигнований</v>
      </c>
      <c r="N7" s="2061" t="str">
        <f>'[4]Бакалавры ОЗО'!N7</f>
        <v>На основе догов. о платных образов. услугах</v>
      </c>
      <c r="O7" s="2059" t="str">
        <f>'[4]Бакалавры ОЗО'!O7</f>
        <v>ВСЕГО</v>
      </c>
      <c r="P7" s="2060" t="str">
        <f>'[4]Бакалавры ОЗО'!P7</f>
        <v>За счет бюджетных ассигнований</v>
      </c>
      <c r="Q7" s="2061" t="str">
        <f>'[4]Бакалавры ОЗО'!Q7</f>
        <v>На основе догов. о платных образов. услугах</v>
      </c>
      <c r="R7" s="2059" t="str">
        <f>'[4]Бакалавры ОЗО'!R7</f>
        <v>ВСЕГО</v>
      </c>
      <c r="S7" s="2060" t="str">
        <f>'[4]Бакалавры ОЗО'!S7</f>
        <v>За счет бюджетных ассигнований</v>
      </c>
      <c r="T7" s="2061" t="str">
        <f>'[4]Бакалавры ОЗО'!T7</f>
        <v>На основе догов. о платных образов. услугах</v>
      </c>
      <c r="U7" s="2059" t="str">
        <f>'[4]Бакалавры ОЗО'!U7</f>
        <v>ВСЕГО</v>
      </c>
    </row>
    <row r="8" spans="2:21" s="204" customFormat="1" ht="30" customHeight="1" thickBot="1">
      <c r="B8" s="6820" t="str">
        <f>'[4]Бакалавры ОЗО'!B8</f>
        <v>Свод по направлениям подготовки</v>
      </c>
      <c r="C8" s="6820"/>
      <c r="D8" s="2069">
        <f>'[4]Бакалавры ОЗО'!D8</f>
        <v>0</v>
      </c>
      <c r="E8" s="2073">
        <f>'[4]Бакалавры ОЗО'!E8</f>
        <v>38</v>
      </c>
      <c r="F8" s="2074">
        <f>'[4]Бакалавры ОЗО'!F8</f>
        <v>38</v>
      </c>
      <c r="G8" s="2071">
        <f>'[4]Бакалавры ОЗО'!G8</f>
        <v>0</v>
      </c>
      <c r="H8" s="2070">
        <f>'[4]Бакалавры ОЗО'!H8</f>
        <v>26</v>
      </c>
      <c r="I8" s="2054">
        <f>'[4]Бакалавры ОЗО'!I8</f>
        <v>26</v>
      </c>
      <c r="J8" s="2071">
        <f>'[4]Бакалавры ОЗО'!J8</f>
        <v>0</v>
      </c>
      <c r="K8" s="2070">
        <f>'[4]Бакалавры ОЗО'!K8</f>
        <v>0</v>
      </c>
      <c r="L8" s="2054">
        <f>'[4]Бакалавры ОЗО'!L8</f>
        <v>0</v>
      </c>
      <c r="M8" s="2071">
        <f>'[4]Бакалавры ОЗО'!M8</f>
        <v>0</v>
      </c>
      <c r="N8" s="2070">
        <f>'[4]Бакалавры ОЗО'!N8</f>
        <v>0</v>
      </c>
      <c r="O8" s="2054">
        <f>'[4]Бакалавры ОЗО'!O8</f>
        <v>0</v>
      </c>
      <c r="P8" s="2071">
        <f>'[4]Бакалавры ОЗО'!P8</f>
        <v>6</v>
      </c>
      <c r="Q8" s="2070">
        <f>'[4]Бакалавры ОЗО'!Q8</f>
        <v>0</v>
      </c>
      <c r="R8" s="2054">
        <f>'[4]Бакалавры ОЗО'!R8</f>
        <v>6</v>
      </c>
      <c r="S8" s="2071">
        <f>'[4]Бакалавры ОЗО'!S8</f>
        <v>6</v>
      </c>
      <c r="T8" s="2070">
        <f>'[4]Бакалавры ОЗО'!T8</f>
        <v>64</v>
      </c>
      <c r="U8" s="2054">
        <f>'[4]Бакалавры ОЗО'!U8</f>
        <v>70</v>
      </c>
    </row>
    <row r="9" spans="2:21" ht="24.75" customHeight="1">
      <c r="B9" s="2817" t="str">
        <f>'[4]Бакалавры ОЗО'!B9</f>
        <v>37.03.01</v>
      </c>
      <c r="C9" s="2818" t="str">
        <f>'[4]Бакалавры ОЗО'!C9</f>
        <v>Психология</v>
      </c>
      <c r="D9" s="2075">
        <f>'[4]Бакалавры ОЗО'!D9</f>
        <v>0</v>
      </c>
      <c r="E9" s="2076">
        <f>'[4]Бакалавры ОЗО'!E9</f>
        <v>0</v>
      </c>
      <c r="F9" s="2077">
        <f>'[4]Бакалавры ОЗО'!F9</f>
        <v>0</v>
      </c>
      <c r="G9" s="2072">
        <f>'[4]Бакалавры ОЗО'!G9</f>
        <v>0</v>
      </c>
      <c r="H9" s="1658">
        <f>'[4]Бакалавры ОЗО'!H9</f>
        <v>0</v>
      </c>
      <c r="I9" s="1659">
        <f>'[4]Бакалавры ОЗО'!I9</f>
        <v>0</v>
      </c>
      <c r="J9" s="1658">
        <f>'[4]Бакалавры ОЗО'!J9</f>
        <v>0</v>
      </c>
      <c r="K9" s="1658">
        <f>'[4]Бакалавры ОЗО'!K9</f>
        <v>0</v>
      </c>
      <c r="L9" s="1659">
        <f>'[4]Бакалавры ОЗО'!L9</f>
        <v>0</v>
      </c>
      <c r="M9" s="1658">
        <f>'[4]Бакалавры ОЗО'!M9</f>
        <v>0</v>
      </c>
      <c r="N9" s="1658">
        <f>'[4]Бакалавры ОЗО'!N9</f>
        <v>0</v>
      </c>
      <c r="O9" s="1659">
        <f>'[4]Бакалавры ОЗО'!O9</f>
        <v>0</v>
      </c>
      <c r="P9" s="1658">
        <f>'[4]Бакалавры ОЗО'!P9</f>
        <v>6</v>
      </c>
      <c r="Q9" s="1658">
        <f>'[4]Бакалавры ОЗО'!Q9</f>
        <v>0</v>
      </c>
      <c r="R9" s="4985">
        <f>'[4]Бакалавры ОЗО'!R9</f>
        <v>6</v>
      </c>
      <c r="S9" s="4993">
        <f>'[4]Бакалавры ОЗО'!S9</f>
        <v>6</v>
      </c>
      <c r="T9" s="4994">
        <f>'[4]Бакалавры ОЗО'!T9</f>
        <v>0</v>
      </c>
      <c r="U9" s="4995">
        <f>'[4]Бакалавры ОЗО'!U9</f>
        <v>6</v>
      </c>
    </row>
    <row r="10" spans="2:21" ht="29.25" customHeight="1">
      <c r="B10" s="2819" t="str">
        <f>'[4]Бакалавры ОЗО'!B10</f>
        <v>38.03.01</v>
      </c>
      <c r="C10" s="2820" t="str">
        <f>'[4]Бакалавры ОЗО'!C10</f>
        <v>Экономика</v>
      </c>
      <c r="D10" s="2075">
        <f>'[4]Бакалавры ОЗО'!D10</f>
        <v>0</v>
      </c>
      <c r="E10" s="2076">
        <f>'[4]Бакалавры ОЗО'!E10</f>
        <v>24</v>
      </c>
      <c r="F10" s="2077">
        <f>'[4]Бакалавры ОЗО'!F10</f>
        <v>24</v>
      </c>
      <c r="G10" s="2072">
        <f>'[4]Бакалавры ОЗО'!G10</f>
        <v>0</v>
      </c>
      <c r="H10" s="1658">
        <f>'[4]Бакалавры ОЗО'!H10</f>
        <v>0</v>
      </c>
      <c r="I10" s="1659">
        <f>'[4]Бакалавры ОЗО'!I10</f>
        <v>0</v>
      </c>
      <c r="J10" s="1658">
        <f>'[4]Бакалавры ОЗО'!J10</f>
        <v>0</v>
      </c>
      <c r="K10" s="1658">
        <f>'[4]Бакалавры ОЗО'!K10</f>
        <v>0</v>
      </c>
      <c r="L10" s="1659">
        <f>'[4]Бакалавры ОЗО'!L10</f>
        <v>0</v>
      </c>
      <c r="M10" s="1658">
        <f>'[4]Бакалавры ОЗО'!M10</f>
        <v>0</v>
      </c>
      <c r="N10" s="1658">
        <f>'[4]Бакалавры ОЗО'!N10</f>
        <v>0</v>
      </c>
      <c r="O10" s="1659">
        <f>'[4]Бакалавры ОЗО'!O10</f>
        <v>0</v>
      </c>
      <c r="P10" s="1658">
        <f>'[4]Бакалавры ОЗО'!P10</f>
        <v>0</v>
      </c>
      <c r="Q10" s="1658">
        <f>'[4]Бакалавры ОЗО'!Q10</f>
        <v>0</v>
      </c>
      <c r="R10" s="4985">
        <f>'[4]Бакалавры ОЗО'!R10</f>
        <v>0</v>
      </c>
      <c r="S10" s="2075">
        <f>'[4]Бакалавры ОЗО'!S10</f>
        <v>0</v>
      </c>
      <c r="T10" s="2076">
        <f>'[4]Бакалавры ОЗО'!T10</f>
        <v>24</v>
      </c>
      <c r="U10" s="2077">
        <f>'[4]Бакалавры ОЗО'!U10</f>
        <v>24</v>
      </c>
    </row>
    <row r="11" spans="2:21" ht="20.25" customHeight="1">
      <c r="B11" s="2821" t="str">
        <f>'[4]Бакалавры ОЗО'!B11</f>
        <v>43.03.02</v>
      </c>
      <c r="C11" s="2822" t="str">
        <f>'[4]Бакалавры ОЗО'!C11</f>
        <v>Туризм</v>
      </c>
      <c r="D11" s="2075">
        <f>'[4]Бакалавры ОЗО'!D11</f>
        <v>0</v>
      </c>
      <c r="E11" s="2076">
        <f>'[4]Бакалавры ОЗО'!E11</f>
        <v>1</v>
      </c>
      <c r="F11" s="2077">
        <f>'[4]Бакалавры ОЗО'!F11</f>
        <v>1</v>
      </c>
      <c r="G11" s="2072">
        <f>'[4]Бакалавры ОЗО'!G11</f>
        <v>0</v>
      </c>
      <c r="H11" s="1658">
        <f>'[4]Бакалавры ОЗО'!H11</f>
        <v>16</v>
      </c>
      <c r="I11" s="1659">
        <f>'[4]Бакалавры ОЗО'!I11</f>
        <v>16</v>
      </c>
      <c r="J11" s="1658">
        <f>'[4]Бакалавры ОЗО'!J11</f>
        <v>0</v>
      </c>
      <c r="K11" s="1658">
        <f>'[4]Бакалавры ОЗО'!K11</f>
        <v>0</v>
      </c>
      <c r="L11" s="1659">
        <f>'[4]Бакалавры ОЗО'!L11</f>
        <v>0</v>
      </c>
      <c r="M11" s="1658">
        <f>'[4]Бакалавры ОЗО'!M11</f>
        <v>0</v>
      </c>
      <c r="N11" s="1658">
        <f>'[4]Бакалавры ОЗО'!N11</f>
        <v>0</v>
      </c>
      <c r="O11" s="1659">
        <f>'[4]Бакалавры ОЗО'!O11</f>
        <v>0</v>
      </c>
      <c r="P11" s="1658">
        <f>'[4]Бакалавры ОЗО'!P11</f>
        <v>0</v>
      </c>
      <c r="Q11" s="1658">
        <f>'[4]Бакалавры ОЗО'!Q11</f>
        <v>0</v>
      </c>
      <c r="R11" s="4985">
        <f>'[4]Бакалавры ОЗО'!R11</f>
        <v>0</v>
      </c>
      <c r="S11" s="2075">
        <f>'[4]Бакалавры ОЗО'!S11</f>
        <v>0</v>
      </c>
      <c r="T11" s="2076">
        <f>'[4]Бакалавры ОЗО'!T11</f>
        <v>17</v>
      </c>
      <c r="U11" s="2077">
        <f>'[4]Бакалавры ОЗО'!U11</f>
        <v>17</v>
      </c>
    </row>
    <row r="12" spans="2:21" ht="27" customHeight="1" thickBot="1">
      <c r="B12" s="2823" t="str">
        <f>'[4]Бакалавры ОЗО'!B12</f>
        <v>54.03.01</v>
      </c>
      <c r="C12" s="2824" t="str">
        <f>'[4]Бакалавры ОЗО'!C12</f>
        <v>Дизайн</v>
      </c>
      <c r="D12" s="1876">
        <f>'[4]Бакалавры ОЗО'!D12</f>
        <v>0</v>
      </c>
      <c r="E12" s="2078">
        <f>'[4]Бакалавры ОЗО'!E12</f>
        <v>13</v>
      </c>
      <c r="F12" s="2079">
        <f>'[4]Бакалавры ОЗО'!F12</f>
        <v>13</v>
      </c>
      <c r="G12" s="2048">
        <f>'[4]Бакалавры ОЗО'!G12</f>
        <v>0</v>
      </c>
      <c r="H12" s="2048">
        <f>'[4]Бакалавры ОЗО'!H12</f>
        <v>10</v>
      </c>
      <c r="I12" s="1998">
        <f>'[4]Бакалавры ОЗО'!I12</f>
        <v>10</v>
      </c>
      <c r="J12" s="2048">
        <f>'[4]Бакалавры ОЗО'!J12</f>
        <v>0</v>
      </c>
      <c r="K12" s="2048">
        <f>'[4]Бакалавры ОЗО'!K12</f>
        <v>0</v>
      </c>
      <c r="L12" s="1998">
        <f>'[4]Бакалавры ОЗО'!L12</f>
        <v>0</v>
      </c>
      <c r="M12" s="2048">
        <f>'[4]Бакалавры ОЗО'!M12</f>
        <v>0</v>
      </c>
      <c r="N12" s="2048">
        <f>'[4]Бакалавры ОЗО'!N12</f>
        <v>0</v>
      </c>
      <c r="O12" s="1998">
        <f>'[4]Бакалавры ОЗО'!O12</f>
        <v>0</v>
      </c>
      <c r="P12" s="2048">
        <f>'[4]Бакалавры ОЗО'!P12</f>
        <v>0</v>
      </c>
      <c r="Q12" s="2048">
        <f>'[4]Бакалавры ОЗО'!Q12</f>
        <v>0</v>
      </c>
      <c r="R12" s="4986">
        <f>'[4]Бакалавры ОЗО'!R12</f>
        <v>0</v>
      </c>
      <c r="S12" s="4996">
        <f>'[4]Бакалавры ОЗО'!S12</f>
        <v>0</v>
      </c>
      <c r="T12" s="2078">
        <f>'[4]Бакалавры ОЗО'!T12</f>
        <v>23</v>
      </c>
      <c r="U12" s="2079">
        <f>'[4]Бакалавры ОЗО'!U12</f>
        <v>23</v>
      </c>
    </row>
    <row r="13" spans="2:21" ht="20.45" customHeight="1" thickBot="1">
      <c r="B13" s="6821" t="str">
        <f>'[4]Бакалавры ОЗО'!B13</f>
        <v>Итого по направлениям подготовки</v>
      </c>
      <c r="C13" s="6821"/>
      <c r="D13" s="2832">
        <f>'[4]Бакалавры ОЗО'!D13</f>
        <v>0</v>
      </c>
      <c r="E13" s="2833">
        <f>'[4]Бакалавры ОЗО'!E13</f>
        <v>38</v>
      </c>
      <c r="F13" s="2080">
        <f>'[4]Бакалавры ОЗО'!F13</f>
        <v>38</v>
      </c>
      <c r="G13" s="2055">
        <f>'[4]Бакалавры ОЗО'!G13</f>
        <v>0</v>
      </c>
      <c r="H13" s="2055">
        <f>'[4]Бакалавры ОЗО'!H13</f>
        <v>26</v>
      </c>
      <c r="I13" s="2433">
        <f>'[4]Бакалавры ОЗО'!I13</f>
        <v>26</v>
      </c>
      <c r="J13" s="2055">
        <f>'[4]Бакалавры ОЗО'!J13</f>
        <v>0</v>
      </c>
      <c r="K13" s="2055">
        <f>'[4]Бакалавры ОЗО'!K13</f>
        <v>0</v>
      </c>
      <c r="L13" s="2433">
        <f>'[4]Бакалавры ОЗО'!L13</f>
        <v>0</v>
      </c>
      <c r="M13" s="2055">
        <f>'[4]Бакалавры ОЗО'!M13</f>
        <v>0</v>
      </c>
      <c r="N13" s="2055">
        <f>'[4]Бакалавры ОЗО'!N13</f>
        <v>0</v>
      </c>
      <c r="O13" s="2433">
        <f>'[4]Бакалавры ОЗО'!O13</f>
        <v>0</v>
      </c>
      <c r="P13" s="2055">
        <f>'[4]Бакалавры ОЗО'!P13</f>
        <v>6</v>
      </c>
      <c r="Q13" s="2055">
        <f>'[4]Бакалавры ОЗО'!Q13</f>
        <v>0</v>
      </c>
      <c r="R13" s="4987">
        <f>'[4]Бакалавры ОЗО'!R13</f>
        <v>6</v>
      </c>
      <c r="S13" s="4997">
        <f>'[4]Бакалавры ОЗО'!S13</f>
        <v>6</v>
      </c>
      <c r="T13" s="4998">
        <f>'[4]Бакалавры ОЗО'!T13</f>
        <v>64</v>
      </c>
      <c r="U13" s="4999">
        <f>'[4]Бакалавры ОЗО'!U13</f>
        <v>70</v>
      </c>
    </row>
    <row r="14" spans="2:21" ht="21.6" customHeight="1" thickBot="1">
      <c r="B14" s="6828" t="str">
        <f>'[4]Бакалавры ОЗО'!B14</f>
        <v>В том числе:</v>
      </c>
      <c r="C14" s="6828"/>
      <c r="D14" s="2083"/>
      <c r="E14" s="2084"/>
      <c r="F14" s="2085"/>
      <c r="G14" s="2086"/>
      <c r="H14" s="2086"/>
      <c r="I14" s="2087"/>
      <c r="J14" s="2086"/>
      <c r="K14" s="2086"/>
      <c r="L14" s="2087"/>
      <c r="M14" s="2086"/>
      <c r="N14" s="2086"/>
      <c r="O14" s="2087"/>
      <c r="P14" s="2086"/>
      <c r="Q14" s="2086"/>
      <c r="R14" s="4988"/>
      <c r="S14" s="5000"/>
      <c r="T14" s="5001"/>
      <c r="U14" s="5002"/>
    </row>
    <row r="15" spans="2:21" ht="21" customHeight="1" thickBot="1">
      <c r="B15" s="6831" t="str">
        <f>'[4]Бакалавры ОЗО'!B15</f>
        <v>Граждане России</v>
      </c>
      <c r="C15" s="6832"/>
      <c r="D15" s="5015">
        <f>'[4]Бакалавры ОЗО'!D15</f>
        <v>0</v>
      </c>
      <c r="E15" s="5016">
        <f>'[4]Бакалавры ОЗО'!E15</f>
        <v>0</v>
      </c>
      <c r="F15" s="5017">
        <f>'[4]Бакалавры ОЗО'!F15</f>
        <v>0</v>
      </c>
      <c r="G15" s="5018">
        <f>'[4]Бакалавры ОЗО'!G15</f>
        <v>0</v>
      </c>
      <c r="H15" s="5019">
        <f>'[4]Бакалавры ОЗО'!H15</f>
        <v>0</v>
      </c>
      <c r="I15" s="5020">
        <f>'[4]Бакалавры ОЗО'!I15</f>
        <v>0</v>
      </c>
      <c r="J15" s="5019">
        <f>'[4]Бакалавры ОЗО'!J15</f>
        <v>0</v>
      </c>
      <c r="K15" s="5019">
        <f>'[4]Бакалавры ОЗО'!K15</f>
        <v>0</v>
      </c>
      <c r="L15" s="5020">
        <f>'[4]Бакалавры ОЗО'!L15</f>
        <v>0</v>
      </c>
      <c r="M15" s="5019">
        <f>'[4]Бакалавры ОЗО'!M15</f>
        <v>0</v>
      </c>
      <c r="N15" s="5019">
        <f>'[4]Бакалавры ОЗО'!N15</f>
        <v>0</v>
      </c>
      <c r="O15" s="5020">
        <f>'[4]Бакалавры ОЗО'!O15</f>
        <v>0</v>
      </c>
      <c r="P15" s="5019">
        <f>'[4]Бакалавры ОЗО'!P15</f>
        <v>0</v>
      </c>
      <c r="Q15" s="5019">
        <f>'[4]Бакалавры ОЗО'!Q15</f>
        <v>0</v>
      </c>
      <c r="R15" s="5021">
        <f>'[4]Бакалавры ОЗО'!R15</f>
        <v>0</v>
      </c>
      <c r="S15" s="5015">
        <f>'[4]Бакалавры ОЗО'!S15</f>
        <v>0</v>
      </c>
      <c r="T15" s="5016">
        <f>'[4]Бакалавры ОЗО'!T15</f>
        <v>0</v>
      </c>
      <c r="U15" s="5017">
        <f>'[4]Бакалавры ОЗО'!U15</f>
        <v>0</v>
      </c>
    </row>
    <row r="16" spans="2:21" ht="26.25" customHeight="1">
      <c r="B16" s="2825" t="s">
        <v>104</v>
      </c>
      <c r="C16" s="2826" t="s">
        <v>105</v>
      </c>
      <c r="D16" s="4993">
        <f>'[4]Бакалавры ОЗО'!D16</f>
        <v>0</v>
      </c>
      <c r="E16" s="4994">
        <f>'[4]Бакалавры ОЗО'!E16</f>
        <v>0</v>
      </c>
      <c r="F16" s="4995">
        <f>'[4]Бакалавры ОЗО'!F16</f>
        <v>0</v>
      </c>
      <c r="G16" s="5022">
        <f>'[4]Бакалавры ОЗО'!G16</f>
        <v>0</v>
      </c>
      <c r="H16" s="5023">
        <f>'[4]Бакалавры ОЗО'!H16</f>
        <v>0</v>
      </c>
      <c r="I16" s="5024">
        <f>'[4]Бакалавры ОЗО'!I16</f>
        <v>0</v>
      </c>
      <c r="J16" s="5023">
        <f>'[4]Бакалавры ОЗО'!J16</f>
        <v>0</v>
      </c>
      <c r="K16" s="5023">
        <f>'[4]Бакалавры ОЗО'!K16</f>
        <v>0</v>
      </c>
      <c r="L16" s="5024">
        <f>'[4]Бакалавры ОЗО'!L16</f>
        <v>0</v>
      </c>
      <c r="M16" s="5023">
        <f>'[4]Бакалавры ОЗО'!M16</f>
        <v>0</v>
      </c>
      <c r="N16" s="5023">
        <f>'[4]Бакалавры ОЗО'!N16</f>
        <v>0</v>
      </c>
      <c r="O16" s="5024">
        <f>'[4]Бакалавры ОЗО'!O16</f>
        <v>0</v>
      </c>
      <c r="P16" s="5023">
        <f>'[4]Бакалавры ОЗО'!P16</f>
        <v>6</v>
      </c>
      <c r="Q16" s="5023">
        <f>'[4]Бакалавры ОЗО'!Q16</f>
        <v>0</v>
      </c>
      <c r="R16" s="5025">
        <f>'[4]Бакалавры ОЗО'!R16</f>
        <v>6</v>
      </c>
      <c r="S16" s="4993">
        <f>'[4]Бакалавры ОЗО'!S16</f>
        <v>6</v>
      </c>
      <c r="T16" s="4994">
        <f>'[4]Бакалавры ОЗО'!T16</f>
        <v>0</v>
      </c>
      <c r="U16" s="4995">
        <f>'[4]Бакалавры ОЗО'!U16</f>
        <v>6</v>
      </c>
    </row>
    <row r="17" spans="2:21" ht="24.75" customHeight="1">
      <c r="B17" s="2827" t="s">
        <v>106</v>
      </c>
      <c r="C17" s="2828" t="s">
        <v>107</v>
      </c>
      <c r="D17" s="2075">
        <f>'[4]Бакалавры ОЗО'!D17</f>
        <v>0</v>
      </c>
      <c r="E17" s="2076">
        <f>'[4]Бакалавры ОЗО'!E17</f>
        <v>24</v>
      </c>
      <c r="F17" s="2077">
        <f>'[4]Бакалавры ОЗО'!F17</f>
        <v>24</v>
      </c>
      <c r="G17" s="2072">
        <f>'[4]Бакалавры ОЗО'!G17</f>
        <v>0</v>
      </c>
      <c r="H17" s="1658">
        <f>'[4]Бакалавры ОЗО'!H17</f>
        <v>0</v>
      </c>
      <c r="I17" s="1659">
        <f>'[4]Бакалавры ОЗО'!I17</f>
        <v>0</v>
      </c>
      <c r="J17" s="1658">
        <f>'[4]Бакалавры ОЗО'!J17</f>
        <v>0</v>
      </c>
      <c r="K17" s="1658">
        <f>'[4]Бакалавры ОЗО'!K17</f>
        <v>0</v>
      </c>
      <c r="L17" s="1659">
        <f>'[4]Бакалавры ОЗО'!L17</f>
        <v>0</v>
      </c>
      <c r="M17" s="1658">
        <f>'[4]Бакалавры ОЗО'!M17</f>
        <v>0</v>
      </c>
      <c r="N17" s="1658">
        <f>'[4]Бакалавры ОЗО'!N17</f>
        <v>0</v>
      </c>
      <c r="O17" s="1659">
        <f>'[4]Бакалавры ОЗО'!O17</f>
        <v>0</v>
      </c>
      <c r="P17" s="1658">
        <f>'[4]Бакалавры ОЗО'!P17</f>
        <v>0</v>
      </c>
      <c r="Q17" s="1658">
        <f>'[4]Бакалавры ОЗО'!Q17</f>
        <v>0</v>
      </c>
      <c r="R17" s="4985">
        <f>'[4]Бакалавры ОЗО'!R17</f>
        <v>0</v>
      </c>
      <c r="S17" s="2075">
        <f>'[4]Бакалавры ОЗО'!S17</f>
        <v>0</v>
      </c>
      <c r="T17" s="2076">
        <f>'[4]Бакалавры ОЗО'!T17</f>
        <v>24</v>
      </c>
      <c r="U17" s="2077">
        <f>'[4]Бакалавры ОЗО'!U17</f>
        <v>24</v>
      </c>
    </row>
    <row r="18" spans="2:21" ht="29.25" customHeight="1">
      <c r="B18" s="2829" t="s">
        <v>110</v>
      </c>
      <c r="C18" s="4022" t="s">
        <v>111</v>
      </c>
      <c r="D18" s="4019">
        <f>'[4]Бакалавры ОЗО'!D18</f>
        <v>0</v>
      </c>
      <c r="E18" s="2078">
        <f>'[4]Бакалавры ОЗО'!E18</f>
        <v>1</v>
      </c>
      <c r="F18" s="2079">
        <f>'[4]Бакалавры ОЗО'!F18</f>
        <v>1</v>
      </c>
      <c r="G18" s="2048">
        <f>'[4]Бакалавры ОЗО'!G18</f>
        <v>0</v>
      </c>
      <c r="H18" s="2048">
        <f>'[4]Бакалавры ОЗО'!H18</f>
        <v>16</v>
      </c>
      <c r="I18" s="4021">
        <f>'[4]Бакалавры ОЗО'!I18</f>
        <v>16</v>
      </c>
      <c r="J18" s="2048">
        <f>'[4]Бакалавры ОЗО'!J18</f>
        <v>0</v>
      </c>
      <c r="K18" s="2048">
        <f>'[4]Бакалавры ОЗО'!K18</f>
        <v>0</v>
      </c>
      <c r="L18" s="4021">
        <f>'[4]Бакалавры ОЗО'!L18</f>
        <v>0</v>
      </c>
      <c r="M18" s="2048">
        <f>'[4]Бакалавры ОЗО'!M18</f>
        <v>0</v>
      </c>
      <c r="N18" s="2048">
        <f>'[4]Бакалавры ОЗО'!N18</f>
        <v>0</v>
      </c>
      <c r="O18" s="4021">
        <f>'[4]Бакалавры ОЗО'!O18</f>
        <v>0</v>
      </c>
      <c r="P18" s="2048">
        <f>'[4]Бакалавры ОЗО'!P18</f>
        <v>0</v>
      </c>
      <c r="Q18" s="2048">
        <f>'[4]Бакалавры ОЗО'!Q18</f>
        <v>0</v>
      </c>
      <c r="R18" s="4986">
        <f>'[4]Бакалавры ОЗО'!R18</f>
        <v>0</v>
      </c>
      <c r="S18" s="4996">
        <f>'[4]Бакалавры ОЗО'!S18</f>
        <v>0</v>
      </c>
      <c r="T18" s="2078">
        <f>'[4]Бакалавры ОЗО'!T18</f>
        <v>17</v>
      </c>
      <c r="U18" s="2079">
        <f>'[4]Бакалавры ОЗО'!U18</f>
        <v>17</v>
      </c>
    </row>
    <row r="19" spans="2:21" ht="23.25" customHeight="1" thickBot="1">
      <c r="B19" s="2830" t="s">
        <v>140</v>
      </c>
      <c r="C19" s="4023" t="s">
        <v>141</v>
      </c>
      <c r="D19" s="4024">
        <f>'[4]Бакалавры ОЗО'!D19</f>
        <v>0</v>
      </c>
      <c r="E19" s="4025">
        <f>'[4]Бакалавры ОЗО'!E19</f>
        <v>13</v>
      </c>
      <c r="F19" s="4026">
        <f>'[4]Бакалавры ОЗО'!F19</f>
        <v>13</v>
      </c>
      <c r="G19" s="4027">
        <f>'[4]Бакалавры ОЗО'!G19</f>
        <v>0</v>
      </c>
      <c r="H19" s="4027">
        <f>'[4]Бакалавры ОЗО'!H19</f>
        <v>10</v>
      </c>
      <c r="I19" s="4028">
        <f>'[4]Бакалавры ОЗО'!I19</f>
        <v>10</v>
      </c>
      <c r="J19" s="4027">
        <f>'[4]Бакалавры ОЗО'!J19</f>
        <v>0</v>
      </c>
      <c r="K19" s="4027">
        <f>'[4]Бакалавры ОЗО'!K19</f>
        <v>0</v>
      </c>
      <c r="L19" s="4028">
        <f>'[4]Бакалавры ОЗО'!L19</f>
        <v>0</v>
      </c>
      <c r="M19" s="4027">
        <f>'[4]Бакалавры ОЗО'!M19</f>
        <v>0</v>
      </c>
      <c r="N19" s="4027">
        <f>'[4]Бакалавры ОЗО'!N19</f>
        <v>0</v>
      </c>
      <c r="O19" s="4028">
        <f>'[4]Бакалавры ОЗО'!O19</f>
        <v>0</v>
      </c>
      <c r="P19" s="4027">
        <f>'[4]Бакалавры ОЗО'!P19</f>
        <v>0</v>
      </c>
      <c r="Q19" s="4027">
        <f>'[4]Бакалавры ОЗО'!Q19</f>
        <v>0</v>
      </c>
      <c r="R19" s="4989">
        <f>'[4]Бакалавры ОЗО'!R19</f>
        <v>0</v>
      </c>
      <c r="S19" s="5003">
        <f>'[4]Бакалавры ОЗО'!S19</f>
        <v>0</v>
      </c>
      <c r="T19" s="5004">
        <f>'[4]Бакалавры ОЗО'!T19</f>
        <v>23</v>
      </c>
      <c r="U19" s="5005">
        <f>'[4]Бакалавры ОЗО'!U19</f>
        <v>23</v>
      </c>
    </row>
    <row r="20" spans="2:21" ht="22.5" customHeight="1" thickBot="1">
      <c r="B20" s="6833" t="s">
        <v>17</v>
      </c>
      <c r="C20" s="6833"/>
      <c r="D20" s="2088">
        <f>'[4]Бакалавры ОЗО'!D20</f>
        <v>0</v>
      </c>
      <c r="E20" s="2089">
        <f>'[4]Бакалавры ОЗО'!E20</f>
        <v>38</v>
      </c>
      <c r="F20" s="2090">
        <f>'[4]Бакалавры ОЗО'!F20</f>
        <v>38</v>
      </c>
      <c r="G20" s="2091">
        <f>'[4]Бакалавры ОЗО'!G20</f>
        <v>0</v>
      </c>
      <c r="H20" s="2089">
        <f>'[4]Бакалавры ОЗО'!H20</f>
        <v>26</v>
      </c>
      <c r="I20" s="2092">
        <f>'[4]Бакалавры ОЗО'!I20</f>
        <v>26</v>
      </c>
      <c r="J20" s="2089">
        <f>'[4]Бакалавры ОЗО'!J20</f>
        <v>0</v>
      </c>
      <c r="K20" s="2089">
        <f>'[4]Бакалавры ОЗО'!K20</f>
        <v>0</v>
      </c>
      <c r="L20" s="2092">
        <f>'[4]Бакалавры ОЗО'!L20</f>
        <v>0</v>
      </c>
      <c r="M20" s="2089">
        <f>'[4]Бакалавры ОЗО'!M20</f>
        <v>0</v>
      </c>
      <c r="N20" s="2089">
        <f>'[4]Бакалавры ОЗО'!N20</f>
        <v>0</v>
      </c>
      <c r="O20" s="2092">
        <f>'[4]Бакалавры ОЗО'!O20</f>
        <v>0</v>
      </c>
      <c r="P20" s="2089">
        <f>'[4]Бакалавры ОЗО'!P20</f>
        <v>6</v>
      </c>
      <c r="Q20" s="2089">
        <f>'[4]Бакалавры ОЗО'!Q20</f>
        <v>0</v>
      </c>
      <c r="R20" s="4990">
        <f>'[4]Бакалавры ОЗО'!R20</f>
        <v>6</v>
      </c>
      <c r="S20" s="4933">
        <f>'[4]Бакалавры ОЗО'!S20</f>
        <v>6</v>
      </c>
      <c r="T20" s="4934">
        <f>'[4]Бакалавры ОЗО'!T20</f>
        <v>64</v>
      </c>
      <c r="U20" s="5006">
        <f>'[4]Бакалавры ОЗО'!U20</f>
        <v>70</v>
      </c>
    </row>
    <row r="21" spans="2:21" ht="26.25" customHeight="1" thickBot="1">
      <c r="B21" s="6820" t="str">
        <f>'[4]Бакалавры ОЗО'!B21</f>
        <v>Граждане иностранных государств (вкл. Украину)</v>
      </c>
      <c r="C21" s="6820"/>
      <c r="D21" s="2057">
        <f>'[4]Бакалавры ОЗО'!D21</f>
        <v>0</v>
      </c>
      <c r="E21" s="2081">
        <f>'[4]Бакалавры ОЗО'!E21</f>
        <v>0</v>
      </c>
      <c r="F21" s="2082">
        <f>'[4]Бакалавры ОЗО'!F21</f>
        <v>0</v>
      </c>
      <c r="G21" s="2058">
        <f>'[4]Бакалавры ОЗО'!G21</f>
        <v>0</v>
      </c>
      <c r="H21" s="2067">
        <f>'[4]Бакалавры ОЗО'!H21</f>
        <v>0</v>
      </c>
      <c r="I21" s="2053">
        <f>'[4]Бакалавры ОЗО'!I21</f>
        <v>0</v>
      </c>
      <c r="J21" s="2058">
        <f>'[4]Бакалавры ОЗО'!J21</f>
        <v>0</v>
      </c>
      <c r="K21" s="2067">
        <f>'[4]Бакалавры ОЗО'!K21</f>
        <v>0</v>
      </c>
      <c r="L21" s="2053">
        <f>'[4]Бакалавры ОЗО'!L21</f>
        <v>0</v>
      </c>
      <c r="M21" s="2058">
        <f>'[4]Бакалавры ОЗО'!M21</f>
        <v>0</v>
      </c>
      <c r="N21" s="2067">
        <f>'[4]Бакалавры ОЗО'!N21</f>
        <v>0</v>
      </c>
      <c r="O21" s="2053">
        <f>'[4]Бакалавры ОЗО'!O21</f>
        <v>0</v>
      </c>
      <c r="P21" s="2058">
        <f>'[4]Бакалавры ОЗО'!P21</f>
        <v>0</v>
      </c>
      <c r="Q21" s="2067">
        <f>'[4]Бакалавры ОЗО'!Q21</f>
        <v>0</v>
      </c>
      <c r="R21" s="4935">
        <f>'[4]Бакалавры ОЗО'!R21</f>
        <v>0</v>
      </c>
      <c r="S21" s="5007">
        <f>'[4]Бакалавры ОЗО'!S21</f>
        <v>0</v>
      </c>
      <c r="T21" s="5008">
        <f>'[4]Бакалавры ОЗО'!T21</f>
        <v>0</v>
      </c>
      <c r="U21" s="5009">
        <f>'[4]Бакалавры ОЗО'!U21</f>
        <v>0</v>
      </c>
    </row>
    <row r="22" spans="2:21" s="205" customFormat="1" ht="27.95" customHeight="1" thickBot="1">
      <c r="B22" s="2816" t="s">
        <v>104</v>
      </c>
      <c r="C22" s="2831" t="s">
        <v>105</v>
      </c>
      <c r="D22" s="2064">
        <f>'[4]Бакалавры ОЗО'!D22</f>
        <v>0</v>
      </c>
      <c r="E22" s="2065">
        <f>'[4]Бакалавры ОЗО'!E22</f>
        <v>0</v>
      </c>
      <c r="F22" s="2052">
        <f>'[4]Бакалавры ОЗО'!F22</f>
        <v>0</v>
      </c>
      <c r="G22" s="2066">
        <f>'[4]Бакалавры ОЗО'!G22</f>
        <v>0</v>
      </c>
      <c r="H22" s="2065">
        <f>'[4]Бакалавры ОЗО'!H22</f>
        <v>0</v>
      </c>
      <c r="I22" s="2052">
        <f>'[4]Бакалавры ОЗО'!I22</f>
        <v>0</v>
      </c>
      <c r="J22" s="2066">
        <f>'[4]Бакалавры ОЗО'!J22</f>
        <v>0</v>
      </c>
      <c r="K22" s="2065">
        <f>'[4]Бакалавры ОЗО'!K22</f>
        <v>0</v>
      </c>
      <c r="L22" s="2052">
        <f>'[4]Бакалавры ОЗО'!L22</f>
        <v>0</v>
      </c>
      <c r="M22" s="2066">
        <f>'[4]Бакалавры ОЗО'!M22</f>
        <v>0</v>
      </c>
      <c r="N22" s="2065">
        <f>'[4]Бакалавры ОЗО'!N22</f>
        <v>0</v>
      </c>
      <c r="O22" s="2052">
        <f>'[4]Бакалавры ОЗО'!O22</f>
        <v>0</v>
      </c>
      <c r="P22" s="2066">
        <f>'[4]Бакалавры ОЗО'!P22</f>
        <v>0</v>
      </c>
      <c r="Q22" s="2065">
        <f>'[4]Бакалавры ОЗО'!Q22</f>
        <v>0</v>
      </c>
      <c r="R22" s="4991">
        <f>'[4]Бакалавры ОЗО'!R22</f>
        <v>0</v>
      </c>
      <c r="S22" s="4029">
        <f>'[4]Бакалавры ОЗО'!S22</f>
        <v>0</v>
      </c>
      <c r="T22" s="5010">
        <f>'[4]Бакалавры ОЗО'!T22</f>
        <v>0</v>
      </c>
      <c r="U22" s="5011">
        <f>'[4]Бакалавры ОЗО'!U22</f>
        <v>0</v>
      </c>
    </row>
    <row r="23" spans="2:21" s="205" customFormat="1" ht="23.25" customHeight="1" thickBot="1">
      <c r="B23" s="6829" t="str">
        <f>'[4]Бакалавры ОЗО'!B23</f>
        <v>Итого граждане иностранных государств</v>
      </c>
      <c r="C23" s="6829"/>
      <c r="D23" s="2064">
        <f>'[4]Бакалавры ОЗО'!D23</f>
        <v>0</v>
      </c>
      <c r="E23" s="2065">
        <f>'[4]Бакалавры ОЗО'!E23</f>
        <v>0</v>
      </c>
      <c r="F23" s="2052">
        <f>'[4]Бакалавры ОЗО'!F23</f>
        <v>0</v>
      </c>
      <c r="G23" s="2066">
        <f>'[4]Бакалавры ОЗО'!G23</f>
        <v>0</v>
      </c>
      <c r="H23" s="2065">
        <f>'[4]Бакалавры ОЗО'!H23</f>
        <v>0</v>
      </c>
      <c r="I23" s="2052">
        <f>'[4]Бакалавры ОЗО'!I23</f>
        <v>0</v>
      </c>
      <c r="J23" s="2066">
        <f>'[4]Бакалавры ОЗО'!J23</f>
        <v>0</v>
      </c>
      <c r="K23" s="2065">
        <f>'[4]Бакалавры ОЗО'!K23</f>
        <v>0</v>
      </c>
      <c r="L23" s="2052">
        <f>'[4]Бакалавры ОЗО'!L23</f>
        <v>0</v>
      </c>
      <c r="M23" s="2066">
        <f>'[4]Бакалавры ОЗО'!M23</f>
        <v>0</v>
      </c>
      <c r="N23" s="2065">
        <f>'[4]Бакалавры ОЗО'!N23</f>
        <v>0</v>
      </c>
      <c r="O23" s="2052">
        <f>'[4]Бакалавры ОЗО'!O23</f>
        <v>0</v>
      </c>
      <c r="P23" s="2066">
        <f>'[4]Бакалавры ОЗО'!P23</f>
        <v>0</v>
      </c>
      <c r="Q23" s="2065">
        <f>'[4]Бакалавры ОЗО'!Q23</f>
        <v>0</v>
      </c>
      <c r="R23" s="4991">
        <f>'[4]Бакалавры ОЗО'!R23</f>
        <v>0</v>
      </c>
      <c r="S23" s="4029">
        <f>'[4]Бакалавры ОЗО'!S23</f>
        <v>0</v>
      </c>
      <c r="T23" s="5010">
        <f>'[4]Бакалавры ОЗО'!T23</f>
        <v>0</v>
      </c>
      <c r="U23" s="5011">
        <f>'[4]Бакалавры ОЗО'!U23</f>
        <v>0</v>
      </c>
    </row>
    <row r="24" spans="2:21" s="205" customFormat="1" ht="34.5" customHeight="1" thickBot="1">
      <c r="B24" s="6830" t="str">
        <f>'[4]Бакалавры ОЗО'!B24</f>
        <v>ИТОГО по подразделению  граждане России</v>
      </c>
      <c r="C24" s="6830"/>
      <c r="D24" s="978">
        <f>'[4]Бакалавры ОЗО'!D24</f>
        <v>0</v>
      </c>
      <c r="E24" s="978">
        <f>'[4]Бакалавры ОЗО'!E24</f>
        <v>38</v>
      </c>
      <c r="F24" s="978">
        <f>'[4]Бакалавры ОЗО'!F24</f>
        <v>38</v>
      </c>
      <c r="G24" s="978">
        <f>'[4]Бакалавры ОЗО'!G24</f>
        <v>0</v>
      </c>
      <c r="H24" s="978">
        <f>'[4]Бакалавры ОЗО'!H24</f>
        <v>26</v>
      </c>
      <c r="I24" s="978">
        <f>'[4]Бакалавры ОЗО'!I24</f>
        <v>26</v>
      </c>
      <c r="J24" s="978">
        <f>'[4]Бакалавры ОЗО'!J24</f>
        <v>0</v>
      </c>
      <c r="K24" s="978">
        <f>'[4]Бакалавры ОЗО'!K24</f>
        <v>0</v>
      </c>
      <c r="L24" s="978">
        <f>'[4]Бакалавры ОЗО'!L24</f>
        <v>0</v>
      </c>
      <c r="M24" s="978">
        <f>'[4]Бакалавры ОЗО'!M24</f>
        <v>0</v>
      </c>
      <c r="N24" s="978">
        <f>'[4]Бакалавры ОЗО'!N24</f>
        <v>0</v>
      </c>
      <c r="O24" s="978">
        <f>'[4]Бакалавры ОЗО'!O24</f>
        <v>0</v>
      </c>
      <c r="P24" s="978">
        <f>'[4]Бакалавры ОЗО'!P24</f>
        <v>6</v>
      </c>
      <c r="Q24" s="978">
        <f>'[4]Бакалавры ОЗО'!Q24</f>
        <v>0</v>
      </c>
      <c r="R24" s="4992">
        <f>'[4]Бакалавры ОЗО'!R24</f>
        <v>6</v>
      </c>
      <c r="S24" s="5012">
        <f>'[4]Бакалавры ОЗО'!S24</f>
        <v>6</v>
      </c>
      <c r="T24" s="5013">
        <f>'[4]Бакалавры ОЗО'!T24</f>
        <v>64</v>
      </c>
      <c r="U24" s="5014">
        <f>'[4]Бакалавры ОЗО'!U24</f>
        <v>70</v>
      </c>
    </row>
    <row r="25" spans="2:21" ht="30" customHeight="1"/>
    <row r="26" spans="2:21" ht="30.6" customHeight="1">
      <c r="B26" s="6784"/>
      <c r="C26" s="6784"/>
      <c r="D26" s="6784"/>
      <c r="E26" s="6784"/>
      <c r="F26" s="6784"/>
      <c r="G26" s="6784"/>
      <c r="H26" s="6784"/>
      <c r="I26" s="6784"/>
      <c r="J26" s="6784"/>
      <c r="K26" s="6784"/>
      <c r="L26" s="6784"/>
      <c r="M26" s="6784"/>
      <c r="N26" s="6784"/>
      <c r="O26" s="6784"/>
      <c r="P26" s="6784"/>
      <c r="Q26" s="6784"/>
      <c r="R26" s="212"/>
      <c r="S26" s="204"/>
    </row>
    <row r="28" spans="2:21" s="250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X65525"/>
  <sheetViews>
    <sheetView topLeftCell="A16" zoomScale="60" zoomScaleNormal="60" workbookViewId="0">
      <selection activeCell="O48" sqref="O48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3.42578125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9.710937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3.28515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3" style="206" customWidth="1"/>
    <col min="20" max="20" width="12.85546875" style="206" customWidth="1"/>
    <col min="21" max="21" width="12.42578125" style="205" customWidth="1"/>
    <col min="22" max="22" width="10" style="206" customWidth="1"/>
    <col min="23" max="23" width="9.710937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789" t="str">
        <f>[5]БакалавриатДО!B1</f>
        <v>Гуманитарно-педагогическая академия (филиал) ФГАОУ ВО «КФУ им. В. И. Вернадского» в г. Ялте</v>
      </c>
      <c r="C1" s="6789"/>
      <c r="D1" s="6789"/>
      <c r="E1" s="6789"/>
      <c r="F1" s="6789"/>
      <c r="G1" s="6789"/>
      <c r="H1" s="6789"/>
      <c r="I1" s="6789"/>
      <c r="J1" s="6789"/>
      <c r="K1" s="6789"/>
      <c r="L1" s="6789"/>
      <c r="M1" s="6789"/>
      <c r="N1" s="6789"/>
      <c r="O1" s="6789"/>
      <c r="P1" s="6789"/>
      <c r="Q1" s="6789"/>
      <c r="R1" s="6789"/>
      <c r="S1" s="6789"/>
      <c r="T1" s="6789"/>
      <c r="U1" s="6789"/>
      <c r="V1" s="6789"/>
      <c r="W1" s="6789"/>
      <c r="X1" s="6789"/>
    </row>
    <row r="2" spans="2:24" s="204" customFormat="1" ht="22.5" customHeight="1">
      <c r="B2" s="6789"/>
      <c r="C2" s="6789"/>
      <c r="D2" s="6789"/>
      <c r="E2" s="6789"/>
      <c r="F2" s="6789"/>
      <c r="G2" s="6789"/>
      <c r="H2" s="6789"/>
      <c r="I2" s="6789"/>
      <c r="J2" s="6789"/>
      <c r="K2" s="6789"/>
      <c r="L2" s="6789"/>
      <c r="M2" s="6789"/>
      <c r="N2" s="6789"/>
      <c r="O2" s="6789"/>
      <c r="P2" s="6789"/>
      <c r="Q2" s="6789"/>
      <c r="R2" s="6789"/>
      <c r="S2" s="6789"/>
      <c r="T2" s="6789"/>
      <c r="U2" s="6789"/>
      <c r="V2" s="6789"/>
      <c r="W2" s="6789"/>
      <c r="X2" s="6789"/>
    </row>
    <row r="3" spans="2:24" s="204" customFormat="1" ht="22.5" customHeight="1">
      <c r="B3" s="6790" t="s">
        <v>144</v>
      </c>
      <c r="C3" s="6790"/>
      <c r="D3" s="6790"/>
      <c r="E3" s="6790"/>
      <c r="F3" s="6790"/>
      <c r="G3" s="6790"/>
      <c r="H3" s="6790"/>
      <c r="I3" s="6827">
        <v>45231</v>
      </c>
      <c r="J3" s="6789"/>
      <c r="K3" s="6791" t="s">
        <v>99</v>
      </c>
      <c r="L3" s="6791"/>
      <c r="M3" s="6791"/>
      <c r="N3" s="6791"/>
      <c r="O3" s="6791"/>
      <c r="P3" s="6791"/>
      <c r="Q3" s="6791"/>
      <c r="R3" s="6791"/>
      <c r="S3" s="6791"/>
      <c r="T3" s="6791"/>
      <c r="U3" s="6791"/>
      <c r="V3" s="6791"/>
      <c r="W3" s="6791"/>
      <c r="X3" s="6791"/>
    </row>
    <row r="4" spans="2:24" s="204" customFormat="1" ht="22.5" customHeight="1" thickBot="1">
      <c r="B4" s="211"/>
      <c r="C4" s="2062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6847" t="s">
        <v>1</v>
      </c>
      <c r="C5" s="6847"/>
      <c r="D5" s="6840" t="s">
        <v>2</v>
      </c>
      <c r="E5" s="6840"/>
      <c r="F5" s="6840"/>
      <c r="G5" s="6846" t="s">
        <v>3</v>
      </c>
      <c r="H5" s="6846"/>
      <c r="I5" s="6846"/>
      <c r="J5" s="6841" t="s">
        <v>4</v>
      </c>
      <c r="K5" s="6841"/>
      <c r="L5" s="6841"/>
      <c r="M5" s="6846" t="s">
        <v>5</v>
      </c>
      <c r="N5" s="6846"/>
      <c r="O5" s="6846"/>
      <c r="P5" s="6840">
        <v>5</v>
      </c>
      <c r="Q5" s="6841"/>
      <c r="R5" s="6842"/>
      <c r="S5" s="6840">
        <v>6</v>
      </c>
      <c r="T5" s="6841"/>
      <c r="U5" s="6842"/>
      <c r="V5" s="6839" t="s">
        <v>22</v>
      </c>
      <c r="W5" s="6839"/>
      <c r="X5" s="6839"/>
    </row>
    <row r="6" spans="2:24" s="204" customFormat="1" ht="22.5" customHeight="1" thickBot="1">
      <c r="B6" s="6847"/>
      <c r="C6" s="6847"/>
      <c r="D6" s="6840"/>
      <c r="E6" s="6840"/>
      <c r="F6" s="6840"/>
      <c r="G6" s="6846"/>
      <c r="H6" s="6846"/>
      <c r="I6" s="6846"/>
      <c r="J6" s="6841"/>
      <c r="K6" s="6841"/>
      <c r="L6" s="6841"/>
      <c r="M6" s="6846"/>
      <c r="N6" s="6846"/>
      <c r="O6" s="6846"/>
      <c r="P6" s="6843"/>
      <c r="Q6" s="6844"/>
      <c r="R6" s="6845"/>
      <c r="S6" s="6843"/>
      <c r="T6" s="6844"/>
      <c r="U6" s="6845"/>
      <c r="V6" s="6839"/>
      <c r="W6" s="6839"/>
      <c r="X6" s="6839"/>
    </row>
    <row r="7" spans="2:24" s="204" customFormat="1" ht="55.5" customHeight="1" thickBot="1">
      <c r="B7" s="6847"/>
      <c r="C7" s="6847"/>
      <c r="D7" s="2836" t="s">
        <v>7</v>
      </c>
      <c r="E7" s="2837" t="s">
        <v>8</v>
      </c>
      <c r="F7" s="2837" t="s">
        <v>9</v>
      </c>
      <c r="G7" s="2836" t="s">
        <v>7</v>
      </c>
      <c r="H7" s="2837" t="s">
        <v>8</v>
      </c>
      <c r="I7" s="2838" t="s">
        <v>9</v>
      </c>
      <c r="J7" s="2839" t="s">
        <v>7</v>
      </c>
      <c r="K7" s="2837" t="s">
        <v>8</v>
      </c>
      <c r="L7" s="2837" t="s">
        <v>9</v>
      </c>
      <c r="M7" s="2836" t="s">
        <v>7</v>
      </c>
      <c r="N7" s="2837" t="s">
        <v>8</v>
      </c>
      <c r="O7" s="2838" t="s">
        <v>9</v>
      </c>
      <c r="P7" s="2839" t="s">
        <v>7</v>
      </c>
      <c r="Q7" s="2837" t="s">
        <v>8</v>
      </c>
      <c r="R7" s="2837" t="s">
        <v>9</v>
      </c>
      <c r="S7" s="2836" t="s">
        <v>7</v>
      </c>
      <c r="T7" s="2837" t="s">
        <v>8</v>
      </c>
      <c r="U7" s="2838" t="s">
        <v>9</v>
      </c>
      <c r="V7" s="2839" t="s">
        <v>7</v>
      </c>
      <c r="W7" s="2837" t="s">
        <v>8</v>
      </c>
      <c r="X7" s="2838" t="s">
        <v>9</v>
      </c>
    </row>
    <row r="8" spans="2:24" s="204" customFormat="1" ht="31.5" customHeight="1">
      <c r="B8" s="6814" t="s">
        <v>10</v>
      </c>
      <c r="C8" s="6814"/>
      <c r="D8" s="5230">
        <v>25</v>
      </c>
      <c r="E8" s="5231">
        <v>1</v>
      </c>
      <c r="F8" s="5231">
        <v>26</v>
      </c>
      <c r="G8" s="5230">
        <v>19</v>
      </c>
      <c r="H8" s="5231">
        <v>0</v>
      </c>
      <c r="I8" s="5223">
        <v>19</v>
      </c>
      <c r="J8" s="5232">
        <v>19</v>
      </c>
      <c r="K8" s="5231">
        <v>0</v>
      </c>
      <c r="L8" s="5231">
        <v>19</v>
      </c>
      <c r="M8" s="5230">
        <v>16</v>
      </c>
      <c r="N8" s="5231">
        <v>4</v>
      </c>
      <c r="O8" s="5223">
        <v>20</v>
      </c>
      <c r="P8" s="5232">
        <v>26</v>
      </c>
      <c r="Q8" s="5231">
        <v>28</v>
      </c>
      <c r="R8" s="5231">
        <v>54</v>
      </c>
      <c r="S8" s="5232">
        <v>10</v>
      </c>
      <c r="T8" s="5231">
        <v>1</v>
      </c>
      <c r="U8" s="5231">
        <v>11</v>
      </c>
      <c r="V8" s="5230">
        <v>114</v>
      </c>
      <c r="W8" s="5231">
        <v>34</v>
      </c>
      <c r="X8" s="5223">
        <v>148</v>
      </c>
    </row>
    <row r="9" spans="2:24" s="204" customFormat="1" ht="25.5" customHeight="1">
      <c r="B9" s="5224" t="s">
        <v>106</v>
      </c>
      <c r="C9" s="5233" t="s">
        <v>107</v>
      </c>
      <c r="D9" s="5218">
        <v>0</v>
      </c>
      <c r="E9" s="5218">
        <v>0</v>
      </c>
      <c r="F9" s="5219">
        <v>0</v>
      </c>
      <c r="G9" s="5220">
        <v>0</v>
      </c>
      <c r="H9" s="5218">
        <v>0</v>
      </c>
      <c r="I9" s="5219">
        <v>0</v>
      </c>
      <c r="J9" s="5218">
        <v>0</v>
      </c>
      <c r="K9" s="5218">
        <v>0</v>
      </c>
      <c r="L9" s="5219">
        <v>0</v>
      </c>
      <c r="M9" s="5218">
        <v>0</v>
      </c>
      <c r="N9" s="5218">
        <v>0</v>
      </c>
      <c r="O9" s="5219">
        <v>0</v>
      </c>
      <c r="P9" s="5218">
        <v>2</v>
      </c>
      <c r="Q9" s="5218">
        <v>8</v>
      </c>
      <c r="R9" s="5219">
        <v>10</v>
      </c>
      <c r="S9" s="5218">
        <v>0</v>
      </c>
      <c r="T9" s="5218">
        <v>0</v>
      </c>
      <c r="U9" s="5219">
        <v>0</v>
      </c>
      <c r="V9" s="5218">
        <v>2</v>
      </c>
      <c r="W9" s="5218">
        <v>8</v>
      </c>
      <c r="X9" s="5219">
        <v>10</v>
      </c>
    </row>
    <row r="10" spans="2:24" ht="19.5" customHeight="1">
      <c r="B10" s="5224" t="s">
        <v>108</v>
      </c>
      <c r="C10" s="5233" t="s">
        <v>109</v>
      </c>
      <c r="D10" s="5218">
        <v>0</v>
      </c>
      <c r="E10" s="5218">
        <v>0</v>
      </c>
      <c r="F10" s="5219">
        <v>0</v>
      </c>
      <c r="G10" s="5220">
        <v>0</v>
      </c>
      <c r="H10" s="5218">
        <v>0</v>
      </c>
      <c r="I10" s="5219">
        <v>0</v>
      </c>
      <c r="J10" s="5218">
        <v>0</v>
      </c>
      <c r="K10" s="5218">
        <v>0</v>
      </c>
      <c r="L10" s="5219">
        <v>0</v>
      </c>
      <c r="M10" s="5218">
        <v>0</v>
      </c>
      <c r="N10" s="5218">
        <v>0</v>
      </c>
      <c r="O10" s="5219">
        <v>0</v>
      </c>
      <c r="P10" s="5218">
        <v>0</v>
      </c>
      <c r="Q10" s="5218">
        <v>6</v>
      </c>
      <c r="R10" s="5219">
        <v>6</v>
      </c>
      <c r="S10" s="5218">
        <v>0</v>
      </c>
      <c r="T10" s="5218">
        <v>0</v>
      </c>
      <c r="U10" s="5219">
        <v>0</v>
      </c>
      <c r="V10" s="5218">
        <v>0</v>
      </c>
      <c r="W10" s="5218">
        <v>6</v>
      </c>
      <c r="X10" s="5219">
        <v>6</v>
      </c>
    </row>
    <row r="11" spans="2:24" ht="18.75" customHeight="1">
      <c r="B11" s="5224" t="s">
        <v>110</v>
      </c>
      <c r="C11" s="5233" t="s">
        <v>111</v>
      </c>
      <c r="D11" s="5218">
        <v>0</v>
      </c>
      <c r="E11" s="5218">
        <v>0</v>
      </c>
      <c r="F11" s="5219">
        <v>0</v>
      </c>
      <c r="G11" s="5220">
        <v>0</v>
      </c>
      <c r="H11" s="5218">
        <v>0</v>
      </c>
      <c r="I11" s="5219">
        <v>0</v>
      </c>
      <c r="J11" s="5218">
        <v>0</v>
      </c>
      <c r="K11" s="5218">
        <v>0</v>
      </c>
      <c r="L11" s="5219">
        <v>0</v>
      </c>
      <c r="M11" s="5218">
        <v>9</v>
      </c>
      <c r="N11" s="5218">
        <v>2</v>
      </c>
      <c r="O11" s="5219">
        <v>11</v>
      </c>
      <c r="P11" s="5218">
        <v>0</v>
      </c>
      <c r="Q11" s="5218">
        <v>0</v>
      </c>
      <c r="R11" s="5219">
        <v>0</v>
      </c>
      <c r="S11" s="5218">
        <v>0</v>
      </c>
      <c r="T11" s="5218">
        <v>0</v>
      </c>
      <c r="U11" s="5219">
        <v>0</v>
      </c>
      <c r="V11" s="5218">
        <v>9</v>
      </c>
      <c r="W11" s="5218">
        <v>2</v>
      </c>
      <c r="X11" s="5219">
        <v>11</v>
      </c>
    </row>
    <row r="12" spans="2:24" ht="20.25" customHeight="1">
      <c r="B12" s="5224" t="s">
        <v>112</v>
      </c>
      <c r="C12" s="5233" t="s">
        <v>113</v>
      </c>
      <c r="D12" s="5218">
        <v>25</v>
      </c>
      <c r="E12" s="5218">
        <v>1</v>
      </c>
      <c r="F12" s="5219">
        <v>26</v>
      </c>
      <c r="G12" s="5220">
        <v>19</v>
      </c>
      <c r="H12" s="5218">
        <v>0</v>
      </c>
      <c r="I12" s="5219">
        <v>19</v>
      </c>
      <c r="J12" s="5218">
        <v>19</v>
      </c>
      <c r="K12" s="5218">
        <v>0</v>
      </c>
      <c r="L12" s="5219">
        <v>19</v>
      </c>
      <c r="M12" s="5218">
        <v>6</v>
      </c>
      <c r="N12" s="5218">
        <v>1</v>
      </c>
      <c r="O12" s="5219">
        <v>7</v>
      </c>
      <c r="P12" s="5218">
        <v>11</v>
      </c>
      <c r="Q12" s="5218">
        <v>2</v>
      </c>
      <c r="R12" s="5219">
        <v>13</v>
      </c>
      <c r="S12" s="5218">
        <v>0</v>
      </c>
      <c r="T12" s="5218">
        <v>0</v>
      </c>
      <c r="U12" s="5219">
        <v>0</v>
      </c>
      <c r="V12" s="5218">
        <v>80</v>
      </c>
      <c r="W12" s="5218">
        <v>4</v>
      </c>
      <c r="X12" s="5219">
        <v>84</v>
      </c>
    </row>
    <row r="13" spans="2:24" ht="18.75" customHeight="1">
      <c r="B13" s="5224" t="s">
        <v>114</v>
      </c>
      <c r="C13" s="5233" t="s">
        <v>115</v>
      </c>
      <c r="D13" s="5218">
        <v>0</v>
      </c>
      <c r="E13" s="5218">
        <v>0</v>
      </c>
      <c r="F13" s="5219">
        <v>0</v>
      </c>
      <c r="G13" s="5220">
        <v>0</v>
      </c>
      <c r="H13" s="5218">
        <v>0</v>
      </c>
      <c r="I13" s="5219">
        <v>0</v>
      </c>
      <c r="J13" s="5218">
        <v>0</v>
      </c>
      <c r="K13" s="5218">
        <v>0</v>
      </c>
      <c r="L13" s="5219">
        <v>0</v>
      </c>
      <c r="M13" s="5218">
        <v>0</v>
      </c>
      <c r="N13" s="5218">
        <v>0</v>
      </c>
      <c r="O13" s="5219">
        <v>0</v>
      </c>
      <c r="P13" s="5218">
        <v>5</v>
      </c>
      <c r="Q13" s="5218">
        <v>6</v>
      </c>
      <c r="R13" s="5219">
        <v>11</v>
      </c>
      <c r="S13" s="5218">
        <v>0</v>
      </c>
      <c r="T13" s="5218">
        <v>0</v>
      </c>
      <c r="U13" s="5219">
        <v>0</v>
      </c>
      <c r="V13" s="5218">
        <v>5</v>
      </c>
      <c r="W13" s="5218">
        <v>6</v>
      </c>
      <c r="X13" s="5219">
        <v>11</v>
      </c>
    </row>
    <row r="14" spans="2:24" ht="24" customHeight="1">
      <c r="B14" s="5224" t="s">
        <v>116</v>
      </c>
      <c r="C14" s="5233" t="s">
        <v>117</v>
      </c>
      <c r="D14" s="5218">
        <v>0</v>
      </c>
      <c r="E14" s="5218">
        <v>0</v>
      </c>
      <c r="F14" s="5219">
        <v>0</v>
      </c>
      <c r="G14" s="5220">
        <v>0</v>
      </c>
      <c r="H14" s="5218">
        <v>0</v>
      </c>
      <c r="I14" s="5219">
        <v>0</v>
      </c>
      <c r="J14" s="5218">
        <v>0</v>
      </c>
      <c r="K14" s="5218">
        <v>0</v>
      </c>
      <c r="L14" s="5219">
        <v>0</v>
      </c>
      <c r="M14" s="5218">
        <v>0</v>
      </c>
      <c r="N14" s="5218">
        <v>0</v>
      </c>
      <c r="O14" s="5219">
        <v>0</v>
      </c>
      <c r="P14" s="5218">
        <v>0</v>
      </c>
      <c r="Q14" s="5218">
        <v>0</v>
      </c>
      <c r="R14" s="5219">
        <v>0</v>
      </c>
      <c r="S14" s="5218">
        <v>9</v>
      </c>
      <c r="T14" s="5218">
        <v>1</v>
      </c>
      <c r="U14" s="5219">
        <v>10</v>
      </c>
      <c r="V14" s="5218">
        <v>9</v>
      </c>
      <c r="W14" s="5218">
        <v>1</v>
      </c>
      <c r="X14" s="5219">
        <v>10</v>
      </c>
    </row>
    <row r="15" spans="2:24" ht="24" customHeight="1">
      <c r="B15" s="5224" t="s">
        <v>118</v>
      </c>
      <c r="C15" s="5233" t="s">
        <v>119</v>
      </c>
      <c r="D15" s="5218">
        <v>0</v>
      </c>
      <c r="E15" s="5218">
        <v>0</v>
      </c>
      <c r="F15" s="5219">
        <v>0</v>
      </c>
      <c r="G15" s="5220">
        <v>0</v>
      </c>
      <c r="H15" s="5218">
        <v>0</v>
      </c>
      <c r="I15" s="5219">
        <v>0</v>
      </c>
      <c r="J15" s="5218">
        <v>0</v>
      </c>
      <c r="K15" s="5218">
        <v>0</v>
      </c>
      <c r="L15" s="5219">
        <v>0</v>
      </c>
      <c r="M15" s="5218">
        <v>1</v>
      </c>
      <c r="N15" s="5218">
        <v>0</v>
      </c>
      <c r="O15" s="5219">
        <v>1</v>
      </c>
      <c r="P15" s="5218">
        <v>8</v>
      </c>
      <c r="Q15" s="5218">
        <v>0</v>
      </c>
      <c r="R15" s="5219">
        <v>8</v>
      </c>
      <c r="S15" s="5218">
        <v>0</v>
      </c>
      <c r="T15" s="5218">
        <v>0</v>
      </c>
      <c r="U15" s="5219">
        <v>0</v>
      </c>
      <c r="V15" s="5218">
        <v>9</v>
      </c>
      <c r="W15" s="5218">
        <v>0</v>
      </c>
      <c r="X15" s="5219">
        <v>9</v>
      </c>
    </row>
    <row r="16" spans="2:24" ht="36" customHeight="1">
      <c r="B16" s="5224" t="s">
        <v>124</v>
      </c>
      <c r="C16" s="5233" t="s">
        <v>125</v>
      </c>
      <c r="D16" s="5218">
        <v>0</v>
      </c>
      <c r="E16" s="5218">
        <v>0</v>
      </c>
      <c r="F16" s="5219">
        <v>0</v>
      </c>
      <c r="G16" s="5220">
        <v>0</v>
      </c>
      <c r="H16" s="5218">
        <v>0</v>
      </c>
      <c r="I16" s="5219">
        <v>0</v>
      </c>
      <c r="J16" s="5218">
        <v>0</v>
      </c>
      <c r="K16" s="5218">
        <v>0</v>
      </c>
      <c r="L16" s="5219">
        <v>0</v>
      </c>
      <c r="M16" s="5218">
        <v>0</v>
      </c>
      <c r="N16" s="5218">
        <v>0</v>
      </c>
      <c r="O16" s="5219">
        <v>0</v>
      </c>
      <c r="P16" s="5218">
        <v>0</v>
      </c>
      <c r="Q16" s="5218">
        <v>1</v>
      </c>
      <c r="R16" s="5219">
        <v>1</v>
      </c>
      <c r="S16" s="5218">
        <v>0</v>
      </c>
      <c r="T16" s="5218">
        <v>0</v>
      </c>
      <c r="U16" s="5219">
        <v>0</v>
      </c>
      <c r="V16" s="5218">
        <v>0</v>
      </c>
      <c r="W16" s="5218">
        <v>1</v>
      </c>
      <c r="X16" s="5219">
        <v>1</v>
      </c>
    </row>
    <row r="17" spans="2:24" ht="23.25" customHeight="1">
      <c r="B17" s="5224" t="s">
        <v>130</v>
      </c>
      <c r="C17" s="5233" t="s">
        <v>131</v>
      </c>
      <c r="D17" s="5218">
        <v>0</v>
      </c>
      <c r="E17" s="5218">
        <v>0</v>
      </c>
      <c r="F17" s="5219">
        <v>0</v>
      </c>
      <c r="G17" s="5220">
        <v>0</v>
      </c>
      <c r="H17" s="5218">
        <v>0</v>
      </c>
      <c r="I17" s="5219">
        <v>0</v>
      </c>
      <c r="J17" s="5218">
        <v>0</v>
      </c>
      <c r="K17" s="5218">
        <v>0</v>
      </c>
      <c r="L17" s="5219">
        <v>0</v>
      </c>
      <c r="M17" s="5218">
        <v>0</v>
      </c>
      <c r="N17" s="5218">
        <v>0</v>
      </c>
      <c r="O17" s="5219">
        <v>0</v>
      </c>
      <c r="P17" s="5218">
        <v>0</v>
      </c>
      <c r="Q17" s="5218">
        <v>3</v>
      </c>
      <c r="R17" s="5219">
        <v>3</v>
      </c>
      <c r="S17" s="5218">
        <v>0</v>
      </c>
      <c r="T17" s="5218">
        <v>0</v>
      </c>
      <c r="U17" s="5219">
        <v>0</v>
      </c>
      <c r="V17" s="5218">
        <v>0</v>
      </c>
      <c r="W17" s="5218">
        <v>3</v>
      </c>
      <c r="X17" s="5219">
        <v>3</v>
      </c>
    </row>
    <row r="18" spans="2:24" ht="25.5" customHeight="1">
      <c r="B18" s="5224" t="s">
        <v>132</v>
      </c>
      <c r="C18" s="5233" t="s">
        <v>133</v>
      </c>
      <c r="D18" s="5218">
        <v>0</v>
      </c>
      <c r="E18" s="5218">
        <v>0</v>
      </c>
      <c r="F18" s="5219">
        <v>0</v>
      </c>
      <c r="G18" s="5220">
        <v>0</v>
      </c>
      <c r="H18" s="5218">
        <v>0</v>
      </c>
      <c r="I18" s="5219">
        <v>0</v>
      </c>
      <c r="J18" s="5218">
        <v>0</v>
      </c>
      <c r="K18" s="5218">
        <v>0</v>
      </c>
      <c r="L18" s="5219">
        <v>0</v>
      </c>
      <c r="M18" s="5218">
        <v>0</v>
      </c>
      <c r="N18" s="5218">
        <v>0</v>
      </c>
      <c r="O18" s="5219">
        <v>0</v>
      </c>
      <c r="P18" s="5218">
        <v>0</v>
      </c>
      <c r="Q18" s="5218">
        <v>2</v>
      </c>
      <c r="R18" s="5219">
        <v>2</v>
      </c>
      <c r="S18" s="5218">
        <v>0</v>
      </c>
      <c r="T18" s="5218">
        <v>0</v>
      </c>
      <c r="U18" s="5219">
        <v>0</v>
      </c>
      <c r="V18" s="5218">
        <v>0</v>
      </c>
      <c r="W18" s="5218">
        <v>2</v>
      </c>
      <c r="X18" s="5219">
        <v>2</v>
      </c>
    </row>
    <row r="19" spans="2:24" ht="25.5" customHeight="1" thickBot="1">
      <c r="B19" s="5234" t="s">
        <v>138</v>
      </c>
      <c r="C19" s="5235" t="s">
        <v>139</v>
      </c>
      <c r="D19" s="5218">
        <v>0</v>
      </c>
      <c r="E19" s="5218">
        <v>0</v>
      </c>
      <c r="F19" s="5219">
        <v>0</v>
      </c>
      <c r="G19" s="5220">
        <v>0</v>
      </c>
      <c r="H19" s="5218">
        <v>0</v>
      </c>
      <c r="I19" s="5219">
        <v>0</v>
      </c>
      <c r="J19" s="5218">
        <v>0</v>
      </c>
      <c r="K19" s="5218">
        <v>0</v>
      </c>
      <c r="L19" s="5219">
        <v>0</v>
      </c>
      <c r="M19" s="5218">
        <v>0</v>
      </c>
      <c r="N19" s="5218">
        <v>1</v>
      </c>
      <c r="O19" s="5219">
        <v>1</v>
      </c>
      <c r="P19" s="5218">
        <v>0</v>
      </c>
      <c r="Q19" s="5218">
        <v>0</v>
      </c>
      <c r="R19" s="5219">
        <v>0</v>
      </c>
      <c r="S19" s="5218">
        <v>0</v>
      </c>
      <c r="T19" s="5218">
        <v>0</v>
      </c>
      <c r="U19" s="5219">
        <v>0</v>
      </c>
      <c r="V19" s="5218">
        <v>0</v>
      </c>
      <c r="W19" s="5218">
        <v>1</v>
      </c>
      <c r="X19" s="5219">
        <v>1</v>
      </c>
    </row>
    <row r="20" spans="2:24" ht="27.75" customHeight="1" thickBot="1">
      <c r="B20" s="6834" t="s">
        <v>14</v>
      </c>
      <c r="C20" s="6834"/>
      <c r="D20" s="5222">
        <v>25</v>
      </c>
      <c r="E20" s="5221">
        <v>1</v>
      </c>
      <c r="F20" s="5222">
        <v>26</v>
      </c>
      <c r="G20" s="5236">
        <v>19</v>
      </c>
      <c r="H20" s="5221">
        <v>0</v>
      </c>
      <c r="I20" s="5222">
        <v>19</v>
      </c>
      <c r="J20" s="5236">
        <v>19</v>
      </c>
      <c r="K20" s="5221">
        <v>0</v>
      </c>
      <c r="L20" s="5222">
        <v>19</v>
      </c>
      <c r="M20" s="5236">
        <v>16</v>
      </c>
      <c r="N20" s="5221">
        <v>4</v>
      </c>
      <c r="O20" s="5222">
        <v>20</v>
      </c>
      <c r="P20" s="5236">
        <v>26</v>
      </c>
      <c r="Q20" s="5221">
        <v>28</v>
      </c>
      <c r="R20" s="5222">
        <v>54</v>
      </c>
      <c r="S20" s="5236">
        <f>SUM(S10:S19)</f>
        <v>9</v>
      </c>
      <c r="T20" s="5221">
        <f>SUM(T10:T19)</f>
        <v>1</v>
      </c>
      <c r="U20" s="5222">
        <f>SUM(U10:U19)</f>
        <v>10</v>
      </c>
      <c r="V20" s="5236">
        <v>114</v>
      </c>
      <c r="W20" s="5221">
        <v>34</v>
      </c>
      <c r="X20" s="5222">
        <v>148</v>
      </c>
    </row>
    <row r="21" spans="2:24" ht="27.75" customHeight="1" thickBot="1">
      <c r="B21" s="6818" t="s">
        <v>15</v>
      </c>
      <c r="C21" s="6818"/>
      <c r="D21" s="5237"/>
      <c r="E21" s="5238"/>
      <c r="F21" s="5239"/>
      <c r="G21" s="5238"/>
      <c r="H21" s="5238"/>
      <c r="I21" s="5239"/>
      <c r="J21" s="5238"/>
      <c r="K21" s="5238"/>
      <c r="L21" s="5239"/>
      <c r="M21" s="5238"/>
      <c r="N21" s="5238"/>
      <c r="O21" s="5239"/>
      <c r="P21" s="5238"/>
      <c r="Q21" s="5238"/>
      <c r="R21" s="5239"/>
      <c r="S21" s="5238"/>
      <c r="T21" s="5238"/>
      <c r="U21" s="5239"/>
      <c r="V21" s="5238"/>
      <c r="W21" s="5238"/>
      <c r="X21" s="5239"/>
    </row>
    <row r="22" spans="2:24" ht="18" customHeight="1">
      <c r="B22" s="6835" t="s">
        <v>16</v>
      </c>
      <c r="C22" s="6835"/>
      <c r="D22" s="5205"/>
      <c r="E22" s="5206"/>
      <c r="F22" s="5207"/>
      <c r="G22" s="5208"/>
      <c r="H22" s="5208"/>
      <c r="I22" s="5207"/>
      <c r="J22" s="5208"/>
      <c r="K22" s="5208"/>
      <c r="L22" s="5207"/>
      <c r="M22" s="5208"/>
      <c r="N22" s="5208"/>
      <c r="O22" s="5207"/>
      <c r="P22" s="5208"/>
      <c r="Q22" s="5208"/>
      <c r="R22" s="5207"/>
      <c r="S22" s="5208"/>
      <c r="T22" s="5208"/>
      <c r="U22" s="5207"/>
      <c r="V22" s="5208"/>
      <c r="W22" s="5208"/>
      <c r="X22" s="5207"/>
    </row>
    <row r="23" spans="2:24" ht="24" customHeight="1">
      <c r="B23" s="5224" t="s">
        <v>106</v>
      </c>
      <c r="C23" s="5233" t="s">
        <v>107</v>
      </c>
      <c r="D23" s="5218">
        <v>0</v>
      </c>
      <c r="E23" s="5218">
        <v>0</v>
      </c>
      <c r="F23" s="5219">
        <v>0</v>
      </c>
      <c r="G23" s="5220">
        <v>0</v>
      </c>
      <c r="H23" s="5218">
        <v>0</v>
      </c>
      <c r="I23" s="5219">
        <v>0</v>
      </c>
      <c r="J23" s="5218">
        <v>0</v>
      </c>
      <c r="K23" s="5218">
        <v>0</v>
      </c>
      <c r="L23" s="5219">
        <v>0</v>
      </c>
      <c r="M23" s="5218">
        <v>0</v>
      </c>
      <c r="N23" s="5218">
        <v>0</v>
      </c>
      <c r="O23" s="5219">
        <v>0</v>
      </c>
      <c r="P23" s="5218">
        <v>2</v>
      </c>
      <c r="Q23" s="5218">
        <v>8</v>
      </c>
      <c r="R23" s="5219">
        <v>10</v>
      </c>
      <c r="S23" s="5218">
        <v>0</v>
      </c>
      <c r="T23" s="5218">
        <v>0</v>
      </c>
      <c r="U23" s="5219">
        <v>0</v>
      </c>
      <c r="V23" s="5218">
        <v>2</v>
      </c>
      <c r="W23" s="5218">
        <v>8</v>
      </c>
      <c r="X23" s="5219">
        <v>10</v>
      </c>
    </row>
    <row r="24" spans="2:24" ht="22.5" customHeight="1">
      <c r="B24" s="5224" t="s">
        <v>108</v>
      </c>
      <c r="C24" s="5233" t="s">
        <v>109</v>
      </c>
      <c r="D24" s="5218">
        <v>0</v>
      </c>
      <c r="E24" s="5218">
        <v>0</v>
      </c>
      <c r="F24" s="5219">
        <v>0</v>
      </c>
      <c r="G24" s="5220">
        <v>0</v>
      </c>
      <c r="H24" s="5218">
        <v>0</v>
      </c>
      <c r="I24" s="5219">
        <v>0</v>
      </c>
      <c r="J24" s="5218">
        <v>0</v>
      </c>
      <c r="K24" s="5218">
        <v>0</v>
      </c>
      <c r="L24" s="5219">
        <v>0</v>
      </c>
      <c r="M24" s="5218">
        <v>0</v>
      </c>
      <c r="N24" s="5218">
        <v>0</v>
      </c>
      <c r="O24" s="5219">
        <v>0</v>
      </c>
      <c r="P24" s="5218">
        <v>0</v>
      </c>
      <c r="Q24" s="5218">
        <v>6</v>
      </c>
      <c r="R24" s="5219">
        <v>6</v>
      </c>
      <c r="S24" s="5218">
        <v>0</v>
      </c>
      <c r="T24" s="5218">
        <v>0</v>
      </c>
      <c r="U24" s="5219">
        <v>0</v>
      </c>
      <c r="V24" s="5218">
        <v>0</v>
      </c>
      <c r="W24" s="5218">
        <v>6</v>
      </c>
      <c r="X24" s="5219">
        <v>6</v>
      </c>
    </row>
    <row r="25" spans="2:24" s="204" customFormat="1" ht="22.5" customHeight="1">
      <c r="B25" s="5224" t="s">
        <v>110</v>
      </c>
      <c r="C25" s="5233" t="s">
        <v>111</v>
      </c>
      <c r="D25" s="5218">
        <v>0</v>
      </c>
      <c r="E25" s="5218">
        <v>0</v>
      </c>
      <c r="F25" s="5219">
        <v>0</v>
      </c>
      <c r="G25" s="5220">
        <v>0</v>
      </c>
      <c r="H25" s="5218">
        <v>0</v>
      </c>
      <c r="I25" s="5219">
        <v>0</v>
      </c>
      <c r="J25" s="5218">
        <v>0</v>
      </c>
      <c r="K25" s="5218">
        <v>0</v>
      </c>
      <c r="L25" s="5219">
        <v>0</v>
      </c>
      <c r="M25" s="5218">
        <v>9</v>
      </c>
      <c r="N25" s="5218">
        <v>2</v>
      </c>
      <c r="O25" s="5219">
        <v>11</v>
      </c>
      <c r="P25" s="5218">
        <v>0</v>
      </c>
      <c r="Q25" s="5218">
        <v>0</v>
      </c>
      <c r="R25" s="5219">
        <v>0</v>
      </c>
      <c r="S25" s="5218">
        <v>0</v>
      </c>
      <c r="T25" s="5218">
        <v>0</v>
      </c>
      <c r="U25" s="5219">
        <v>0</v>
      </c>
      <c r="V25" s="5218">
        <v>9</v>
      </c>
      <c r="W25" s="5218">
        <v>2</v>
      </c>
      <c r="X25" s="5219">
        <v>11</v>
      </c>
    </row>
    <row r="26" spans="2:24" s="204" customFormat="1" ht="22.5" customHeight="1">
      <c r="B26" s="5224" t="s">
        <v>112</v>
      </c>
      <c r="C26" s="5233" t="s">
        <v>113</v>
      </c>
      <c r="D26" s="5218">
        <v>25</v>
      </c>
      <c r="E26" s="5218">
        <v>1</v>
      </c>
      <c r="F26" s="5219">
        <v>26</v>
      </c>
      <c r="G26" s="5220">
        <v>19</v>
      </c>
      <c r="H26" s="5218">
        <v>0</v>
      </c>
      <c r="I26" s="5219">
        <v>19</v>
      </c>
      <c r="J26" s="5218">
        <v>19</v>
      </c>
      <c r="K26" s="5218">
        <v>0</v>
      </c>
      <c r="L26" s="5219">
        <v>19</v>
      </c>
      <c r="M26" s="5218">
        <v>6</v>
      </c>
      <c r="N26" s="5218">
        <v>1</v>
      </c>
      <c r="O26" s="5219">
        <v>7</v>
      </c>
      <c r="P26" s="5218">
        <v>11</v>
      </c>
      <c r="Q26" s="5218">
        <v>2</v>
      </c>
      <c r="R26" s="5219">
        <v>13</v>
      </c>
      <c r="S26" s="5218">
        <v>0</v>
      </c>
      <c r="T26" s="5218">
        <v>0</v>
      </c>
      <c r="U26" s="5219">
        <v>0</v>
      </c>
      <c r="V26" s="5218">
        <v>80</v>
      </c>
      <c r="W26" s="5218">
        <v>4</v>
      </c>
      <c r="X26" s="5219">
        <v>84</v>
      </c>
    </row>
    <row r="27" spans="2:24" s="204" customFormat="1" ht="22.5" customHeight="1">
      <c r="B27" s="5224" t="s">
        <v>114</v>
      </c>
      <c r="C27" s="5233" t="s">
        <v>115</v>
      </c>
      <c r="D27" s="5218">
        <v>0</v>
      </c>
      <c r="E27" s="5218">
        <v>0</v>
      </c>
      <c r="F27" s="5219">
        <v>0</v>
      </c>
      <c r="G27" s="5220">
        <v>0</v>
      </c>
      <c r="H27" s="5218">
        <v>0</v>
      </c>
      <c r="I27" s="5219">
        <v>0</v>
      </c>
      <c r="J27" s="5218">
        <v>0</v>
      </c>
      <c r="K27" s="5218">
        <v>0</v>
      </c>
      <c r="L27" s="5219">
        <v>0</v>
      </c>
      <c r="M27" s="5218">
        <v>0</v>
      </c>
      <c r="N27" s="5218">
        <v>0</v>
      </c>
      <c r="O27" s="5219">
        <v>0</v>
      </c>
      <c r="P27" s="5218">
        <v>5</v>
      </c>
      <c r="Q27" s="5218">
        <v>6</v>
      </c>
      <c r="R27" s="5219">
        <v>11</v>
      </c>
      <c r="S27" s="5218">
        <v>0</v>
      </c>
      <c r="T27" s="5218">
        <v>0</v>
      </c>
      <c r="U27" s="5219">
        <v>0</v>
      </c>
      <c r="V27" s="5218">
        <v>5</v>
      </c>
      <c r="W27" s="5218">
        <v>6</v>
      </c>
      <c r="X27" s="5219">
        <v>11</v>
      </c>
    </row>
    <row r="28" spans="2:24" ht="21.6" customHeight="1">
      <c r="B28" s="5224" t="s">
        <v>116</v>
      </c>
      <c r="C28" s="5233" t="s">
        <v>117</v>
      </c>
      <c r="D28" s="5218">
        <v>0</v>
      </c>
      <c r="E28" s="5218">
        <v>0</v>
      </c>
      <c r="F28" s="5219">
        <v>0</v>
      </c>
      <c r="G28" s="5220">
        <v>0</v>
      </c>
      <c r="H28" s="5218">
        <v>0</v>
      </c>
      <c r="I28" s="5219">
        <v>0</v>
      </c>
      <c r="J28" s="5218">
        <v>0</v>
      </c>
      <c r="K28" s="5218">
        <v>0</v>
      </c>
      <c r="L28" s="5219">
        <v>0</v>
      </c>
      <c r="M28" s="5218">
        <v>0</v>
      </c>
      <c r="N28" s="5218">
        <v>0</v>
      </c>
      <c r="O28" s="5219">
        <v>0</v>
      </c>
      <c r="P28" s="5218">
        <v>0</v>
      </c>
      <c r="Q28" s="5218">
        <v>0</v>
      </c>
      <c r="R28" s="5219">
        <v>0</v>
      </c>
      <c r="S28" s="5218">
        <v>9</v>
      </c>
      <c r="T28" s="5218">
        <v>1</v>
      </c>
      <c r="U28" s="5219">
        <v>10</v>
      </c>
      <c r="V28" s="5218">
        <v>9</v>
      </c>
      <c r="W28" s="5218">
        <v>1</v>
      </c>
      <c r="X28" s="5219">
        <v>10</v>
      </c>
    </row>
    <row r="29" spans="2:24" ht="22.5" customHeight="1">
      <c r="B29" s="5224" t="s">
        <v>118</v>
      </c>
      <c r="C29" s="5233" t="s">
        <v>119</v>
      </c>
      <c r="D29" s="5218">
        <v>0</v>
      </c>
      <c r="E29" s="5218">
        <v>0</v>
      </c>
      <c r="F29" s="5219">
        <v>0</v>
      </c>
      <c r="G29" s="5220">
        <v>0</v>
      </c>
      <c r="H29" s="5218">
        <v>0</v>
      </c>
      <c r="I29" s="5219">
        <v>0</v>
      </c>
      <c r="J29" s="5218">
        <v>0</v>
      </c>
      <c r="K29" s="5218">
        <v>0</v>
      </c>
      <c r="L29" s="5219">
        <v>0</v>
      </c>
      <c r="M29" s="5218">
        <v>1</v>
      </c>
      <c r="N29" s="5218">
        <v>0</v>
      </c>
      <c r="O29" s="5219">
        <v>1</v>
      </c>
      <c r="P29" s="5218">
        <v>6</v>
      </c>
      <c r="Q29" s="5218">
        <v>0</v>
      </c>
      <c r="R29" s="5219">
        <v>6</v>
      </c>
      <c r="S29" s="5218">
        <v>0</v>
      </c>
      <c r="T29" s="5218">
        <v>0</v>
      </c>
      <c r="U29" s="5219">
        <v>0</v>
      </c>
      <c r="V29" s="5218">
        <v>7</v>
      </c>
      <c r="W29" s="5218">
        <v>0</v>
      </c>
      <c r="X29" s="5219">
        <v>7</v>
      </c>
    </row>
    <row r="30" spans="2:24" ht="22.5" customHeight="1">
      <c r="B30" s="5224" t="s">
        <v>124</v>
      </c>
      <c r="C30" s="5233" t="s">
        <v>125</v>
      </c>
      <c r="D30" s="5218">
        <v>0</v>
      </c>
      <c r="E30" s="5218">
        <v>0</v>
      </c>
      <c r="F30" s="5219">
        <v>0</v>
      </c>
      <c r="G30" s="5220">
        <v>0</v>
      </c>
      <c r="H30" s="5218">
        <v>0</v>
      </c>
      <c r="I30" s="5219">
        <v>0</v>
      </c>
      <c r="J30" s="5218">
        <v>0</v>
      </c>
      <c r="K30" s="5218">
        <v>0</v>
      </c>
      <c r="L30" s="5219">
        <v>0</v>
      </c>
      <c r="M30" s="5218">
        <v>0</v>
      </c>
      <c r="N30" s="5218">
        <v>0</v>
      </c>
      <c r="O30" s="5219">
        <v>0</v>
      </c>
      <c r="P30" s="5218">
        <v>0</v>
      </c>
      <c r="Q30" s="5218">
        <v>1</v>
      </c>
      <c r="R30" s="5219">
        <v>1</v>
      </c>
      <c r="S30" s="5218">
        <v>0</v>
      </c>
      <c r="T30" s="5218">
        <v>0</v>
      </c>
      <c r="U30" s="5219">
        <v>0</v>
      </c>
      <c r="V30" s="5218">
        <v>0</v>
      </c>
      <c r="W30" s="5218">
        <v>1</v>
      </c>
      <c r="X30" s="5219">
        <v>1</v>
      </c>
    </row>
    <row r="31" spans="2:24" ht="22.5" customHeight="1">
      <c r="B31" s="5224" t="s">
        <v>130</v>
      </c>
      <c r="C31" s="5233" t="s">
        <v>131</v>
      </c>
      <c r="D31" s="5218">
        <v>0</v>
      </c>
      <c r="E31" s="5218">
        <v>0</v>
      </c>
      <c r="F31" s="5219">
        <v>0</v>
      </c>
      <c r="G31" s="5220">
        <v>0</v>
      </c>
      <c r="H31" s="5218">
        <v>0</v>
      </c>
      <c r="I31" s="5219">
        <v>0</v>
      </c>
      <c r="J31" s="5218">
        <v>0</v>
      </c>
      <c r="K31" s="5218">
        <v>0</v>
      </c>
      <c r="L31" s="5219">
        <v>0</v>
      </c>
      <c r="M31" s="5218">
        <v>0</v>
      </c>
      <c r="N31" s="5218">
        <v>0</v>
      </c>
      <c r="O31" s="5219">
        <v>0</v>
      </c>
      <c r="P31" s="5218">
        <v>0</v>
      </c>
      <c r="Q31" s="5218">
        <v>3</v>
      </c>
      <c r="R31" s="5219">
        <v>3</v>
      </c>
      <c r="S31" s="5218">
        <v>0</v>
      </c>
      <c r="T31" s="5218">
        <v>0</v>
      </c>
      <c r="U31" s="5219">
        <v>0</v>
      </c>
      <c r="V31" s="5218">
        <v>0</v>
      </c>
      <c r="W31" s="5218">
        <v>3</v>
      </c>
      <c r="X31" s="5219">
        <v>3</v>
      </c>
    </row>
    <row r="32" spans="2:24" ht="22.5" customHeight="1">
      <c r="B32" s="5224" t="s">
        <v>132</v>
      </c>
      <c r="C32" s="5233" t="s">
        <v>133</v>
      </c>
      <c r="D32" s="5218">
        <v>0</v>
      </c>
      <c r="E32" s="5218">
        <v>0</v>
      </c>
      <c r="F32" s="5219">
        <v>0</v>
      </c>
      <c r="G32" s="5220">
        <v>0</v>
      </c>
      <c r="H32" s="5218">
        <v>0</v>
      </c>
      <c r="I32" s="5219">
        <v>0</v>
      </c>
      <c r="J32" s="5218">
        <v>0</v>
      </c>
      <c r="K32" s="5218">
        <v>0</v>
      </c>
      <c r="L32" s="5219">
        <v>0</v>
      </c>
      <c r="M32" s="5218">
        <v>0</v>
      </c>
      <c r="N32" s="5218">
        <v>0</v>
      </c>
      <c r="O32" s="5219">
        <v>0</v>
      </c>
      <c r="P32" s="5218">
        <v>0</v>
      </c>
      <c r="Q32" s="5218">
        <v>2</v>
      </c>
      <c r="R32" s="5219">
        <v>2</v>
      </c>
      <c r="S32" s="5218">
        <v>0</v>
      </c>
      <c r="T32" s="5218">
        <v>0</v>
      </c>
      <c r="U32" s="5219">
        <v>0</v>
      </c>
      <c r="V32" s="5218">
        <v>0</v>
      </c>
      <c r="W32" s="5218">
        <v>2</v>
      </c>
      <c r="X32" s="5219">
        <v>2</v>
      </c>
    </row>
    <row r="33" spans="2:24" ht="22.5" customHeight="1" thickBot="1">
      <c r="B33" s="5234" t="s">
        <v>138</v>
      </c>
      <c r="C33" s="5235" t="s">
        <v>139</v>
      </c>
      <c r="D33" s="5218">
        <v>0</v>
      </c>
      <c r="E33" s="5218">
        <v>0</v>
      </c>
      <c r="F33" s="5219">
        <v>0</v>
      </c>
      <c r="G33" s="5220">
        <v>0</v>
      </c>
      <c r="H33" s="5218">
        <v>0</v>
      </c>
      <c r="I33" s="5219">
        <v>0</v>
      </c>
      <c r="J33" s="5218">
        <v>0</v>
      </c>
      <c r="K33" s="5218">
        <v>0</v>
      </c>
      <c r="L33" s="5219">
        <v>0</v>
      </c>
      <c r="M33" s="5218">
        <v>0</v>
      </c>
      <c r="N33" s="5218">
        <v>1</v>
      </c>
      <c r="O33" s="5219">
        <v>1</v>
      </c>
      <c r="P33" s="5218">
        <v>0</v>
      </c>
      <c r="Q33" s="5218">
        <v>0</v>
      </c>
      <c r="R33" s="5219">
        <v>0</v>
      </c>
      <c r="S33" s="5218">
        <v>0</v>
      </c>
      <c r="T33" s="5218">
        <v>0</v>
      </c>
      <c r="U33" s="5219">
        <v>0</v>
      </c>
      <c r="V33" s="5218">
        <v>0</v>
      </c>
      <c r="W33" s="5218">
        <v>1</v>
      </c>
      <c r="X33" s="5219">
        <v>1</v>
      </c>
    </row>
    <row r="34" spans="2:24" ht="36" customHeight="1" thickBot="1">
      <c r="B34" s="6819" t="s">
        <v>14</v>
      </c>
      <c r="C34" s="6819"/>
      <c r="D34" s="5227">
        <v>25</v>
      </c>
      <c r="E34" s="5240">
        <v>1</v>
      </c>
      <c r="F34" s="5227">
        <v>26</v>
      </c>
      <c r="G34" s="5241">
        <v>19</v>
      </c>
      <c r="H34" s="5226">
        <v>0</v>
      </c>
      <c r="I34" s="5227">
        <v>19</v>
      </c>
      <c r="J34" s="5241">
        <v>19</v>
      </c>
      <c r="K34" s="5226">
        <v>0</v>
      </c>
      <c r="L34" s="5227">
        <v>19</v>
      </c>
      <c r="M34" s="5241">
        <v>16</v>
      </c>
      <c r="N34" s="5226">
        <v>4</v>
      </c>
      <c r="O34" s="5227">
        <v>20</v>
      </c>
      <c r="P34" s="5241">
        <v>24</v>
      </c>
      <c r="Q34" s="5226">
        <v>28</v>
      </c>
      <c r="R34" s="5227">
        <v>52</v>
      </c>
      <c r="S34" s="5241">
        <f>SUM(S23:S33)</f>
        <v>9</v>
      </c>
      <c r="T34" s="5226">
        <f>SUM(T23:T33)</f>
        <v>1</v>
      </c>
      <c r="U34" s="5227">
        <f>SUM(U23:U33)</f>
        <v>10</v>
      </c>
      <c r="V34" s="5241">
        <v>112</v>
      </c>
      <c r="W34" s="5226">
        <v>34</v>
      </c>
      <c r="X34" s="5227">
        <v>146</v>
      </c>
    </row>
    <row r="35" spans="2:24" ht="27" customHeight="1" thickBot="1">
      <c r="B35" s="6837" t="s">
        <v>18</v>
      </c>
      <c r="C35" s="6837"/>
      <c r="D35" s="5209"/>
      <c r="E35" s="5210"/>
      <c r="F35" s="5211"/>
      <c r="G35" s="5210"/>
      <c r="H35" s="5210"/>
      <c r="I35" s="5211"/>
      <c r="J35" s="5210"/>
      <c r="K35" s="5210"/>
      <c r="L35" s="5211"/>
      <c r="M35" s="5210"/>
      <c r="N35" s="5210"/>
      <c r="O35" s="5211"/>
      <c r="P35" s="5210"/>
      <c r="Q35" s="5210"/>
      <c r="R35" s="5211"/>
      <c r="S35" s="5210"/>
      <c r="T35" s="5210"/>
      <c r="U35" s="5211"/>
      <c r="V35" s="5210"/>
      <c r="W35" s="5210"/>
      <c r="X35" s="5211"/>
    </row>
    <row r="36" spans="2:24" ht="23.25" customHeight="1" thickBot="1">
      <c r="B36" s="5200" t="s">
        <v>118</v>
      </c>
      <c r="C36" s="5201" t="s">
        <v>119</v>
      </c>
      <c r="D36" s="5202">
        <v>0</v>
      </c>
      <c r="E36" s="5202">
        <v>0</v>
      </c>
      <c r="F36" s="5203">
        <v>0</v>
      </c>
      <c r="G36" s="5204">
        <v>0</v>
      </c>
      <c r="H36" s="5202">
        <v>0</v>
      </c>
      <c r="I36" s="5203">
        <v>0</v>
      </c>
      <c r="J36" s="5202">
        <v>0</v>
      </c>
      <c r="K36" s="5202">
        <v>0</v>
      </c>
      <c r="L36" s="5203">
        <v>0</v>
      </c>
      <c r="M36" s="5202">
        <v>0</v>
      </c>
      <c r="N36" s="5202">
        <v>0</v>
      </c>
      <c r="O36" s="5203">
        <v>0</v>
      </c>
      <c r="P36" s="5202">
        <v>2</v>
      </c>
      <c r="Q36" s="5202">
        <v>0</v>
      </c>
      <c r="R36" s="5203">
        <v>2</v>
      </c>
      <c r="S36" s="5202">
        <v>0</v>
      </c>
      <c r="T36" s="5212">
        <v>0</v>
      </c>
      <c r="U36" s="5242">
        <v>0</v>
      </c>
      <c r="V36" s="5214">
        <v>2</v>
      </c>
      <c r="W36" s="5202">
        <v>0</v>
      </c>
      <c r="X36" s="5203">
        <v>2</v>
      </c>
    </row>
    <row r="37" spans="2:24" ht="21" customHeight="1" thickBot="1">
      <c r="B37" s="6819" t="s">
        <v>14</v>
      </c>
      <c r="C37" s="6819"/>
      <c r="D37" s="5227">
        <v>0</v>
      </c>
      <c r="E37" s="5226">
        <v>0</v>
      </c>
      <c r="F37" s="5227">
        <v>0</v>
      </c>
      <c r="G37" s="5225">
        <v>0</v>
      </c>
      <c r="H37" s="5226">
        <v>0</v>
      </c>
      <c r="I37" s="5227">
        <v>0</v>
      </c>
      <c r="J37" s="5225">
        <v>0</v>
      </c>
      <c r="K37" s="5226">
        <v>0</v>
      </c>
      <c r="L37" s="5227">
        <v>0</v>
      </c>
      <c r="M37" s="5225">
        <v>0</v>
      </c>
      <c r="N37" s="5226">
        <v>0</v>
      </c>
      <c r="O37" s="5227">
        <v>0</v>
      </c>
      <c r="P37" s="5225">
        <v>2</v>
      </c>
      <c r="Q37" s="5226">
        <v>0</v>
      </c>
      <c r="R37" s="5227">
        <v>2</v>
      </c>
      <c r="S37" s="5199">
        <v>0</v>
      </c>
      <c r="T37" s="5213">
        <v>0</v>
      </c>
      <c r="U37" s="5243">
        <v>0</v>
      </c>
      <c r="V37" s="5225">
        <v>2</v>
      </c>
      <c r="W37" s="5226">
        <v>0</v>
      </c>
      <c r="X37" s="5227">
        <v>2</v>
      </c>
    </row>
    <row r="38" spans="2:24" ht="33" customHeight="1" thickBot="1">
      <c r="B38" s="6811" t="s">
        <v>29</v>
      </c>
      <c r="C38" s="6811"/>
      <c r="D38" s="5228">
        <f>D34</f>
        <v>25</v>
      </c>
      <c r="E38" s="5303">
        <f t="shared" ref="E38:W38" si="0">E34</f>
        <v>1</v>
      </c>
      <c r="F38" s="5303">
        <f t="shared" si="0"/>
        <v>26</v>
      </c>
      <c r="G38" s="5303">
        <f t="shared" si="0"/>
        <v>19</v>
      </c>
      <c r="H38" s="5303">
        <f t="shared" si="0"/>
        <v>0</v>
      </c>
      <c r="I38" s="5303">
        <f t="shared" si="0"/>
        <v>19</v>
      </c>
      <c r="J38" s="5303">
        <f t="shared" si="0"/>
        <v>19</v>
      </c>
      <c r="K38" s="5303">
        <f t="shared" si="0"/>
        <v>0</v>
      </c>
      <c r="L38" s="5303">
        <f t="shared" si="0"/>
        <v>19</v>
      </c>
      <c r="M38" s="5303">
        <f t="shared" si="0"/>
        <v>16</v>
      </c>
      <c r="N38" s="5303">
        <f t="shared" si="0"/>
        <v>4</v>
      </c>
      <c r="O38" s="5303">
        <f t="shared" si="0"/>
        <v>20</v>
      </c>
      <c r="P38" s="5303">
        <f t="shared" si="0"/>
        <v>24</v>
      </c>
      <c r="Q38" s="5303">
        <f t="shared" si="0"/>
        <v>28</v>
      </c>
      <c r="R38" s="5303">
        <f t="shared" si="0"/>
        <v>52</v>
      </c>
      <c r="S38" s="5303">
        <f t="shared" si="0"/>
        <v>9</v>
      </c>
      <c r="T38" s="5303">
        <f t="shared" si="0"/>
        <v>1</v>
      </c>
      <c r="U38" s="5303">
        <f t="shared" si="0"/>
        <v>10</v>
      </c>
      <c r="V38" s="5303">
        <f t="shared" si="0"/>
        <v>112</v>
      </c>
      <c r="W38" s="5303">
        <f t="shared" si="0"/>
        <v>34</v>
      </c>
      <c r="X38" s="5222">
        <v>146</v>
      </c>
    </row>
    <row r="39" spans="2:24" ht="34.5" customHeight="1" thickBot="1">
      <c r="B39" s="6811" t="s">
        <v>34</v>
      </c>
      <c r="C39" s="6811"/>
      <c r="D39" s="5228">
        <v>0</v>
      </c>
      <c r="E39" s="5221">
        <v>0</v>
      </c>
      <c r="F39" s="5222">
        <v>0</v>
      </c>
      <c r="G39" s="5229">
        <v>0</v>
      </c>
      <c r="H39" s="5221">
        <v>0</v>
      </c>
      <c r="I39" s="5222">
        <v>0</v>
      </c>
      <c r="J39" s="5229">
        <v>0</v>
      </c>
      <c r="K39" s="5221">
        <v>0</v>
      </c>
      <c r="L39" s="5222">
        <v>0</v>
      </c>
      <c r="M39" s="5229">
        <v>0</v>
      </c>
      <c r="N39" s="5221">
        <v>0</v>
      </c>
      <c r="O39" s="5222">
        <v>0</v>
      </c>
      <c r="P39" s="5229">
        <v>2</v>
      </c>
      <c r="Q39" s="5221">
        <v>0</v>
      </c>
      <c r="R39" s="5222">
        <v>2</v>
      </c>
      <c r="S39" s="5199">
        <v>0</v>
      </c>
      <c r="T39" s="5213">
        <v>0</v>
      </c>
      <c r="U39" s="5243">
        <v>0</v>
      </c>
      <c r="V39" s="5229">
        <v>2</v>
      </c>
      <c r="W39" s="5221">
        <v>0</v>
      </c>
      <c r="X39" s="5222">
        <v>2</v>
      </c>
    </row>
    <row r="40" spans="2:24" ht="36" customHeight="1" thickBot="1">
      <c r="B40" s="6838" t="s">
        <v>34</v>
      </c>
      <c r="C40" s="6838"/>
      <c r="D40" s="4019">
        <f t="shared" ref="D40:U40" si="1">D38</f>
        <v>25</v>
      </c>
      <c r="E40" s="4020">
        <f t="shared" si="1"/>
        <v>1</v>
      </c>
      <c r="F40" s="4018">
        <f t="shared" si="1"/>
        <v>26</v>
      </c>
      <c r="G40" s="1999">
        <f t="shared" si="1"/>
        <v>19</v>
      </c>
      <c r="H40" s="4020">
        <f t="shared" si="1"/>
        <v>0</v>
      </c>
      <c r="I40" s="4021">
        <f t="shared" si="1"/>
        <v>19</v>
      </c>
      <c r="J40" s="1999">
        <f t="shared" si="1"/>
        <v>19</v>
      </c>
      <c r="K40" s="4020">
        <f t="shared" si="1"/>
        <v>0</v>
      </c>
      <c r="L40" s="4018">
        <f t="shared" si="1"/>
        <v>19</v>
      </c>
      <c r="M40" s="1999">
        <f t="shared" si="1"/>
        <v>16</v>
      </c>
      <c r="N40" s="4020">
        <f t="shared" si="1"/>
        <v>4</v>
      </c>
      <c r="O40" s="4021">
        <f t="shared" si="1"/>
        <v>20</v>
      </c>
      <c r="P40" s="1999">
        <f t="shared" si="1"/>
        <v>24</v>
      </c>
      <c r="Q40" s="4020">
        <f t="shared" si="1"/>
        <v>28</v>
      </c>
      <c r="R40" s="4021">
        <f t="shared" si="1"/>
        <v>52</v>
      </c>
      <c r="S40" s="4021">
        <f t="shared" si="1"/>
        <v>9</v>
      </c>
      <c r="T40" s="4021">
        <f t="shared" si="1"/>
        <v>1</v>
      </c>
      <c r="U40" s="4021">
        <f t="shared" si="1"/>
        <v>10</v>
      </c>
      <c r="V40" s="1999">
        <f>V38</f>
        <v>112</v>
      </c>
      <c r="W40" s="4020">
        <f>W38</f>
        <v>34</v>
      </c>
      <c r="X40" s="4021">
        <f>X38</f>
        <v>146</v>
      </c>
    </row>
    <row r="41" spans="2:24" ht="33.75" customHeight="1" thickBot="1">
      <c r="B41" s="6836" t="s">
        <v>35</v>
      </c>
      <c r="C41" s="6836"/>
      <c r="D41" s="2808">
        <f t="shared" ref="D41:X41" si="2">D39+D40</f>
        <v>25</v>
      </c>
      <c r="E41" s="2809">
        <f t="shared" si="2"/>
        <v>1</v>
      </c>
      <c r="F41" s="2810">
        <f t="shared" si="2"/>
        <v>26</v>
      </c>
      <c r="G41" s="2811">
        <f t="shared" si="2"/>
        <v>19</v>
      </c>
      <c r="H41" s="2809">
        <f t="shared" si="2"/>
        <v>0</v>
      </c>
      <c r="I41" s="2810">
        <f t="shared" si="2"/>
        <v>19</v>
      </c>
      <c r="J41" s="2811">
        <f t="shared" si="2"/>
        <v>19</v>
      </c>
      <c r="K41" s="2809">
        <f t="shared" si="2"/>
        <v>0</v>
      </c>
      <c r="L41" s="2812">
        <f t="shared" si="2"/>
        <v>19</v>
      </c>
      <c r="M41" s="2811">
        <f t="shared" si="2"/>
        <v>16</v>
      </c>
      <c r="N41" s="2809">
        <f t="shared" si="2"/>
        <v>4</v>
      </c>
      <c r="O41" s="2810">
        <f t="shared" si="2"/>
        <v>20</v>
      </c>
      <c r="P41" s="2811">
        <f t="shared" si="2"/>
        <v>26</v>
      </c>
      <c r="Q41" s="2809">
        <f t="shared" si="2"/>
        <v>28</v>
      </c>
      <c r="R41" s="2809">
        <f t="shared" si="2"/>
        <v>54</v>
      </c>
      <c r="S41" s="2862">
        <f t="shared" si="2"/>
        <v>9</v>
      </c>
      <c r="T41" s="5198">
        <f t="shared" si="2"/>
        <v>1</v>
      </c>
      <c r="U41" s="5244">
        <f t="shared" si="2"/>
        <v>10</v>
      </c>
      <c r="V41" s="5215">
        <f t="shared" si="2"/>
        <v>114</v>
      </c>
      <c r="W41" s="2809">
        <f t="shared" si="2"/>
        <v>34</v>
      </c>
      <c r="X41" s="2810">
        <f t="shared" si="2"/>
        <v>148</v>
      </c>
    </row>
    <row r="42" spans="2:24" ht="22.5" customHeight="1">
      <c r="B42" s="6784"/>
      <c r="C42" s="6784"/>
      <c r="D42" s="6784"/>
      <c r="E42" s="6784"/>
      <c r="F42" s="6784"/>
      <c r="G42" s="6784"/>
      <c r="H42" s="6784"/>
      <c r="I42" s="6784"/>
      <c r="J42" s="6784"/>
      <c r="K42" s="6784"/>
      <c r="L42" s="6784"/>
      <c r="M42" s="6784"/>
      <c r="N42" s="6784"/>
      <c r="O42" s="6784"/>
      <c r="P42" s="6784"/>
      <c r="Q42" s="6784"/>
      <c r="R42" s="212"/>
      <c r="S42" s="204"/>
    </row>
    <row r="44" spans="2:24" s="250" customFormat="1" ht="22.5" customHeight="1">
      <c r="B44" s="949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</row>
    <row r="65525" ht="12.75" customHeight="1"/>
  </sheetData>
  <mergeCells count="25">
    <mergeCell ref="B8:C8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20:C20"/>
    <mergeCell ref="B21:C21"/>
    <mergeCell ref="B22:C22"/>
    <mergeCell ref="B34:C34"/>
    <mergeCell ref="B42:Q42"/>
    <mergeCell ref="B41:C41"/>
    <mergeCell ref="B37:C37"/>
    <mergeCell ref="B38:C38"/>
    <mergeCell ref="B39:C39"/>
    <mergeCell ref="B35:C35"/>
    <mergeCell ref="B40:C40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W36" sqref="W36"/>
    </sheetView>
  </sheetViews>
  <sheetFormatPr defaultColWidth="8.85546875" defaultRowHeight="18.75"/>
  <cols>
    <col min="1" max="1" width="8.85546875" style="226" customWidth="1"/>
    <col min="2" max="2" width="13.140625" style="226" customWidth="1"/>
    <col min="3" max="3" width="83" style="227" customWidth="1"/>
    <col min="4" max="4" width="11.140625" style="226" customWidth="1"/>
    <col min="5" max="5" width="10.7109375" style="226" customWidth="1"/>
    <col min="6" max="6" width="10.28515625" style="228" customWidth="1"/>
    <col min="7" max="7" width="10.85546875" style="226" customWidth="1"/>
    <col min="8" max="8" width="11.28515625" style="226" customWidth="1"/>
    <col min="9" max="9" width="10.85546875" style="228" customWidth="1"/>
    <col min="10" max="10" width="10.5703125" style="228" customWidth="1"/>
    <col min="11" max="11" width="11.140625" style="228" customWidth="1"/>
    <col min="12" max="15" width="11.85546875" style="228" customWidth="1"/>
    <col min="16" max="16" width="11.42578125" style="226" customWidth="1"/>
    <col min="17" max="17" width="10.85546875" style="226" customWidth="1"/>
    <col min="18" max="18" width="12.85546875" style="228" customWidth="1"/>
    <col min="19" max="19" width="11.140625" style="226" customWidth="1"/>
    <col min="20" max="20" width="10.85546875" style="226" customWidth="1"/>
    <col min="21" max="21" width="12.5703125" style="228" customWidth="1"/>
    <col min="22" max="22" width="12.85546875" style="226" customWidth="1"/>
    <col min="23" max="23" width="10.85546875" style="226" customWidth="1"/>
    <col min="24" max="24" width="13.7109375" style="228" customWidth="1"/>
    <col min="25" max="25" width="14.85546875" style="226" customWidth="1"/>
    <col min="26" max="256" width="8.85546875" style="226"/>
    <col min="257" max="257" width="8.85546875" style="226" customWidth="1"/>
    <col min="258" max="258" width="10.85546875" style="226" customWidth="1"/>
    <col min="259" max="259" width="52.7109375" style="226" customWidth="1"/>
    <col min="260" max="260" width="11.140625" style="226" customWidth="1"/>
    <col min="261" max="261" width="10.7109375" style="226" customWidth="1"/>
    <col min="262" max="262" width="10.28515625" style="226" customWidth="1"/>
    <col min="263" max="263" width="8.85546875" style="226" customWidth="1"/>
    <col min="264" max="264" width="11.28515625" style="226" customWidth="1"/>
    <col min="265" max="265" width="10.85546875" style="226" customWidth="1"/>
    <col min="266" max="266" width="8.85546875" style="226" customWidth="1"/>
    <col min="267" max="267" width="11.140625" style="226" customWidth="1"/>
    <col min="268" max="271" width="11.85546875" style="226" customWidth="1"/>
    <col min="272" max="272" width="8.85546875" style="226" customWidth="1"/>
    <col min="273" max="273" width="10.85546875" style="226" customWidth="1"/>
    <col min="274" max="274" width="11.140625" style="226" customWidth="1"/>
    <col min="275" max="275" width="8.85546875" style="226" customWidth="1"/>
    <col min="276" max="276" width="10.85546875" style="226" customWidth="1"/>
    <col min="277" max="277" width="11.140625" style="226" customWidth="1"/>
    <col min="278" max="278" width="8.85546875" style="226" customWidth="1"/>
    <col min="279" max="279" width="10.85546875" style="226" customWidth="1"/>
    <col min="280" max="280" width="11.140625" style="226" customWidth="1"/>
    <col min="281" max="512" width="8.85546875" style="226"/>
    <col min="513" max="513" width="8.85546875" style="226" customWidth="1"/>
    <col min="514" max="514" width="10.85546875" style="226" customWidth="1"/>
    <col min="515" max="515" width="52.7109375" style="226" customWidth="1"/>
    <col min="516" max="516" width="11.140625" style="226" customWidth="1"/>
    <col min="517" max="517" width="10.7109375" style="226" customWidth="1"/>
    <col min="518" max="518" width="10.28515625" style="226" customWidth="1"/>
    <col min="519" max="519" width="8.85546875" style="226" customWidth="1"/>
    <col min="520" max="520" width="11.28515625" style="226" customWidth="1"/>
    <col min="521" max="521" width="10.85546875" style="226" customWidth="1"/>
    <col min="522" max="522" width="8.85546875" style="226" customWidth="1"/>
    <col min="523" max="523" width="11.140625" style="226" customWidth="1"/>
    <col min="524" max="527" width="11.85546875" style="226" customWidth="1"/>
    <col min="528" max="528" width="8.85546875" style="226" customWidth="1"/>
    <col min="529" max="529" width="10.85546875" style="226" customWidth="1"/>
    <col min="530" max="530" width="11.140625" style="226" customWidth="1"/>
    <col min="531" max="531" width="8.85546875" style="226" customWidth="1"/>
    <col min="532" max="532" width="10.85546875" style="226" customWidth="1"/>
    <col min="533" max="533" width="11.140625" style="226" customWidth="1"/>
    <col min="534" max="534" width="8.85546875" style="226" customWidth="1"/>
    <col min="535" max="535" width="10.85546875" style="226" customWidth="1"/>
    <col min="536" max="536" width="11.140625" style="226" customWidth="1"/>
    <col min="537" max="768" width="8.85546875" style="226"/>
    <col min="769" max="769" width="8.85546875" style="226" customWidth="1"/>
    <col min="770" max="770" width="10.85546875" style="226" customWidth="1"/>
    <col min="771" max="771" width="52.7109375" style="226" customWidth="1"/>
    <col min="772" max="772" width="11.140625" style="226" customWidth="1"/>
    <col min="773" max="773" width="10.7109375" style="226" customWidth="1"/>
    <col min="774" max="774" width="10.28515625" style="226" customWidth="1"/>
    <col min="775" max="775" width="8.85546875" style="226" customWidth="1"/>
    <col min="776" max="776" width="11.28515625" style="226" customWidth="1"/>
    <col min="777" max="777" width="10.85546875" style="226" customWidth="1"/>
    <col min="778" max="778" width="8.85546875" style="226" customWidth="1"/>
    <col min="779" max="779" width="11.140625" style="226" customWidth="1"/>
    <col min="780" max="783" width="11.85546875" style="226" customWidth="1"/>
    <col min="784" max="784" width="8.85546875" style="226" customWidth="1"/>
    <col min="785" max="785" width="10.85546875" style="226" customWidth="1"/>
    <col min="786" max="786" width="11.140625" style="226" customWidth="1"/>
    <col min="787" max="787" width="8.85546875" style="226" customWidth="1"/>
    <col min="788" max="788" width="10.85546875" style="226" customWidth="1"/>
    <col min="789" max="789" width="11.140625" style="226" customWidth="1"/>
    <col min="790" max="790" width="8.85546875" style="226" customWidth="1"/>
    <col min="791" max="791" width="10.85546875" style="226" customWidth="1"/>
    <col min="792" max="792" width="11.140625" style="226" customWidth="1"/>
    <col min="793" max="1024" width="8.85546875" style="226"/>
    <col min="1025" max="1025" width="8.85546875" style="226" customWidth="1"/>
    <col min="1026" max="1026" width="10.85546875" style="226" customWidth="1"/>
    <col min="1027" max="1027" width="52.7109375" style="226" customWidth="1"/>
    <col min="1028" max="1028" width="11.140625" style="226" customWidth="1"/>
    <col min="1029" max="1029" width="10.7109375" style="226" customWidth="1"/>
    <col min="1030" max="1030" width="10.28515625" style="226" customWidth="1"/>
    <col min="1031" max="1031" width="8.85546875" style="226" customWidth="1"/>
    <col min="1032" max="1032" width="11.28515625" style="226" customWidth="1"/>
    <col min="1033" max="1033" width="10.85546875" style="226" customWidth="1"/>
    <col min="1034" max="1034" width="8.85546875" style="226" customWidth="1"/>
    <col min="1035" max="1035" width="11.140625" style="226" customWidth="1"/>
    <col min="1036" max="1039" width="11.85546875" style="226" customWidth="1"/>
    <col min="1040" max="1040" width="8.85546875" style="226" customWidth="1"/>
    <col min="1041" max="1041" width="10.85546875" style="226" customWidth="1"/>
    <col min="1042" max="1042" width="11.140625" style="226" customWidth="1"/>
    <col min="1043" max="1043" width="8.85546875" style="226" customWidth="1"/>
    <col min="1044" max="1044" width="10.85546875" style="226" customWidth="1"/>
    <col min="1045" max="1045" width="11.140625" style="226" customWidth="1"/>
    <col min="1046" max="1046" width="8.85546875" style="226" customWidth="1"/>
    <col min="1047" max="1047" width="10.85546875" style="226" customWidth="1"/>
    <col min="1048" max="1048" width="11.140625" style="226" customWidth="1"/>
    <col min="1049" max="1280" width="8.85546875" style="226"/>
    <col min="1281" max="1281" width="8.85546875" style="226" customWidth="1"/>
    <col min="1282" max="1282" width="10.85546875" style="226" customWidth="1"/>
    <col min="1283" max="1283" width="52.7109375" style="226" customWidth="1"/>
    <col min="1284" max="1284" width="11.140625" style="226" customWidth="1"/>
    <col min="1285" max="1285" width="10.7109375" style="226" customWidth="1"/>
    <col min="1286" max="1286" width="10.28515625" style="226" customWidth="1"/>
    <col min="1287" max="1287" width="8.85546875" style="226" customWidth="1"/>
    <col min="1288" max="1288" width="11.28515625" style="226" customWidth="1"/>
    <col min="1289" max="1289" width="10.85546875" style="226" customWidth="1"/>
    <col min="1290" max="1290" width="8.85546875" style="226" customWidth="1"/>
    <col min="1291" max="1291" width="11.140625" style="226" customWidth="1"/>
    <col min="1292" max="1295" width="11.85546875" style="226" customWidth="1"/>
    <col min="1296" max="1296" width="8.85546875" style="226" customWidth="1"/>
    <col min="1297" max="1297" width="10.85546875" style="226" customWidth="1"/>
    <col min="1298" max="1298" width="11.140625" style="226" customWidth="1"/>
    <col min="1299" max="1299" width="8.85546875" style="226" customWidth="1"/>
    <col min="1300" max="1300" width="10.85546875" style="226" customWidth="1"/>
    <col min="1301" max="1301" width="11.140625" style="226" customWidth="1"/>
    <col min="1302" max="1302" width="8.85546875" style="226" customWidth="1"/>
    <col min="1303" max="1303" width="10.85546875" style="226" customWidth="1"/>
    <col min="1304" max="1304" width="11.140625" style="226" customWidth="1"/>
    <col min="1305" max="1536" width="8.85546875" style="226"/>
    <col min="1537" max="1537" width="8.85546875" style="226" customWidth="1"/>
    <col min="1538" max="1538" width="10.85546875" style="226" customWidth="1"/>
    <col min="1539" max="1539" width="52.7109375" style="226" customWidth="1"/>
    <col min="1540" max="1540" width="11.140625" style="226" customWidth="1"/>
    <col min="1541" max="1541" width="10.7109375" style="226" customWidth="1"/>
    <col min="1542" max="1542" width="10.28515625" style="226" customWidth="1"/>
    <col min="1543" max="1543" width="8.85546875" style="226" customWidth="1"/>
    <col min="1544" max="1544" width="11.28515625" style="226" customWidth="1"/>
    <col min="1545" max="1545" width="10.85546875" style="226" customWidth="1"/>
    <col min="1546" max="1546" width="8.85546875" style="226" customWidth="1"/>
    <col min="1547" max="1547" width="11.140625" style="226" customWidth="1"/>
    <col min="1548" max="1551" width="11.85546875" style="226" customWidth="1"/>
    <col min="1552" max="1552" width="8.85546875" style="226" customWidth="1"/>
    <col min="1553" max="1553" width="10.85546875" style="226" customWidth="1"/>
    <col min="1554" max="1554" width="11.140625" style="226" customWidth="1"/>
    <col min="1555" max="1555" width="8.85546875" style="226" customWidth="1"/>
    <col min="1556" max="1556" width="10.85546875" style="226" customWidth="1"/>
    <col min="1557" max="1557" width="11.140625" style="226" customWidth="1"/>
    <col min="1558" max="1558" width="8.85546875" style="226" customWidth="1"/>
    <col min="1559" max="1559" width="10.85546875" style="226" customWidth="1"/>
    <col min="1560" max="1560" width="11.140625" style="226" customWidth="1"/>
    <col min="1561" max="1792" width="8.85546875" style="226"/>
    <col min="1793" max="1793" width="8.85546875" style="226" customWidth="1"/>
    <col min="1794" max="1794" width="10.85546875" style="226" customWidth="1"/>
    <col min="1795" max="1795" width="52.7109375" style="226" customWidth="1"/>
    <col min="1796" max="1796" width="11.140625" style="226" customWidth="1"/>
    <col min="1797" max="1797" width="10.7109375" style="226" customWidth="1"/>
    <col min="1798" max="1798" width="10.28515625" style="226" customWidth="1"/>
    <col min="1799" max="1799" width="8.85546875" style="226" customWidth="1"/>
    <col min="1800" max="1800" width="11.28515625" style="226" customWidth="1"/>
    <col min="1801" max="1801" width="10.85546875" style="226" customWidth="1"/>
    <col min="1802" max="1802" width="8.85546875" style="226" customWidth="1"/>
    <col min="1803" max="1803" width="11.140625" style="226" customWidth="1"/>
    <col min="1804" max="1807" width="11.85546875" style="226" customWidth="1"/>
    <col min="1808" max="1808" width="8.85546875" style="226" customWidth="1"/>
    <col min="1809" max="1809" width="10.85546875" style="226" customWidth="1"/>
    <col min="1810" max="1810" width="11.140625" style="226" customWidth="1"/>
    <col min="1811" max="1811" width="8.85546875" style="226" customWidth="1"/>
    <col min="1812" max="1812" width="10.85546875" style="226" customWidth="1"/>
    <col min="1813" max="1813" width="11.140625" style="226" customWidth="1"/>
    <col min="1814" max="1814" width="8.85546875" style="226" customWidth="1"/>
    <col min="1815" max="1815" width="10.85546875" style="226" customWidth="1"/>
    <col min="1816" max="1816" width="11.140625" style="226" customWidth="1"/>
    <col min="1817" max="2048" width="8.85546875" style="226"/>
    <col min="2049" max="2049" width="8.85546875" style="226" customWidth="1"/>
    <col min="2050" max="2050" width="10.85546875" style="226" customWidth="1"/>
    <col min="2051" max="2051" width="52.7109375" style="226" customWidth="1"/>
    <col min="2052" max="2052" width="11.140625" style="226" customWidth="1"/>
    <col min="2053" max="2053" width="10.7109375" style="226" customWidth="1"/>
    <col min="2054" max="2054" width="10.28515625" style="226" customWidth="1"/>
    <col min="2055" max="2055" width="8.85546875" style="226" customWidth="1"/>
    <col min="2056" max="2056" width="11.28515625" style="226" customWidth="1"/>
    <col min="2057" max="2057" width="10.85546875" style="226" customWidth="1"/>
    <col min="2058" max="2058" width="8.85546875" style="226" customWidth="1"/>
    <col min="2059" max="2059" width="11.140625" style="226" customWidth="1"/>
    <col min="2060" max="2063" width="11.85546875" style="226" customWidth="1"/>
    <col min="2064" max="2064" width="8.85546875" style="226" customWidth="1"/>
    <col min="2065" max="2065" width="10.85546875" style="226" customWidth="1"/>
    <col min="2066" max="2066" width="11.140625" style="226" customWidth="1"/>
    <col min="2067" max="2067" width="8.85546875" style="226" customWidth="1"/>
    <col min="2068" max="2068" width="10.85546875" style="226" customWidth="1"/>
    <col min="2069" max="2069" width="11.140625" style="226" customWidth="1"/>
    <col min="2070" max="2070" width="8.85546875" style="226" customWidth="1"/>
    <col min="2071" max="2071" width="10.85546875" style="226" customWidth="1"/>
    <col min="2072" max="2072" width="11.140625" style="226" customWidth="1"/>
    <col min="2073" max="2304" width="8.85546875" style="226"/>
    <col min="2305" max="2305" width="8.85546875" style="226" customWidth="1"/>
    <col min="2306" max="2306" width="10.85546875" style="226" customWidth="1"/>
    <col min="2307" max="2307" width="52.7109375" style="226" customWidth="1"/>
    <col min="2308" max="2308" width="11.140625" style="226" customWidth="1"/>
    <col min="2309" max="2309" width="10.7109375" style="226" customWidth="1"/>
    <col min="2310" max="2310" width="10.28515625" style="226" customWidth="1"/>
    <col min="2311" max="2311" width="8.85546875" style="226" customWidth="1"/>
    <col min="2312" max="2312" width="11.28515625" style="226" customWidth="1"/>
    <col min="2313" max="2313" width="10.85546875" style="226" customWidth="1"/>
    <col min="2314" max="2314" width="8.85546875" style="226" customWidth="1"/>
    <col min="2315" max="2315" width="11.140625" style="226" customWidth="1"/>
    <col min="2316" max="2319" width="11.85546875" style="226" customWidth="1"/>
    <col min="2320" max="2320" width="8.85546875" style="226" customWidth="1"/>
    <col min="2321" max="2321" width="10.85546875" style="226" customWidth="1"/>
    <col min="2322" max="2322" width="11.140625" style="226" customWidth="1"/>
    <col min="2323" max="2323" width="8.85546875" style="226" customWidth="1"/>
    <col min="2324" max="2324" width="10.85546875" style="226" customWidth="1"/>
    <col min="2325" max="2325" width="11.140625" style="226" customWidth="1"/>
    <col min="2326" max="2326" width="8.85546875" style="226" customWidth="1"/>
    <col min="2327" max="2327" width="10.85546875" style="226" customWidth="1"/>
    <col min="2328" max="2328" width="11.140625" style="226" customWidth="1"/>
    <col min="2329" max="2560" width="8.85546875" style="226"/>
    <col min="2561" max="2561" width="8.85546875" style="226" customWidth="1"/>
    <col min="2562" max="2562" width="10.85546875" style="226" customWidth="1"/>
    <col min="2563" max="2563" width="52.7109375" style="226" customWidth="1"/>
    <col min="2564" max="2564" width="11.140625" style="226" customWidth="1"/>
    <col min="2565" max="2565" width="10.7109375" style="226" customWidth="1"/>
    <col min="2566" max="2566" width="10.28515625" style="226" customWidth="1"/>
    <col min="2567" max="2567" width="8.85546875" style="226" customWidth="1"/>
    <col min="2568" max="2568" width="11.28515625" style="226" customWidth="1"/>
    <col min="2569" max="2569" width="10.85546875" style="226" customWidth="1"/>
    <col min="2570" max="2570" width="8.85546875" style="226" customWidth="1"/>
    <col min="2571" max="2571" width="11.140625" style="226" customWidth="1"/>
    <col min="2572" max="2575" width="11.85546875" style="226" customWidth="1"/>
    <col min="2576" max="2576" width="8.85546875" style="226" customWidth="1"/>
    <col min="2577" max="2577" width="10.85546875" style="226" customWidth="1"/>
    <col min="2578" max="2578" width="11.140625" style="226" customWidth="1"/>
    <col min="2579" max="2579" width="8.85546875" style="226" customWidth="1"/>
    <col min="2580" max="2580" width="10.85546875" style="226" customWidth="1"/>
    <col min="2581" max="2581" width="11.140625" style="226" customWidth="1"/>
    <col min="2582" max="2582" width="8.85546875" style="226" customWidth="1"/>
    <col min="2583" max="2583" width="10.85546875" style="226" customWidth="1"/>
    <col min="2584" max="2584" width="11.140625" style="226" customWidth="1"/>
    <col min="2585" max="2816" width="8.85546875" style="226"/>
    <col min="2817" max="2817" width="8.85546875" style="226" customWidth="1"/>
    <col min="2818" max="2818" width="10.85546875" style="226" customWidth="1"/>
    <col min="2819" max="2819" width="52.7109375" style="226" customWidth="1"/>
    <col min="2820" max="2820" width="11.140625" style="226" customWidth="1"/>
    <col min="2821" max="2821" width="10.7109375" style="226" customWidth="1"/>
    <col min="2822" max="2822" width="10.28515625" style="226" customWidth="1"/>
    <col min="2823" max="2823" width="8.85546875" style="226" customWidth="1"/>
    <col min="2824" max="2824" width="11.28515625" style="226" customWidth="1"/>
    <col min="2825" max="2825" width="10.85546875" style="226" customWidth="1"/>
    <col min="2826" max="2826" width="8.85546875" style="226" customWidth="1"/>
    <col min="2827" max="2827" width="11.140625" style="226" customWidth="1"/>
    <col min="2828" max="2831" width="11.85546875" style="226" customWidth="1"/>
    <col min="2832" max="2832" width="8.85546875" style="226" customWidth="1"/>
    <col min="2833" max="2833" width="10.85546875" style="226" customWidth="1"/>
    <col min="2834" max="2834" width="11.140625" style="226" customWidth="1"/>
    <col min="2835" max="2835" width="8.85546875" style="226" customWidth="1"/>
    <col min="2836" max="2836" width="10.85546875" style="226" customWidth="1"/>
    <col min="2837" max="2837" width="11.140625" style="226" customWidth="1"/>
    <col min="2838" max="2838" width="8.85546875" style="226" customWidth="1"/>
    <col min="2839" max="2839" width="10.85546875" style="226" customWidth="1"/>
    <col min="2840" max="2840" width="11.140625" style="226" customWidth="1"/>
    <col min="2841" max="3072" width="8.85546875" style="226"/>
    <col min="3073" max="3073" width="8.85546875" style="226" customWidth="1"/>
    <col min="3074" max="3074" width="10.85546875" style="226" customWidth="1"/>
    <col min="3075" max="3075" width="52.7109375" style="226" customWidth="1"/>
    <col min="3076" max="3076" width="11.140625" style="226" customWidth="1"/>
    <col min="3077" max="3077" width="10.7109375" style="226" customWidth="1"/>
    <col min="3078" max="3078" width="10.28515625" style="226" customWidth="1"/>
    <col min="3079" max="3079" width="8.85546875" style="226" customWidth="1"/>
    <col min="3080" max="3080" width="11.28515625" style="226" customWidth="1"/>
    <col min="3081" max="3081" width="10.85546875" style="226" customWidth="1"/>
    <col min="3082" max="3082" width="8.85546875" style="226" customWidth="1"/>
    <col min="3083" max="3083" width="11.140625" style="226" customWidth="1"/>
    <col min="3084" max="3087" width="11.85546875" style="226" customWidth="1"/>
    <col min="3088" max="3088" width="8.85546875" style="226" customWidth="1"/>
    <col min="3089" max="3089" width="10.85546875" style="226" customWidth="1"/>
    <col min="3090" max="3090" width="11.140625" style="226" customWidth="1"/>
    <col min="3091" max="3091" width="8.85546875" style="226" customWidth="1"/>
    <col min="3092" max="3092" width="10.85546875" style="226" customWidth="1"/>
    <col min="3093" max="3093" width="11.140625" style="226" customWidth="1"/>
    <col min="3094" max="3094" width="8.85546875" style="226" customWidth="1"/>
    <col min="3095" max="3095" width="10.85546875" style="226" customWidth="1"/>
    <col min="3096" max="3096" width="11.140625" style="226" customWidth="1"/>
    <col min="3097" max="3328" width="8.85546875" style="226"/>
    <col min="3329" max="3329" width="8.85546875" style="226" customWidth="1"/>
    <col min="3330" max="3330" width="10.85546875" style="226" customWidth="1"/>
    <col min="3331" max="3331" width="52.7109375" style="226" customWidth="1"/>
    <col min="3332" max="3332" width="11.140625" style="226" customWidth="1"/>
    <col min="3333" max="3333" width="10.7109375" style="226" customWidth="1"/>
    <col min="3334" max="3334" width="10.28515625" style="226" customWidth="1"/>
    <col min="3335" max="3335" width="8.85546875" style="226" customWidth="1"/>
    <col min="3336" max="3336" width="11.28515625" style="226" customWidth="1"/>
    <col min="3337" max="3337" width="10.85546875" style="226" customWidth="1"/>
    <col min="3338" max="3338" width="8.85546875" style="226" customWidth="1"/>
    <col min="3339" max="3339" width="11.140625" style="226" customWidth="1"/>
    <col min="3340" max="3343" width="11.85546875" style="226" customWidth="1"/>
    <col min="3344" max="3344" width="8.85546875" style="226" customWidth="1"/>
    <col min="3345" max="3345" width="10.85546875" style="226" customWidth="1"/>
    <col min="3346" max="3346" width="11.140625" style="226" customWidth="1"/>
    <col min="3347" max="3347" width="8.85546875" style="226" customWidth="1"/>
    <col min="3348" max="3348" width="10.85546875" style="226" customWidth="1"/>
    <col min="3349" max="3349" width="11.140625" style="226" customWidth="1"/>
    <col min="3350" max="3350" width="8.85546875" style="226" customWidth="1"/>
    <col min="3351" max="3351" width="10.85546875" style="226" customWidth="1"/>
    <col min="3352" max="3352" width="11.140625" style="226" customWidth="1"/>
    <col min="3353" max="3584" width="8.85546875" style="226"/>
    <col min="3585" max="3585" width="8.85546875" style="226" customWidth="1"/>
    <col min="3586" max="3586" width="10.85546875" style="226" customWidth="1"/>
    <col min="3587" max="3587" width="52.7109375" style="226" customWidth="1"/>
    <col min="3588" max="3588" width="11.140625" style="226" customWidth="1"/>
    <col min="3589" max="3589" width="10.7109375" style="226" customWidth="1"/>
    <col min="3590" max="3590" width="10.28515625" style="226" customWidth="1"/>
    <col min="3591" max="3591" width="8.85546875" style="226" customWidth="1"/>
    <col min="3592" max="3592" width="11.28515625" style="226" customWidth="1"/>
    <col min="3593" max="3593" width="10.85546875" style="226" customWidth="1"/>
    <col min="3594" max="3594" width="8.85546875" style="226" customWidth="1"/>
    <col min="3595" max="3595" width="11.140625" style="226" customWidth="1"/>
    <col min="3596" max="3599" width="11.85546875" style="226" customWidth="1"/>
    <col min="3600" max="3600" width="8.85546875" style="226" customWidth="1"/>
    <col min="3601" max="3601" width="10.85546875" style="226" customWidth="1"/>
    <col min="3602" max="3602" width="11.140625" style="226" customWidth="1"/>
    <col min="3603" max="3603" width="8.85546875" style="226" customWidth="1"/>
    <col min="3604" max="3604" width="10.85546875" style="226" customWidth="1"/>
    <col min="3605" max="3605" width="11.140625" style="226" customWidth="1"/>
    <col min="3606" max="3606" width="8.85546875" style="226" customWidth="1"/>
    <col min="3607" max="3607" width="10.85546875" style="226" customWidth="1"/>
    <col min="3608" max="3608" width="11.140625" style="226" customWidth="1"/>
    <col min="3609" max="3840" width="8.85546875" style="226"/>
    <col min="3841" max="3841" width="8.85546875" style="226" customWidth="1"/>
    <col min="3842" max="3842" width="10.85546875" style="226" customWidth="1"/>
    <col min="3843" max="3843" width="52.7109375" style="226" customWidth="1"/>
    <col min="3844" max="3844" width="11.140625" style="226" customWidth="1"/>
    <col min="3845" max="3845" width="10.7109375" style="226" customWidth="1"/>
    <col min="3846" max="3846" width="10.28515625" style="226" customWidth="1"/>
    <col min="3847" max="3847" width="8.85546875" style="226" customWidth="1"/>
    <col min="3848" max="3848" width="11.28515625" style="226" customWidth="1"/>
    <col min="3849" max="3849" width="10.85546875" style="226" customWidth="1"/>
    <col min="3850" max="3850" width="8.85546875" style="226" customWidth="1"/>
    <col min="3851" max="3851" width="11.140625" style="226" customWidth="1"/>
    <col min="3852" max="3855" width="11.85546875" style="226" customWidth="1"/>
    <col min="3856" max="3856" width="8.85546875" style="226" customWidth="1"/>
    <col min="3857" max="3857" width="10.85546875" style="226" customWidth="1"/>
    <col min="3858" max="3858" width="11.140625" style="226" customWidth="1"/>
    <col min="3859" max="3859" width="8.85546875" style="226" customWidth="1"/>
    <col min="3860" max="3860" width="10.85546875" style="226" customWidth="1"/>
    <col min="3861" max="3861" width="11.140625" style="226" customWidth="1"/>
    <col min="3862" max="3862" width="8.85546875" style="226" customWidth="1"/>
    <col min="3863" max="3863" width="10.85546875" style="226" customWidth="1"/>
    <col min="3864" max="3864" width="11.140625" style="226" customWidth="1"/>
    <col min="3865" max="4096" width="8.85546875" style="226"/>
    <col min="4097" max="4097" width="8.85546875" style="226" customWidth="1"/>
    <col min="4098" max="4098" width="10.85546875" style="226" customWidth="1"/>
    <col min="4099" max="4099" width="52.7109375" style="226" customWidth="1"/>
    <col min="4100" max="4100" width="11.140625" style="226" customWidth="1"/>
    <col min="4101" max="4101" width="10.7109375" style="226" customWidth="1"/>
    <col min="4102" max="4102" width="10.28515625" style="226" customWidth="1"/>
    <col min="4103" max="4103" width="8.85546875" style="226" customWidth="1"/>
    <col min="4104" max="4104" width="11.28515625" style="226" customWidth="1"/>
    <col min="4105" max="4105" width="10.85546875" style="226" customWidth="1"/>
    <col min="4106" max="4106" width="8.85546875" style="226" customWidth="1"/>
    <col min="4107" max="4107" width="11.140625" style="226" customWidth="1"/>
    <col min="4108" max="4111" width="11.85546875" style="226" customWidth="1"/>
    <col min="4112" max="4112" width="8.85546875" style="226" customWidth="1"/>
    <col min="4113" max="4113" width="10.85546875" style="226" customWidth="1"/>
    <col min="4114" max="4114" width="11.140625" style="226" customWidth="1"/>
    <col min="4115" max="4115" width="8.85546875" style="226" customWidth="1"/>
    <col min="4116" max="4116" width="10.85546875" style="226" customWidth="1"/>
    <col min="4117" max="4117" width="11.140625" style="226" customWidth="1"/>
    <col min="4118" max="4118" width="8.85546875" style="226" customWidth="1"/>
    <col min="4119" max="4119" width="10.85546875" style="226" customWidth="1"/>
    <col min="4120" max="4120" width="11.140625" style="226" customWidth="1"/>
    <col min="4121" max="4352" width="8.85546875" style="226"/>
    <col min="4353" max="4353" width="8.85546875" style="226" customWidth="1"/>
    <col min="4354" max="4354" width="10.85546875" style="226" customWidth="1"/>
    <col min="4355" max="4355" width="52.7109375" style="226" customWidth="1"/>
    <col min="4356" max="4356" width="11.140625" style="226" customWidth="1"/>
    <col min="4357" max="4357" width="10.7109375" style="226" customWidth="1"/>
    <col min="4358" max="4358" width="10.28515625" style="226" customWidth="1"/>
    <col min="4359" max="4359" width="8.85546875" style="226" customWidth="1"/>
    <col min="4360" max="4360" width="11.28515625" style="226" customWidth="1"/>
    <col min="4361" max="4361" width="10.85546875" style="226" customWidth="1"/>
    <col min="4362" max="4362" width="8.85546875" style="226" customWidth="1"/>
    <col min="4363" max="4363" width="11.140625" style="226" customWidth="1"/>
    <col min="4364" max="4367" width="11.85546875" style="226" customWidth="1"/>
    <col min="4368" max="4368" width="8.85546875" style="226" customWidth="1"/>
    <col min="4369" max="4369" width="10.85546875" style="226" customWidth="1"/>
    <col min="4370" max="4370" width="11.140625" style="226" customWidth="1"/>
    <col min="4371" max="4371" width="8.85546875" style="226" customWidth="1"/>
    <col min="4372" max="4372" width="10.85546875" style="226" customWidth="1"/>
    <col min="4373" max="4373" width="11.140625" style="226" customWidth="1"/>
    <col min="4374" max="4374" width="8.85546875" style="226" customWidth="1"/>
    <col min="4375" max="4375" width="10.85546875" style="226" customWidth="1"/>
    <col min="4376" max="4376" width="11.140625" style="226" customWidth="1"/>
    <col min="4377" max="4608" width="8.85546875" style="226"/>
    <col min="4609" max="4609" width="8.85546875" style="226" customWidth="1"/>
    <col min="4610" max="4610" width="10.85546875" style="226" customWidth="1"/>
    <col min="4611" max="4611" width="52.7109375" style="226" customWidth="1"/>
    <col min="4612" max="4612" width="11.140625" style="226" customWidth="1"/>
    <col min="4613" max="4613" width="10.7109375" style="226" customWidth="1"/>
    <col min="4614" max="4614" width="10.28515625" style="226" customWidth="1"/>
    <col min="4615" max="4615" width="8.85546875" style="226" customWidth="1"/>
    <col min="4616" max="4616" width="11.28515625" style="226" customWidth="1"/>
    <col min="4617" max="4617" width="10.85546875" style="226" customWidth="1"/>
    <col min="4618" max="4618" width="8.85546875" style="226" customWidth="1"/>
    <col min="4619" max="4619" width="11.140625" style="226" customWidth="1"/>
    <col min="4620" max="4623" width="11.85546875" style="226" customWidth="1"/>
    <col min="4624" max="4624" width="8.85546875" style="226" customWidth="1"/>
    <col min="4625" max="4625" width="10.85546875" style="226" customWidth="1"/>
    <col min="4626" max="4626" width="11.140625" style="226" customWidth="1"/>
    <col min="4627" max="4627" width="8.85546875" style="226" customWidth="1"/>
    <col min="4628" max="4628" width="10.85546875" style="226" customWidth="1"/>
    <col min="4629" max="4629" width="11.140625" style="226" customWidth="1"/>
    <col min="4630" max="4630" width="8.85546875" style="226" customWidth="1"/>
    <col min="4631" max="4631" width="10.85546875" style="226" customWidth="1"/>
    <col min="4632" max="4632" width="11.140625" style="226" customWidth="1"/>
    <col min="4633" max="4864" width="8.85546875" style="226"/>
    <col min="4865" max="4865" width="8.85546875" style="226" customWidth="1"/>
    <col min="4866" max="4866" width="10.85546875" style="226" customWidth="1"/>
    <col min="4867" max="4867" width="52.7109375" style="226" customWidth="1"/>
    <col min="4868" max="4868" width="11.140625" style="226" customWidth="1"/>
    <col min="4869" max="4869" width="10.7109375" style="226" customWidth="1"/>
    <col min="4870" max="4870" width="10.28515625" style="226" customWidth="1"/>
    <col min="4871" max="4871" width="8.85546875" style="226" customWidth="1"/>
    <col min="4872" max="4872" width="11.28515625" style="226" customWidth="1"/>
    <col min="4873" max="4873" width="10.85546875" style="226" customWidth="1"/>
    <col min="4874" max="4874" width="8.85546875" style="226" customWidth="1"/>
    <col min="4875" max="4875" width="11.140625" style="226" customWidth="1"/>
    <col min="4876" max="4879" width="11.85546875" style="226" customWidth="1"/>
    <col min="4880" max="4880" width="8.85546875" style="226" customWidth="1"/>
    <col min="4881" max="4881" width="10.85546875" style="226" customWidth="1"/>
    <col min="4882" max="4882" width="11.140625" style="226" customWidth="1"/>
    <col min="4883" max="4883" width="8.85546875" style="226" customWidth="1"/>
    <col min="4884" max="4884" width="10.85546875" style="226" customWidth="1"/>
    <col min="4885" max="4885" width="11.140625" style="226" customWidth="1"/>
    <col min="4886" max="4886" width="8.85546875" style="226" customWidth="1"/>
    <col min="4887" max="4887" width="10.85546875" style="226" customWidth="1"/>
    <col min="4888" max="4888" width="11.140625" style="226" customWidth="1"/>
    <col min="4889" max="5120" width="8.85546875" style="226"/>
    <col min="5121" max="5121" width="8.85546875" style="226" customWidth="1"/>
    <col min="5122" max="5122" width="10.85546875" style="226" customWidth="1"/>
    <col min="5123" max="5123" width="52.7109375" style="226" customWidth="1"/>
    <col min="5124" max="5124" width="11.140625" style="226" customWidth="1"/>
    <col min="5125" max="5125" width="10.7109375" style="226" customWidth="1"/>
    <col min="5126" max="5126" width="10.28515625" style="226" customWidth="1"/>
    <col min="5127" max="5127" width="8.85546875" style="226" customWidth="1"/>
    <col min="5128" max="5128" width="11.28515625" style="226" customWidth="1"/>
    <col min="5129" max="5129" width="10.85546875" style="226" customWidth="1"/>
    <col min="5130" max="5130" width="8.85546875" style="226" customWidth="1"/>
    <col min="5131" max="5131" width="11.140625" style="226" customWidth="1"/>
    <col min="5132" max="5135" width="11.85546875" style="226" customWidth="1"/>
    <col min="5136" max="5136" width="8.85546875" style="226" customWidth="1"/>
    <col min="5137" max="5137" width="10.85546875" style="226" customWidth="1"/>
    <col min="5138" max="5138" width="11.140625" style="226" customWidth="1"/>
    <col min="5139" max="5139" width="8.85546875" style="226" customWidth="1"/>
    <col min="5140" max="5140" width="10.85546875" style="226" customWidth="1"/>
    <col min="5141" max="5141" width="11.140625" style="226" customWidth="1"/>
    <col min="5142" max="5142" width="8.85546875" style="226" customWidth="1"/>
    <col min="5143" max="5143" width="10.85546875" style="226" customWidth="1"/>
    <col min="5144" max="5144" width="11.140625" style="226" customWidth="1"/>
    <col min="5145" max="5376" width="8.85546875" style="226"/>
    <col min="5377" max="5377" width="8.85546875" style="226" customWidth="1"/>
    <col min="5378" max="5378" width="10.85546875" style="226" customWidth="1"/>
    <col min="5379" max="5379" width="52.7109375" style="226" customWidth="1"/>
    <col min="5380" max="5380" width="11.140625" style="226" customWidth="1"/>
    <col min="5381" max="5381" width="10.7109375" style="226" customWidth="1"/>
    <col min="5382" max="5382" width="10.28515625" style="226" customWidth="1"/>
    <col min="5383" max="5383" width="8.85546875" style="226" customWidth="1"/>
    <col min="5384" max="5384" width="11.28515625" style="226" customWidth="1"/>
    <col min="5385" max="5385" width="10.85546875" style="226" customWidth="1"/>
    <col min="5386" max="5386" width="8.85546875" style="226" customWidth="1"/>
    <col min="5387" max="5387" width="11.140625" style="226" customWidth="1"/>
    <col min="5388" max="5391" width="11.85546875" style="226" customWidth="1"/>
    <col min="5392" max="5392" width="8.85546875" style="226" customWidth="1"/>
    <col min="5393" max="5393" width="10.85546875" style="226" customWidth="1"/>
    <col min="5394" max="5394" width="11.140625" style="226" customWidth="1"/>
    <col min="5395" max="5395" width="8.85546875" style="226" customWidth="1"/>
    <col min="5396" max="5396" width="10.85546875" style="226" customWidth="1"/>
    <col min="5397" max="5397" width="11.140625" style="226" customWidth="1"/>
    <col min="5398" max="5398" width="8.85546875" style="226" customWidth="1"/>
    <col min="5399" max="5399" width="10.85546875" style="226" customWidth="1"/>
    <col min="5400" max="5400" width="11.140625" style="226" customWidth="1"/>
    <col min="5401" max="5632" width="8.85546875" style="226"/>
    <col min="5633" max="5633" width="8.85546875" style="226" customWidth="1"/>
    <col min="5634" max="5634" width="10.85546875" style="226" customWidth="1"/>
    <col min="5635" max="5635" width="52.7109375" style="226" customWidth="1"/>
    <col min="5636" max="5636" width="11.140625" style="226" customWidth="1"/>
    <col min="5637" max="5637" width="10.7109375" style="226" customWidth="1"/>
    <col min="5638" max="5638" width="10.28515625" style="226" customWidth="1"/>
    <col min="5639" max="5639" width="8.85546875" style="226" customWidth="1"/>
    <col min="5640" max="5640" width="11.28515625" style="226" customWidth="1"/>
    <col min="5641" max="5641" width="10.85546875" style="226" customWidth="1"/>
    <col min="5642" max="5642" width="8.85546875" style="226" customWidth="1"/>
    <col min="5643" max="5643" width="11.140625" style="226" customWidth="1"/>
    <col min="5644" max="5647" width="11.85546875" style="226" customWidth="1"/>
    <col min="5648" max="5648" width="8.85546875" style="226" customWidth="1"/>
    <col min="5649" max="5649" width="10.85546875" style="226" customWidth="1"/>
    <col min="5650" max="5650" width="11.140625" style="226" customWidth="1"/>
    <col min="5651" max="5651" width="8.85546875" style="226" customWidth="1"/>
    <col min="5652" max="5652" width="10.85546875" style="226" customWidth="1"/>
    <col min="5653" max="5653" width="11.140625" style="226" customWidth="1"/>
    <col min="5654" max="5654" width="8.85546875" style="226" customWidth="1"/>
    <col min="5655" max="5655" width="10.85546875" style="226" customWidth="1"/>
    <col min="5656" max="5656" width="11.140625" style="226" customWidth="1"/>
    <col min="5657" max="5888" width="8.85546875" style="226"/>
    <col min="5889" max="5889" width="8.85546875" style="226" customWidth="1"/>
    <col min="5890" max="5890" width="10.85546875" style="226" customWidth="1"/>
    <col min="5891" max="5891" width="52.7109375" style="226" customWidth="1"/>
    <col min="5892" max="5892" width="11.140625" style="226" customWidth="1"/>
    <col min="5893" max="5893" width="10.7109375" style="226" customWidth="1"/>
    <col min="5894" max="5894" width="10.28515625" style="226" customWidth="1"/>
    <col min="5895" max="5895" width="8.85546875" style="226" customWidth="1"/>
    <col min="5896" max="5896" width="11.28515625" style="226" customWidth="1"/>
    <col min="5897" max="5897" width="10.85546875" style="226" customWidth="1"/>
    <col min="5898" max="5898" width="8.85546875" style="226" customWidth="1"/>
    <col min="5899" max="5899" width="11.140625" style="226" customWidth="1"/>
    <col min="5900" max="5903" width="11.85546875" style="226" customWidth="1"/>
    <col min="5904" max="5904" width="8.85546875" style="226" customWidth="1"/>
    <col min="5905" max="5905" width="10.85546875" style="226" customWidth="1"/>
    <col min="5906" max="5906" width="11.140625" style="226" customWidth="1"/>
    <col min="5907" max="5907" width="8.85546875" style="226" customWidth="1"/>
    <col min="5908" max="5908" width="10.85546875" style="226" customWidth="1"/>
    <col min="5909" max="5909" width="11.140625" style="226" customWidth="1"/>
    <col min="5910" max="5910" width="8.85546875" style="226" customWidth="1"/>
    <col min="5911" max="5911" width="10.85546875" style="226" customWidth="1"/>
    <col min="5912" max="5912" width="11.140625" style="226" customWidth="1"/>
    <col min="5913" max="6144" width="8.85546875" style="226"/>
    <col min="6145" max="6145" width="8.85546875" style="226" customWidth="1"/>
    <col min="6146" max="6146" width="10.85546875" style="226" customWidth="1"/>
    <col min="6147" max="6147" width="52.7109375" style="226" customWidth="1"/>
    <col min="6148" max="6148" width="11.140625" style="226" customWidth="1"/>
    <col min="6149" max="6149" width="10.7109375" style="226" customWidth="1"/>
    <col min="6150" max="6150" width="10.28515625" style="226" customWidth="1"/>
    <col min="6151" max="6151" width="8.85546875" style="226" customWidth="1"/>
    <col min="6152" max="6152" width="11.28515625" style="226" customWidth="1"/>
    <col min="6153" max="6153" width="10.85546875" style="226" customWidth="1"/>
    <col min="6154" max="6154" width="8.85546875" style="226" customWidth="1"/>
    <col min="6155" max="6155" width="11.140625" style="226" customWidth="1"/>
    <col min="6156" max="6159" width="11.85546875" style="226" customWidth="1"/>
    <col min="6160" max="6160" width="8.85546875" style="226" customWidth="1"/>
    <col min="6161" max="6161" width="10.85546875" style="226" customWidth="1"/>
    <col min="6162" max="6162" width="11.140625" style="226" customWidth="1"/>
    <col min="6163" max="6163" width="8.85546875" style="226" customWidth="1"/>
    <col min="6164" max="6164" width="10.85546875" style="226" customWidth="1"/>
    <col min="6165" max="6165" width="11.140625" style="226" customWidth="1"/>
    <col min="6166" max="6166" width="8.85546875" style="226" customWidth="1"/>
    <col min="6167" max="6167" width="10.85546875" style="226" customWidth="1"/>
    <col min="6168" max="6168" width="11.140625" style="226" customWidth="1"/>
    <col min="6169" max="6400" width="8.85546875" style="226"/>
    <col min="6401" max="6401" width="8.85546875" style="226" customWidth="1"/>
    <col min="6402" max="6402" width="10.85546875" style="226" customWidth="1"/>
    <col min="6403" max="6403" width="52.7109375" style="226" customWidth="1"/>
    <col min="6404" max="6404" width="11.140625" style="226" customWidth="1"/>
    <col min="6405" max="6405" width="10.7109375" style="226" customWidth="1"/>
    <col min="6406" max="6406" width="10.28515625" style="226" customWidth="1"/>
    <col min="6407" max="6407" width="8.85546875" style="226" customWidth="1"/>
    <col min="6408" max="6408" width="11.28515625" style="226" customWidth="1"/>
    <col min="6409" max="6409" width="10.85546875" style="226" customWidth="1"/>
    <col min="6410" max="6410" width="8.85546875" style="226" customWidth="1"/>
    <col min="6411" max="6411" width="11.140625" style="226" customWidth="1"/>
    <col min="6412" max="6415" width="11.85546875" style="226" customWidth="1"/>
    <col min="6416" max="6416" width="8.85546875" style="226" customWidth="1"/>
    <col min="6417" max="6417" width="10.85546875" style="226" customWidth="1"/>
    <col min="6418" max="6418" width="11.140625" style="226" customWidth="1"/>
    <col min="6419" max="6419" width="8.85546875" style="226" customWidth="1"/>
    <col min="6420" max="6420" width="10.85546875" style="226" customWidth="1"/>
    <col min="6421" max="6421" width="11.140625" style="226" customWidth="1"/>
    <col min="6422" max="6422" width="8.85546875" style="226" customWidth="1"/>
    <col min="6423" max="6423" width="10.85546875" style="226" customWidth="1"/>
    <col min="6424" max="6424" width="11.140625" style="226" customWidth="1"/>
    <col min="6425" max="6656" width="8.85546875" style="226"/>
    <col min="6657" max="6657" width="8.85546875" style="226" customWidth="1"/>
    <col min="6658" max="6658" width="10.85546875" style="226" customWidth="1"/>
    <col min="6659" max="6659" width="52.7109375" style="226" customWidth="1"/>
    <col min="6660" max="6660" width="11.140625" style="226" customWidth="1"/>
    <col min="6661" max="6661" width="10.7109375" style="226" customWidth="1"/>
    <col min="6662" max="6662" width="10.28515625" style="226" customWidth="1"/>
    <col min="6663" max="6663" width="8.85546875" style="226" customWidth="1"/>
    <col min="6664" max="6664" width="11.28515625" style="226" customWidth="1"/>
    <col min="6665" max="6665" width="10.85546875" style="226" customWidth="1"/>
    <col min="6666" max="6666" width="8.85546875" style="226" customWidth="1"/>
    <col min="6667" max="6667" width="11.140625" style="226" customWidth="1"/>
    <col min="6668" max="6671" width="11.85546875" style="226" customWidth="1"/>
    <col min="6672" max="6672" width="8.85546875" style="226" customWidth="1"/>
    <col min="6673" max="6673" width="10.85546875" style="226" customWidth="1"/>
    <col min="6674" max="6674" width="11.140625" style="226" customWidth="1"/>
    <col min="6675" max="6675" width="8.85546875" style="226" customWidth="1"/>
    <col min="6676" max="6676" width="10.85546875" style="226" customWidth="1"/>
    <col min="6677" max="6677" width="11.140625" style="226" customWidth="1"/>
    <col min="6678" max="6678" width="8.85546875" style="226" customWidth="1"/>
    <col min="6679" max="6679" width="10.85546875" style="226" customWidth="1"/>
    <col min="6680" max="6680" width="11.140625" style="226" customWidth="1"/>
    <col min="6681" max="6912" width="8.85546875" style="226"/>
    <col min="6913" max="6913" width="8.85546875" style="226" customWidth="1"/>
    <col min="6914" max="6914" width="10.85546875" style="226" customWidth="1"/>
    <col min="6915" max="6915" width="52.7109375" style="226" customWidth="1"/>
    <col min="6916" max="6916" width="11.140625" style="226" customWidth="1"/>
    <col min="6917" max="6917" width="10.7109375" style="226" customWidth="1"/>
    <col min="6918" max="6918" width="10.28515625" style="226" customWidth="1"/>
    <col min="6919" max="6919" width="8.85546875" style="226" customWidth="1"/>
    <col min="6920" max="6920" width="11.28515625" style="226" customWidth="1"/>
    <col min="6921" max="6921" width="10.85546875" style="226" customWidth="1"/>
    <col min="6922" max="6922" width="8.85546875" style="226" customWidth="1"/>
    <col min="6923" max="6923" width="11.140625" style="226" customWidth="1"/>
    <col min="6924" max="6927" width="11.85546875" style="226" customWidth="1"/>
    <col min="6928" max="6928" width="8.85546875" style="226" customWidth="1"/>
    <col min="6929" max="6929" width="10.85546875" style="226" customWidth="1"/>
    <col min="6930" max="6930" width="11.140625" style="226" customWidth="1"/>
    <col min="6931" max="6931" width="8.85546875" style="226" customWidth="1"/>
    <col min="6932" max="6932" width="10.85546875" style="226" customWidth="1"/>
    <col min="6933" max="6933" width="11.140625" style="226" customWidth="1"/>
    <col min="6934" max="6934" width="8.85546875" style="226" customWidth="1"/>
    <col min="6935" max="6935" width="10.85546875" style="226" customWidth="1"/>
    <col min="6936" max="6936" width="11.140625" style="226" customWidth="1"/>
    <col min="6937" max="7168" width="8.85546875" style="226"/>
    <col min="7169" max="7169" width="8.85546875" style="226" customWidth="1"/>
    <col min="7170" max="7170" width="10.85546875" style="226" customWidth="1"/>
    <col min="7171" max="7171" width="52.7109375" style="226" customWidth="1"/>
    <col min="7172" max="7172" width="11.140625" style="226" customWidth="1"/>
    <col min="7173" max="7173" width="10.7109375" style="226" customWidth="1"/>
    <col min="7174" max="7174" width="10.28515625" style="226" customWidth="1"/>
    <col min="7175" max="7175" width="8.85546875" style="226" customWidth="1"/>
    <col min="7176" max="7176" width="11.28515625" style="226" customWidth="1"/>
    <col min="7177" max="7177" width="10.85546875" style="226" customWidth="1"/>
    <col min="7178" max="7178" width="8.85546875" style="226" customWidth="1"/>
    <col min="7179" max="7179" width="11.140625" style="226" customWidth="1"/>
    <col min="7180" max="7183" width="11.85546875" style="226" customWidth="1"/>
    <col min="7184" max="7184" width="8.85546875" style="226" customWidth="1"/>
    <col min="7185" max="7185" width="10.85546875" style="226" customWidth="1"/>
    <col min="7186" max="7186" width="11.140625" style="226" customWidth="1"/>
    <col min="7187" max="7187" width="8.85546875" style="226" customWidth="1"/>
    <col min="7188" max="7188" width="10.85546875" style="226" customWidth="1"/>
    <col min="7189" max="7189" width="11.140625" style="226" customWidth="1"/>
    <col min="7190" max="7190" width="8.85546875" style="226" customWidth="1"/>
    <col min="7191" max="7191" width="10.85546875" style="226" customWidth="1"/>
    <col min="7192" max="7192" width="11.140625" style="226" customWidth="1"/>
    <col min="7193" max="7424" width="8.85546875" style="226"/>
    <col min="7425" max="7425" width="8.85546875" style="226" customWidth="1"/>
    <col min="7426" max="7426" width="10.85546875" style="226" customWidth="1"/>
    <col min="7427" max="7427" width="52.7109375" style="226" customWidth="1"/>
    <col min="7428" max="7428" width="11.140625" style="226" customWidth="1"/>
    <col min="7429" max="7429" width="10.7109375" style="226" customWidth="1"/>
    <col min="7430" max="7430" width="10.28515625" style="226" customWidth="1"/>
    <col min="7431" max="7431" width="8.85546875" style="226" customWidth="1"/>
    <col min="7432" max="7432" width="11.28515625" style="226" customWidth="1"/>
    <col min="7433" max="7433" width="10.85546875" style="226" customWidth="1"/>
    <col min="7434" max="7434" width="8.85546875" style="226" customWidth="1"/>
    <col min="7435" max="7435" width="11.140625" style="226" customWidth="1"/>
    <col min="7436" max="7439" width="11.85546875" style="226" customWidth="1"/>
    <col min="7440" max="7440" width="8.85546875" style="226" customWidth="1"/>
    <col min="7441" max="7441" width="10.85546875" style="226" customWidth="1"/>
    <col min="7442" max="7442" width="11.140625" style="226" customWidth="1"/>
    <col min="7443" max="7443" width="8.85546875" style="226" customWidth="1"/>
    <col min="7444" max="7444" width="10.85546875" style="226" customWidth="1"/>
    <col min="7445" max="7445" width="11.140625" style="226" customWidth="1"/>
    <col min="7446" max="7446" width="8.85546875" style="226" customWidth="1"/>
    <col min="7447" max="7447" width="10.85546875" style="226" customWidth="1"/>
    <col min="7448" max="7448" width="11.140625" style="226" customWidth="1"/>
    <col min="7449" max="7680" width="8.85546875" style="226"/>
    <col min="7681" max="7681" width="8.85546875" style="226" customWidth="1"/>
    <col min="7682" max="7682" width="10.85546875" style="226" customWidth="1"/>
    <col min="7683" max="7683" width="52.7109375" style="226" customWidth="1"/>
    <col min="7684" max="7684" width="11.140625" style="226" customWidth="1"/>
    <col min="7685" max="7685" width="10.7109375" style="226" customWidth="1"/>
    <col min="7686" max="7686" width="10.28515625" style="226" customWidth="1"/>
    <col min="7687" max="7687" width="8.85546875" style="226" customWidth="1"/>
    <col min="7688" max="7688" width="11.28515625" style="226" customWidth="1"/>
    <col min="7689" max="7689" width="10.85546875" style="226" customWidth="1"/>
    <col min="7690" max="7690" width="8.85546875" style="226" customWidth="1"/>
    <col min="7691" max="7691" width="11.140625" style="226" customWidth="1"/>
    <col min="7692" max="7695" width="11.85546875" style="226" customWidth="1"/>
    <col min="7696" max="7696" width="8.85546875" style="226" customWidth="1"/>
    <col min="7697" max="7697" width="10.85546875" style="226" customWidth="1"/>
    <col min="7698" max="7698" width="11.140625" style="226" customWidth="1"/>
    <col min="7699" max="7699" width="8.85546875" style="226" customWidth="1"/>
    <col min="7700" max="7700" width="10.85546875" style="226" customWidth="1"/>
    <col min="7701" max="7701" width="11.140625" style="226" customWidth="1"/>
    <col min="7702" max="7702" width="8.85546875" style="226" customWidth="1"/>
    <col min="7703" max="7703" width="10.85546875" style="226" customWidth="1"/>
    <col min="7704" max="7704" width="11.140625" style="226" customWidth="1"/>
    <col min="7705" max="7936" width="8.85546875" style="226"/>
    <col min="7937" max="7937" width="8.85546875" style="226" customWidth="1"/>
    <col min="7938" max="7938" width="10.85546875" style="226" customWidth="1"/>
    <col min="7939" max="7939" width="52.7109375" style="226" customWidth="1"/>
    <col min="7940" max="7940" width="11.140625" style="226" customWidth="1"/>
    <col min="7941" max="7941" width="10.7109375" style="226" customWidth="1"/>
    <col min="7942" max="7942" width="10.28515625" style="226" customWidth="1"/>
    <col min="7943" max="7943" width="8.85546875" style="226" customWidth="1"/>
    <col min="7944" max="7944" width="11.28515625" style="226" customWidth="1"/>
    <col min="7945" max="7945" width="10.85546875" style="226" customWidth="1"/>
    <col min="7946" max="7946" width="8.85546875" style="226" customWidth="1"/>
    <col min="7947" max="7947" width="11.140625" style="226" customWidth="1"/>
    <col min="7948" max="7951" width="11.85546875" style="226" customWidth="1"/>
    <col min="7952" max="7952" width="8.85546875" style="226" customWidth="1"/>
    <col min="7953" max="7953" width="10.85546875" style="226" customWidth="1"/>
    <col min="7954" max="7954" width="11.140625" style="226" customWidth="1"/>
    <col min="7955" max="7955" width="8.85546875" style="226" customWidth="1"/>
    <col min="7956" max="7956" width="10.85546875" style="226" customWidth="1"/>
    <col min="7957" max="7957" width="11.140625" style="226" customWidth="1"/>
    <col min="7958" max="7958" width="8.85546875" style="226" customWidth="1"/>
    <col min="7959" max="7959" width="10.85546875" style="226" customWidth="1"/>
    <col min="7960" max="7960" width="11.140625" style="226" customWidth="1"/>
    <col min="7961" max="8192" width="8.85546875" style="226"/>
    <col min="8193" max="8193" width="8.85546875" style="226" customWidth="1"/>
    <col min="8194" max="8194" width="10.85546875" style="226" customWidth="1"/>
    <col min="8195" max="8195" width="52.7109375" style="226" customWidth="1"/>
    <col min="8196" max="8196" width="11.140625" style="226" customWidth="1"/>
    <col min="8197" max="8197" width="10.7109375" style="226" customWidth="1"/>
    <col min="8198" max="8198" width="10.28515625" style="226" customWidth="1"/>
    <col min="8199" max="8199" width="8.85546875" style="226" customWidth="1"/>
    <col min="8200" max="8200" width="11.28515625" style="226" customWidth="1"/>
    <col min="8201" max="8201" width="10.85546875" style="226" customWidth="1"/>
    <col min="8202" max="8202" width="8.85546875" style="226" customWidth="1"/>
    <col min="8203" max="8203" width="11.140625" style="226" customWidth="1"/>
    <col min="8204" max="8207" width="11.85546875" style="226" customWidth="1"/>
    <col min="8208" max="8208" width="8.85546875" style="226" customWidth="1"/>
    <col min="8209" max="8209" width="10.85546875" style="226" customWidth="1"/>
    <col min="8210" max="8210" width="11.140625" style="226" customWidth="1"/>
    <col min="8211" max="8211" width="8.85546875" style="226" customWidth="1"/>
    <col min="8212" max="8212" width="10.85546875" style="226" customWidth="1"/>
    <col min="8213" max="8213" width="11.140625" style="226" customWidth="1"/>
    <col min="8214" max="8214" width="8.85546875" style="226" customWidth="1"/>
    <col min="8215" max="8215" width="10.85546875" style="226" customWidth="1"/>
    <col min="8216" max="8216" width="11.140625" style="226" customWidth="1"/>
    <col min="8217" max="8448" width="8.85546875" style="226"/>
    <col min="8449" max="8449" width="8.85546875" style="226" customWidth="1"/>
    <col min="8450" max="8450" width="10.85546875" style="226" customWidth="1"/>
    <col min="8451" max="8451" width="52.7109375" style="226" customWidth="1"/>
    <col min="8452" max="8452" width="11.140625" style="226" customWidth="1"/>
    <col min="8453" max="8453" width="10.7109375" style="226" customWidth="1"/>
    <col min="8454" max="8454" width="10.28515625" style="226" customWidth="1"/>
    <col min="8455" max="8455" width="8.85546875" style="226" customWidth="1"/>
    <col min="8456" max="8456" width="11.28515625" style="226" customWidth="1"/>
    <col min="8457" max="8457" width="10.85546875" style="226" customWidth="1"/>
    <col min="8458" max="8458" width="8.85546875" style="226" customWidth="1"/>
    <col min="8459" max="8459" width="11.140625" style="226" customWidth="1"/>
    <col min="8460" max="8463" width="11.85546875" style="226" customWidth="1"/>
    <col min="8464" max="8464" width="8.85546875" style="226" customWidth="1"/>
    <col min="8465" max="8465" width="10.85546875" style="226" customWidth="1"/>
    <col min="8466" max="8466" width="11.140625" style="226" customWidth="1"/>
    <col min="8467" max="8467" width="8.85546875" style="226" customWidth="1"/>
    <col min="8468" max="8468" width="10.85546875" style="226" customWidth="1"/>
    <col min="8469" max="8469" width="11.140625" style="226" customWidth="1"/>
    <col min="8470" max="8470" width="8.85546875" style="226" customWidth="1"/>
    <col min="8471" max="8471" width="10.85546875" style="226" customWidth="1"/>
    <col min="8472" max="8472" width="11.140625" style="226" customWidth="1"/>
    <col min="8473" max="8704" width="8.85546875" style="226"/>
    <col min="8705" max="8705" width="8.85546875" style="226" customWidth="1"/>
    <col min="8706" max="8706" width="10.85546875" style="226" customWidth="1"/>
    <col min="8707" max="8707" width="52.7109375" style="226" customWidth="1"/>
    <col min="8708" max="8708" width="11.140625" style="226" customWidth="1"/>
    <col min="8709" max="8709" width="10.7109375" style="226" customWidth="1"/>
    <col min="8710" max="8710" width="10.28515625" style="226" customWidth="1"/>
    <col min="8711" max="8711" width="8.85546875" style="226" customWidth="1"/>
    <col min="8712" max="8712" width="11.28515625" style="226" customWidth="1"/>
    <col min="8713" max="8713" width="10.85546875" style="226" customWidth="1"/>
    <col min="8714" max="8714" width="8.85546875" style="226" customWidth="1"/>
    <col min="8715" max="8715" width="11.140625" style="226" customWidth="1"/>
    <col min="8716" max="8719" width="11.85546875" style="226" customWidth="1"/>
    <col min="8720" max="8720" width="8.85546875" style="226" customWidth="1"/>
    <col min="8721" max="8721" width="10.85546875" style="226" customWidth="1"/>
    <col min="8722" max="8722" width="11.140625" style="226" customWidth="1"/>
    <col min="8723" max="8723" width="8.85546875" style="226" customWidth="1"/>
    <col min="8724" max="8724" width="10.85546875" style="226" customWidth="1"/>
    <col min="8725" max="8725" width="11.140625" style="226" customWidth="1"/>
    <col min="8726" max="8726" width="8.85546875" style="226" customWidth="1"/>
    <col min="8727" max="8727" width="10.85546875" style="226" customWidth="1"/>
    <col min="8728" max="8728" width="11.140625" style="226" customWidth="1"/>
    <col min="8729" max="8960" width="8.85546875" style="226"/>
    <col min="8961" max="8961" width="8.85546875" style="226" customWidth="1"/>
    <col min="8962" max="8962" width="10.85546875" style="226" customWidth="1"/>
    <col min="8963" max="8963" width="52.7109375" style="226" customWidth="1"/>
    <col min="8964" max="8964" width="11.140625" style="226" customWidth="1"/>
    <col min="8965" max="8965" width="10.7109375" style="226" customWidth="1"/>
    <col min="8966" max="8966" width="10.28515625" style="226" customWidth="1"/>
    <col min="8967" max="8967" width="8.85546875" style="226" customWidth="1"/>
    <col min="8968" max="8968" width="11.28515625" style="226" customWidth="1"/>
    <col min="8969" max="8969" width="10.85546875" style="226" customWidth="1"/>
    <col min="8970" max="8970" width="8.85546875" style="226" customWidth="1"/>
    <col min="8971" max="8971" width="11.140625" style="226" customWidth="1"/>
    <col min="8972" max="8975" width="11.85546875" style="226" customWidth="1"/>
    <col min="8976" max="8976" width="8.85546875" style="226" customWidth="1"/>
    <col min="8977" max="8977" width="10.85546875" style="226" customWidth="1"/>
    <col min="8978" max="8978" width="11.140625" style="226" customWidth="1"/>
    <col min="8979" max="8979" width="8.85546875" style="226" customWidth="1"/>
    <col min="8980" max="8980" width="10.85546875" style="226" customWidth="1"/>
    <col min="8981" max="8981" width="11.140625" style="226" customWidth="1"/>
    <col min="8982" max="8982" width="8.85546875" style="226" customWidth="1"/>
    <col min="8983" max="8983" width="10.85546875" style="226" customWidth="1"/>
    <col min="8984" max="8984" width="11.140625" style="226" customWidth="1"/>
    <col min="8985" max="9216" width="8.85546875" style="226"/>
    <col min="9217" max="9217" width="8.85546875" style="226" customWidth="1"/>
    <col min="9218" max="9218" width="10.85546875" style="226" customWidth="1"/>
    <col min="9219" max="9219" width="52.7109375" style="226" customWidth="1"/>
    <col min="9220" max="9220" width="11.140625" style="226" customWidth="1"/>
    <col min="9221" max="9221" width="10.7109375" style="226" customWidth="1"/>
    <col min="9222" max="9222" width="10.28515625" style="226" customWidth="1"/>
    <col min="9223" max="9223" width="8.85546875" style="226" customWidth="1"/>
    <col min="9224" max="9224" width="11.28515625" style="226" customWidth="1"/>
    <col min="9225" max="9225" width="10.85546875" style="226" customWidth="1"/>
    <col min="9226" max="9226" width="8.85546875" style="226" customWidth="1"/>
    <col min="9227" max="9227" width="11.140625" style="226" customWidth="1"/>
    <col min="9228" max="9231" width="11.85546875" style="226" customWidth="1"/>
    <col min="9232" max="9232" width="8.85546875" style="226" customWidth="1"/>
    <col min="9233" max="9233" width="10.85546875" style="226" customWidth="1"/>
    <col min="9234" max="9234" width="11.140625" style="226" customWidth="1"/>
    <col min="9235" max="9235" width="8.85546875" style="226" customWidth="1"/>
    <col min="9236" max="9236" width="10.85546875" style="226" customWidth="1"/>
    <col min="9237" max="9237" width="11.140625" style="226" customWidth="1"/>
    <col min="9238" max="9238" width="8.85546875" style="226" customWidth="1"/>
    <col min="9239" max="9239" width="10.85546875" style="226" customWidth="1"/>
    <col min="9240" max="9240" width="11.140625" style="226" customWidth="1"/>
    <col min="9241" max="9472" width="8.85546875" style="226"/>
    <col min="9473" max="9473" width="8.85546875" style="226" customWidth="1"/>
    <col min="9474" max="9474" width="10.85546875" style="226" customWidth="1"/>
    <col min="9475" max="9475" width="52.7109375" style="226" customWidth="1"/>
    <col min="9476" max="9476" width="11.140625" style="226" customWidth="1"/>
    <col min="9477" max="9477" width="10.7109375" style="226" customWidth="1"/>
    <col min="9478" max="9478" width="10.28515625" style="226" customWidth="1"/>
    <col min="9479" max="9479" width="8.85546875" style="226" customWidth="1"/>
    <col min="9480" max="9480" width="11.28515625" style="226" customWidth="1"/>
    <col min="9481" max="9481" width="10.85546875" style="226" customWidth="1"/>
    <col min="9482" max="9482" width="8.85546875" style="226" customWidth="1"/>
    <col min="9483" max="9483" width="11.140625" style="226" customWidth="1"/>
    <col min="9484" max="9487" width="11.85546875" style="226" customWidth="1"/>
    <col min="9488" max="9488" width="8.85546875" style="226" customWidth="1"/>
    <col min="9489" max="9489" width="10.85546875" style="226" customWidth="1"/>
    <col min="9490" max="9490" width="11.140625" style="226" customWidth="1"/>
    <col min="9491" max="9491" width="8.85546875" style="226" customWidth="1"/>
    <col min="9492" max="9492" width="10.85546875" style="226" customWidth="1"/>
    <col min="9493" max="9493" width="11.140625" style="226" customWidth="1"/>
    <col min="9494" max="9494" width="8.85546875" style="226" customWidth="1"/>
    <col min="9495" max="9495" width="10.85546875" style="226" customWidth="1"/>
    <col min="9496" max="9496" width="11.140625" style="226" customWidth="1"/>
    <col min="9497" max="9728" width="8.85546875" style="226"/>
    <col min="9729" max="9729" width="8.85546875" style="226" customWidth="1"/>
    <col min="9730" max="9730" width="10.85546875" style="226" customWidth="1"/>
    <col min="9731" max="9731" width="52.7109375" style="226" customWidth="1"/>
    <col min="9732" max="9732" width="11.140625" style="226" customWidth="1"/>
    <col min="9733" max="9733" width="10.7109375" style="226" customWidth="1"/>
    <col min="9734" max="9734" width="10.28515625" style="226" customWidth="1"/>
    <col min="9735" max="9735" width="8.85546875" style="226" customWidth="1"/>
    <col min="9736" max="9736" width="11.28515625" style="226" customWidth="1"/>
    <col min="9737" max="9737" width="10.85546875" style="226" customWidth="1"/>
    <col min="9738" max="9738" width="8.85546875" style="226" customWidth="1"/>
    <col min="9739" max="9739" width="11.140625" style="226" customWidth="1"/>
    <col min="9740" max="9743" width="11.85546875" style="226" customWidth="1"/>
    <col min="9744" max="9744" width="8.85546875" style="226" customWidth="1"/>
    <col min="9745" max="9745" width="10.85546875" style="226" customWidth="1"/>
    <col min="9746" max="9746" width="11.140625" style="226" customWidth="1"/>
    <col min="9747" max="9747" width="8.85546875" style="226" customWidth="1"/>
    <col min="9748" max="9748" width="10.85546875" style="226" customWidth="1"/>
    <col min="9749" max="9749" width="11.140625" style="226" customWidth="1"/>
    <col min="9750" max="9750" width="8.85546875" style="226" customWidth="1"/>
    <col min="9751" max="9751" width="10.85546875" style="226" customWidth="1"/>
    <col min="9752" max="9752" width="11.140625" style="226" customWidth="1"/>
    <col min="9753" max="9984" width="8.85546875" style="226"/>
    <col min="9985" max="9985" width="8.85546875" style="226" customWidth="1"/>
    <col min="9986" max="9986" width="10.85546875" style="226" customWidth="1"/>
    <col min="9987" max="9987" width="52.7109375" style="226" customWidth="1"/>
    <col min="9988" max="9988" width="11.140625" style="226" customWidth="1"/>
    <col min="9989" max="9989" width="10.7109375" style="226" customWidth="1"/>
    <col min="9990" max="9990" width="10.28515625" style="226" customWidth="1"/>
    <col min="9991" max="9991" width="8.85546875" style="226" customWidth="1"/>
    <col min="9992" max="9992" width="11.28515625" style="226" customWidth="1"/>
    <col min="9993" max="9993" width="10.85546875" style="226" customWidth="1"/>
    <col min="9994" max="9994" width="8.85546875" style="226" customWidth="1"/>
    <col min="9995" max="9995" width="11.140625" style="226" customWidth="1"/>
    <col min="9996" max="9999" width="11.85546875" style="226" customWidth="1"/>
    <col min="10000" max="10000" width="8.85546875" style="226" customWidth="1"/>
    <col min="10001" max="10001" width="10.85546875" style="226" customWidth="1"/>
    <col min="10002" max="10002" width="11.140625" style="226" customWidth="1"/>
    <col min="10003" max="10003" width="8.85546875" style="226" customWidth="1"/>
    <col min="10004" max="10004" width="10.85546875" style="226" customWidth="1"/>
    <col min="10005" max="10005" width="11.140625" style="226" customWidth="1"/>
    <col min="10006" max="10006" width="8.85546875" style="226" customWidth="1"/>
    <col min="10007" max="10007" width="10.85546875" style="226" customWidth="1"/>
    <col min="10008" max="10008" width="11.140625" style="226" customWidth="1"/>
    <col min="10009" max="10240" width="8.85546875" style="226"/>
    <col min="10241" max="10241" width="8.85546875" style="226" customWidth="1"/>
    <col min="10242" max="10242" width="10.85546875" style="226" customWidth="1"/>
    <col min="10243" max="10243" width="52.7109375" style="226" customWidth="1"/>
    <col min="10244" max="10244" width="11.140625" style="226" customWidth="1"/>
    <col min="10245" max="10245" width="10.7109375" style="226" customWidth="1"/>
    <col min="10246" max="10246" width="10.28515625" style="226" customWidth="1"/>
    <col min="10247" max="10247" width="8.85546875" style="226" customWidth="1"/>
    <col min="10248" max="10248" width="11.28515625" style="226" customWidth="1"/>
    <col min="10249" max="10249" width="10.85546875" style="226" customWidth="1"/>
    <col min="10250" max="10250" width="8.85546875" style="226" customWidth="1"/>
    <col min="10251" max="10251" width="11.140625" style="226" customWidth="1"/>
    <col min="10252" max="10255" width="11.85546875" style="226" customWidth="1"/>
    <col min="10256" max="10256" width="8.85546875" style="226" customWidth="1"/>
    <col min="10257" max="10257" width="10.85546875" style="226" customWidth="1"/>
    <col min="10258" max="10258" width="11.140625" style="226" customWidth="1"/>
    <col min="10259" max="10259" width="8.85546875" style="226" customWidth="1"/>
    <col min="10260" max="10260" width="10.85546875" style="226" customWidth="1"/>
    <col min="10261" max="10261" width="11.140625" style="226" customWidth="1"/>
    <col min="10262" max="10262" width="8.85546875" style="226" customWidth="1"/>
    <col min="10263" max="10263" width="10.85546875" style="226" customWidth="1"/>
    <col min="10264" max="10264" width="11.140625" style="226" customWidth="1"/>
    <col min="10265" max="10496" width="8.85546875" style="226"/>
    <col min="10497" max="10497" width="8.85546875" style="226" customWidth="1"/>
    <col min="10498" max="10498" width="10.85546875" style="226" customWidth="1"/>
    <col min="10499" max="10499" width="52.7109375" style="226" customWidth="1"/>
    <col min="10500" max="10500" width="11.140625" style="226" customWidth="1"/>
    <col min="10501" max="10501" width="10.7109375" style="226" customWidth="1"/>
    <col min="10502" max="10502" width="10.28515625" style="226" customWidth="1"/>
    <col min="10503" max="10503" width="8.85546875" style="226" customWidth="1"/>
    <col min="10504" max="10504" width="11.28515625" style="226" customWidth="1"/>
    <col min="10505" max="10505" width="10.85546875" style="226" customWidth="1"/>
    <col min="10506" max="10506" width="8.85546875" style="226" customWidth="1"/>
    <col min="10507" max="10507" width="11.140625" style="226" customWidth="1"/>
    <col min="10508" max="10511" width="11.85546875" style="226" customWidth="1"/>
    <col min="10512" max="10512" width="8.85546875" style="226" customWidth="1"/>
    <col min="10513" max="10513" width="10.85546875" style="226" customWidth="1"/>
    <col min="10514" max="10514" width="11.140625" style="226" customWidth="1"/>
    <col min="10515" max="10515" width="8.85546875" style="226" customWidth="1"/>
    <col min="10516" max="10516" width="10.85546875" style="226" customWidth="1"/>
    <col min="10517" max="10517" width="11.140625" style="226" customWidth="1"/>
    <col min="10518" max="10518" width="8.85546875" style="226" customWidth="1"/>
    <col min="10519" max="10519" width="10.85546875" style="226" customWidth="1"/>
    <col min="10520" max="10520" width="11.140625" style="226" customWidth="1"/>
    <col min="10521" max="10752" width="8.85546875" style="226"/>
    <col min="10753" max="10753" width="8.85546875" style="226" customWidth="1"/>
    <col min="10754" max="10754" width="10.85546875" style="226" customWidth="1"/>
    <col min="10755" max="10755" width="52.7109375" style="226" customWidth="1"/>
    <col min="10756" max="10756" width="11.140625" style="226" customWidth="1"/>
    <col min="10757" max="10757" width="10.7109375" style="226" customWidth="1"/>
    <col min="10758" max="10758" width="10.28515625" style="226" customWidth="1"/>
    <col min="10759" max="10759" width="8.85546875" style="226" customWidth="1"/>
    <col min="10760" max="10760" width="11.28515625" style="226" customWidth="1"/>
    <col min="10761" max="10761" width="10.85546875" style="226" customWidth="1"/>
    <col min="10762" max="10762" width="8.85546875" style="226" customWidth="1"/>
    <col min="10763" max="10763" width="11.140625" style="226" customWidth="1"/>
    <col min="10764" max="10767" width="11.85546875" style="226" customWidth="1"/>
    <col min="10768" max="10768" width="8.85546875" style="226" customWidth="1"/>
    <col min="10769" max="10769" width="10.85546875" style="226" customWidth="1"/>
    <col min="10770" max="10770" width="11.140625" style="226" customWidth="1"/>
    <col min="10771" max="10771" width="8.85546875" style="226" customWidth="1"/>
    <col min="10772" max="10772" width="10.85546875" style="226" customWidth="1"/>
    <col min="10773" max="10773" width="11.140625" style="226" customWidth="1"/>
    <col min="10774" max="10774" width="8.85546875" style="226" customWidth="1"/>
    <col min="10775" max="10775" width="10.85546875" style="226" customWidth="1"/>
    <col min="10776" max="10776" width="11.140625" style="226" customWidth="1"/>
    <col min="10777" max="11008" width="8.85546875" style="226"/>
    <col min="11009" max="11009" width="8.85546875" style="226" customWidth="1"/>
    <col min="11010" max="11010" width="10.85546875" style="226" customWidth="1"/>
    <col min="11011" max="11011" width="52.7109375" style="226" customWidth="1"/>
    <col min="11012" max="11012" width="11.140625" style="226" customWidth="1"/>
    <col min="11013" max="11013" width="10.7109375" style="226" customWidth="1"/>
    <col min="11014" max="11014" width="10.28515625" style="226" customWidth="1"/>
    <col min="11015" max="11015" width="8.85546875" style="226" customWidth="1"/>
    <col min="11016" max="11016" width="11.28515625" style="226" customWidth="1"/>
    <col min="11017" max="11017" width="10.85546875" style="226" customWidth="1"/>
    <col min="11018" max="11018" width="8.85546875" style="226" customWidth="1"/>
    <col min="11019" max="11019" width="11.140625" style="226" customWidth="1"/>
    <col min="11020" max="11023" width="11.85546875" style="226" customWidth="1"/>
    <col min="11024" max="11024" width="8.85546875" style="226" customWidth="1"/>
    <col min="11025" max="11025" width="10.85546875" style="226" customWidth="1"/>
    <col min="11026" max="11026" width="11.140625" style="226" customWidth="1"/>
    <col min="11027" max="11027" width="8.85546875" style="226" customWidth="1"/>
    <col min="11028" max="11028" width="10.85546875" style="226" customWidth="1"/>
    <col min="11029" max="11029" width="11.140625" style="226" customWidth="1"/>
    <col min="11030" max="11030" width="8.85546875" style="226" customWidth="1"/>
    <col min="11031" max="11031" width="10.85546875" style="226" customWidth="1"/>
    <col min="11032" max="11032" width="11.140625" style="226" customWidth="1"/>
    <col min="11033" max="11264" width="8.85546875" style="226"/>
    <col min="11265" max="11265" width="8.85546875" style="226" customWidth="1"/>
    <col min="11266" max="11266" width="10.85546875" style="226" customWidth="1"/>
    <col min="11267" max="11267" width="52.7109375" style="226" customWidth="1"/>
    <col min="11268" max="11268" width="11.140625" style="226" customWidth="1"/>
    <col min="11269" max="11269" width="10.7109375" style="226" customWidth="1"/>
    <col min="11270" max="11270" width="10.28515625" style="226" customWidth="1"/>
    <col min="11271" max="11271" width="8.85546875" style="226" customWidth="1"/>
    <col min="11272" max="11272" width="11.28515625" style="226" customWidth="1"/>
    <col min="11273" max="11273" width="10.85546875" style="226" customWidth="1"/>
    <col min="11274" max="11274" width="8.85546875" style="226" customWidth="1"/>
    <col min="11275" max="11275" width="11.140625" style="226" customWidth="1"/>
    <col min="11276" max="11279" width="11.85546875" style="226" customWidth="1"/>
    <col min="11280" max="11280" width="8.85546875" style="226" customWidth="1"/>
    <col min="11281" max="11281" width="10.85546875" style="226" customWidth="1"/>
    <col min="11282" max="11282" width="11.140625" style="226" customWidth="1"/>
    <col min="11283" max="11283" width="8.85546875" style="226" customWidth="1"/>
    <col min="11284" max="11284" width="10.85546875" style="226" customWidth="1"/>
    <col min="11285" max="11285" width="11.140625" style="226" customWidth="1"/>
    <col min="11286" max="11286" width="8.85546875" style="226" customWidth="1"/>
    <col min="11287" max="11287" width="10.85546875" style="226" customWidth="1"/>
    <col min="11288" max="11288" width="11.140625" style="226" customWidth="1"/>
    <col min="11289" max="11520" width="8.85546875" style="226"/>
    <col min="11521" max="11521" width="8.85546875" style="226" customWidth="1"/>
    <col min="11522" max="11522" width="10.85546875" style="226" customWidth="1"/>
    <col min="11523" max="11523" width="52.7109375" style="226" customWidth="1"/>
    <col min="11524" max="11524" width="11.140625" style="226" customWidth="1"/>
    <col min="11525" max="11525" width="10.7109375" style="226" customWidth="1"/>
    <col min="11526" max="11526" width="10.28515625" style="226" customWidth="1"/>
    <col min="11527" max="11527" width="8.85546875" style="226" customWidth="1"/>
    <col min="11528" max="11528" width="11.28515625" style="226" customWidth="1"/>
    <col min="11529" max="11529" width="10.85546875" style="226" customWidth="1"/>
    <col min="11530" max="11530" width="8.85546875" style="226" customWidth="1"/>
    <col min="11531" max="11531" width="11.140625" style="226" customWidth="1"/>
    <col min="11532" max="11535" width="11.85546875" style="226" customWidth="1"/>
    <col min="11536" max="11536" width="8.85546875" style="226" customWidth="1"/>
    <col min="11537" max="11537" width="10.85546875" style="226" customWidth="1"/>
    <col min="11538" max="11538" width="11.140625" style="226" customWidth="1"/>
    <col min="11539" max="11539" width="8.85546875" style="226" customWidth="1"/>
    <col min="11540" max="11540" width="10.85546875" style="226" customWidth="1"/>
    <col min="11541" max="11541" width="11.140625" style="226" customWidth="1"/>
    <col min="11542" max="11542" width="8.85546875" style="226" customWidth="1"/>
    <col min="11543" max="11543" width="10.85546875" style="226" customWidth="1"/>
    <col min="11544" max="11544" width="11.140625" style="226" customWidth="1"/>
    <col min="11545" max="11776" width="8.85546875" style="226"/>
    <col min="11777" max="11777" width="8.85546875" style="226" customWidth="1"/>
    <col min="11778" max="11778" width="10.85546875" style="226" customWidth="1"/>
    <col min="11779" max="11779" width="52.7109375" style="226" customWidth="1"/>
    <col min="11780" max="11780" width="11.140625" style="226" customWidth="1"/>
    <col min="11781" max="11781" width="10.7109375" style="226" customWidth="1"/>
    <col min="11782" max="11782" width="10.28515625" style="226" customWidth="1"/>
    <col min="11783" max="11783" width="8.85546875" style="226" customWidth="1"/>
    <col min="11784" max="11784" width="11.28515625" style="226" customWidth="1"/>
    <col min="11785" max="11785" width="10.85546875" style="226" customWidth="1"/>
    <col min="11786" max="11786" width="8.85546875" style="226" customWidth="1"/>
    <col min="11787" max="11787" width="11.140625" style="226" customWidth="1"/>
    <col min="11788" max="11791" width="11.85546875" style="226" customWidth="1"/>
    <col min="11792" max="11792" width="8.85546875" style="226" customWidth="1"/>
    <col min="11793" max="11793" width="10.85546875" style="226" customWidth="1"/>
    <col min="11794" max="11794" width="11.140625" style="226" customWidth="1"/>
    <col min="11795" max="11795" width="8.85546875" style="226" customWidth="1"/>
    <col min="11796" max="11796" width="10.85546875" style="226" customWidth="1"/>
    <col min="11797" max="11797" width="11.140625" style="226" customWidth="1"/>
    <col min="11798" max="11798" width="8.85546875" style="226" customWidth="1"/>
    <col min="11799" max="11799" width="10.85546875" style="226" customWidth="1"/>
    <col min="11800" max="11800" width="11.140625" style="226" customWidth="1"/>
    <col min="11801" max="12032" width="8.85546875" style="226"/>
    <col min="12033" max="12033" width="8.85546875" style="226" customWidth="1"/>
    <col min="12034" max="12034" width="10.85546875" style="226" customWidth="1"/>
    <col min="12035" max="12035" width="52.7109375" style="226" customWidth="1"/>
    <col min="12036" max="12036" width="11.140625" style="226" customWidth="1"/>
    <col min="12037" max="12037" width="10.7109375" style="226" customWidth="1"/>
    <col min="12038" max="12038" width="10.28515625" style="226" customWidth="1"/>
    <col min="12039" max="12039" width="8.85546875" style="226" customWidth="1"/>
    <col min="12040" max="12040" width="11.28515625" style="226" customWidth="1"/>
    <col min="12041" max="12041" width="10.85546875" style="226" customWidth="1"/>
    <col min="12042" max="12042" width="8.85546875" style="226" customWidth="1"/>
    <col min="12043" max="12043" width="11.140625" style="226" customWidth="1"/>
    <col min="12044" max="12047" width="11.85546875" style="226" customWidth="1"/>
    <col min="12048" max="12048" width="8.85546875" style="226" customWidth="1"/>
    <col min="12049" max="12049" width="10.85546875" style="226" customWidth="1"/>
    <col min="12050" max="12050" width="11.140625" style="226" customWidth="1"/>
    <col min="12051" max="12051" width="8.85546875" style="226" customWidth="1"/>
    <col min="12052" max="12052" width="10.85546875" style="226" customWidth="1"/>
    <col min="12053" max="12053" width="11.140625" style="226" customWidth="1"/>
    <col min="12054" max="12054" width="8.85546875" style="226" customWidth="1"/>
    <col min="12055" max="12055" width="10.85546875" style="226" customWidth="1"/>
    <col min="12056" max="12056" width="11.140625" style="226" customWidth="1"/>
    <col min="12057" max="12288" width="8.85546875" style="226"/>
    <col min="12289" max="12289" width="8.85546875" style="226" customWidth="1"/>
    <col min="12290" max="12290" width="10.85546875" style="226" customWidth="1"/>
    <col min="12291" max="12291" width="52.7109375" style="226" customWidth="1"/>
    <col min="12292" max="12292" width="11.140625" style="226" customWidth="1"/>
    <col min="12293" max="12293" width="10.7109375" style="226" customWidth="1"/>
    <col min="12294" max="12294" width="10.28515625" style="226" customWidth="1"/>
    <col min="12295" max="12295" width="8.85546875" style="226" customWidth="1"/>
    <col min="12296" max="12296" width="11.28515625" style="226" customWidth="1"/>
    <col min="12297" max="12297" width="10.85546875" style="226" customWidth="1"/>
    <col min="12298" max="12298" width="8.85546875" style="226" customWidth="1"/>
    <col min="12299" max="12299" width="11.140625" style="226" customWidth="1"/>
    <col min="12300" max="12303" width="11.85546875" style="226" customWidth="1"/>
    <col min="12304" max="12304" width="8.85546875" style="226" customWidth="1"/>
    <col min="12305" max="12305" width="10.85546875" style="226" customWidth="1"/>
    <col min="12306" max="12306" width="11.140625" style="226" customWidth="1"/>
    <col min="12307" max="12307" width="8.85546875" style="226" customWidth="1"/>
    <col min="12308" max="12308" width="10.85546875" style="226" customWidth="1"/>
    <col min="12309" max="12309" width="11.140625" style="226" customWidth="1"/>
    <col min="12310" max="12310" width="8.85546875" style="226" customWidth="1"/>
    <col min="12311" max="12311" width="10.85546875" style="226" customWidth="1"/>
    <col min="12312" max="12312" width="11.140625" style="226" customWidth="1"/>
    <col min="12313" max="12544" width="8.85546875" style="226"/>
    <col min="12545" max="12545" width="8.85546875" style="226" customWidth="1"/>
    <col min="12546" max="12546" width="10.85546875" style="226" customWidth="1"/>
    <col min="12547" max="12547" width="52.7109375" style="226" customWidth="1"/>
    <col min="12548" max="12548" width="11.140625" style="226" customWidth="1"/>
    <col min="12549" max="12549" width="10.7109375" style="226" customWidth="1"/>
    <col min="12550" max="12550" width="10.28515625" style="226" customWidth="1"/>
    <col min="12551" max="12551" width="8.85546875" style="226" customWidth="1"/>
    <col min="12552" max="12552" width="11.28515625" style="226" customWidth="1"/>
    <col min="12553" max="12553" width="10.85546875" style="226" customWidth="1"/>
    <col min="12554" max="12554" width="8.85546875" style="226" customWidth="1"/>
    <col min="12555" max="12555" width="11.140625" style="226" customWidth="1"/>
    <col min="12556" max="12559" width="11.85546875" style="226" customWidth="1"/>
    <col min="12560" max="12560" width="8.85546875" style="226" customWidth="1"/>
    <col min="12561" max="12561" width="10.85546875" style="226" customWidth="1"/>
    <col min="12562" max="12562" width="11.140625" style="226" customWidth="1"/>
    <col min="12563" max="12563" width="8.85546875" style="226" customWidth="1"/>
    <col min="12564" max="12564" width="10.85546875" style="226" customWidth="1"/>
    <col min="12565" max="12565" width="11.140625" style="226" customWidth="1"/>
    <col min="12566" max="12566" width="8.85546875" style="226" customWidth="1"/>
    <col min="12567" max="12567" width="10.85546875" style="226" customWidth="1"/>
    <col min="12568" max="12568" width="11.140625" style="226" customWidth="1"/>
    <col min="12569" max="12800" width="8.85546875" style="226"/>
    <col min="12801" max="12801" width="8.85546875" style="226" customWidth="1"/>
    <col min="12802" max="12802" width="10.85546875" style="226" customWidth="1"/>
    <col min="12803" max="12803" width="52.7109375" style="226" customWidth="1"/>
    <col min="12804" max="12804" width="11.140625" style="226" customWidth="1"/>
    <col min="12805" max="12805" width="10.7109375" style="226" customWidth="1"/>
    <col min="12806" max="12806" width="10.28515625" style="226" customWidth="1"/>
    <col min="12807" max="12807" width="8.85546875" style="226" customWidth="1"/>
    <col min="12808" max="12808" width="11.28515625" style="226" customWidth="1"/>
    <col min="12809" max="12809" width="10.85546875" style="226" customWidth="1"/>
    <col min="12810" max="12810" width="8.85546875" style="226" customWidth="1"/>
    <col min="12811" max="12811" width="11.140625" style="226" customWidth="1"/>
    <col min="12812" max="12815" width="11.85546875" style="226" customWidth="1"/>
    <col min="12816" max="12816" width="8.85546875" style="226" customWidth="1"/>
    <col min="12817" max="12817" width="10.85546875" style="226" customWidth="1"/>
    <col min="12818" max="12818" width="11.140625" style="226" customWidth="1"/>
    <col min="12819" max="12819" width="8.85546875" style="226" customWidth="1"/>
    <col min="12820" max="12820" width="10.85546875" style="226" customWidth="1"/>
    <col min="12821" max="12821" width="11.140625" style="226" customWidth="1"/>
    <col min="12822" max="12822" width="8.85546875" style="226" customWidth="1"/>
    <col min="12823" max="12823" width="10.85546875" style="226" customWidth="1"/>
    <col min="12824" max="12824" width="11.140625" style="226" customWidth="1"/>
    <col min="12825" max="13056" width="8.85546875" style="226"/>
    <col min="13057" max="13057" width="8.85546875" style="226" customWidth="1"/>
    <col min="13058" max="13058" width="10.85546875" style="226" customWidth="1"/>
    <col min="13059" max="13059" width="52.7109375" style="226" customWidth="1"/>
    <col min="13060" max="13060" width="11.140625" style="226" customWidth="1"/>
    <col min="13061" max="13061" width="10.7109375" style="226" customWidth="1"/>
    <col min="13062" max="13062" width="10.28515625" style="226" customWidth="1"/>
    <col min="13063" max="13063" width="8.85546875" style="226" customWidth="1"/>
    <col min="13064" max="13064" width="11.28515625" style="226" customWidth="1"/>
    <col min="13065" max="13065" width="10.85546875" style="226" customWidth="1"/>
    <col min="13066" max="13066" width="8.85546875" style="226" customWidth="1"/>
    <col min="13067" max="13067" width="11.140625" style="226" customWidth="1"/>
    <col min="13068" max="13071" width="11.85546875" style="226" customWidth="1"/>
    <col min="13072" max="13072" width="8.85546875" style="226" customWidth="1"/>
    <col min="13073" max="13073" width="10.85546875" style="226" customWidth="1"/>
    <col min="13074" max="13074" width="11.140625" style="226" customWidth="1"/>
    <col min="13075" max="13075" width="8.85546875" style="226" customWidth="1"/>
    <col min="13076" max="13076" width="10.85546875" style="226" customWidth="1"/>
    <col min="13077" max="13077" width="11.140625" style="226" customWidth="1"/>
    <col min="13078" max="13078" width="8.85546875" style="226" customWidth="1"/>
    <col min="13079" max="13079" width="10.85546875" style="226" customWidth="1"/>
    <col min="13080" max="13080" width="11.140625" style="226" customWidth="1"/>
    <col min="13081" max="13312" width="8.85546875" style="226"/>
    <col min="13313" max="13313" width="8.85546875" style="226" customWidth="1"/>
    <col min="13314" max="13314" width="10.85546875" style="226" customWidth="1"/>
    <col min="13315" max="13315" width="52.7109375" style="226" customWidth="1"/>
    <col min="13316" max="13316" width="11.140625" style="226" customWidth="1"/>
    <col min="13317" max="13317" width="10.7109375" style="226" customWidth="1"/>
    <col min="13318" max="13318" width="10.28515625" style="226" customWidth="1"/>
    <col min="13319" max="13319" width="8.85546875" style="226" customWidth="1"/>
    <col min="13320" max="13320" width="11.28515625" style="226" customWidth="1"/>
    <col min="13321" max="13321" width="10.85546875" style="226" customWidth="1"/>
    <col min="13322" max="13322" width="8.85546875" style="226" customWidth="1"/>
    <col min="13323" max="13323" width="11.140625" style="226" customWidth="1"/>
    <col min="13324" max="13327" width="11.85546875" style="226" customWidth="1"/>
    <col min="13328" max="13328" width="8.85546875" style="226" customWidth="1"/>
    <col min="13329" max="13329" width="10.85546875" style="226" customWidth="1"/>
    <col min="13330" max="13330" width="11.140625" style="226" customWidth="1"/>
    <col min="13331" max="13331" width="8.85546875" style="226" customWidth="1"/>
    <col min="13332" max="13332" width="10.85546875" style="226" customWidth="1"/>
    <col min="13333" max="13333" width="11.140625" style="226" customWidth="1"/>
    <col min="13334" max="13334" width="8.85546875" style="226" customWidth="1"/>
    <col min="13335" max="13335" width="10.85546875" style="226" customWidth="1"/>
    <col min="13336" max="13336" width="11.140625" style="226" customWidth="1"/>
    <col min="13337" max="13568" width="8.85546875" style="226"/>
    <col min="13569" max="13569" width="8.85546875" style="226" customWidth="1"/>
    <col min="13570" max="13570" width="10.85546875" style="226" customWidth="1"/>
    <col min="13571" max="13571" width="52.7109375" style="226" customWidth="1"/>
    <col min="13572" max="13572" width="11.140625" style="226" customWidth="1"/>
    <col min="13573" max="13573" width="10.7109375" style="226" customWidth="1"/>
    <col min="13574" max="13574" width="10.28515625" style="226" customWidth="1"/>
    <col min="13575" max="13575" width="8.85546875" style="226" customWidth="1"/>
    <col min="13576" max="13576" width="11.28515625" style="226" customWidth="1"/>
    <col min="13577" max="13577" width="10.85546875" style="226" customWidth="1"/>
    <col min="13578" max="13578" width="8.85546875" style="226" customWidth="1"/>
    <col min="13579" max="13579" width="11.140625" style="226" customWidth="1"/>
    <col min="13580" max="13583" width="11.85546875" style="226" customWidth="1"/>
    <col min="13584" max="13584" width="8.85546875" style="226" customWidth="1"/>
    <col min="13585" max="13585" width="10.85546875" style="226" customWidth="1"/>
    <col min="13586" max="13586" width="11.140625" style="226" customWidth="1"/>
    <col min="13587" max="13587" width="8.85546875" style="226" customWidth="1"/>
    <col min="13588" max="13588" width="10.85546875" style="226" customWidth="1"/>
    <col min="13589" max="13589" width="11.140625" style="226" customWidth="1"/>
    <col min="13590" max="13590" width="8.85546875" style="226" customWidth="1"/>
    <col min="13591" max="13591" width="10.85546875" style="226" customWidth="1"/>
    <col min="13592" max="13592" width="11.140625" style="226" customWidth="1"/>
    <col min="13593" max="13824" width="8.85546875" style="226"/>
    <col min="13825" max="13825" width="8.85546875" style="226" customWidth="1"/>
    <col min="13826" max="13826" width="10.85546875" style="226" customWidth="1"/>
    <col min="13827" max="13827" width="52.7109375" style="226" customWidth="1"/>
    <col min="13828" max="13828" width="11.140625" style="226" customWidth="1"/>
    <col min="13829" max="13829" width="10.7109375" style="226" customWidth="1"/>
    <col min="13830" max="13830" width="10.28515625" style="226" customWidth="1"/>
    <col min="13831" max="13831" width="8.85546875" style="226" customWidth="1"/>
    <col min="13832" max="13832" width="11.28515625" style="226" customWidth="1"/>
    <col min="13833" max="13833" width="10.85546875" style="226" customWidth="1"/>
    <col min="13834" max="13834" width="8.85546875" style="226" customWidth="1"/>
    <col min="13835" max="13835" width="11.140625" style="226" customWidth="1"/>
    <col min="13836" max="13839" width="11.85546875" style="226" customWidth="1"/>
    <col min="13840" max="13840" width="8.85546875" style="226" customWidth="1"/>
    <col min="13841" max="13841" width="10.85546875" style="226" customWidth="1"/>
    <col min="13842" max="13842" width="11.140625" style="226" customWidth="1"/>
    <col min="13843" max="13843" width="8.85546875" style="226" customWidth="1"/>
    <col min="13844" max="13844" width="10.85546875" style="226" customWidth="1"/>
    <col min="13845" max="13845" width="11.140625" style="226" customWidth="1"/>
    <col min="13846" max="13846" width="8.85546875" style="226" customWidth="1"/>
    <col min="13847" max="13847" width="10.85546875" style="226" customWidth="1"/>
    <col min="13848" max="13848" width="11.140625" style="226" customWidth="1"/>
    <col min="13849" max="14080" width="8.85546875" style="226"/>
    <col min="14081" max="14081" width="8.85546875" style="226" customWidth="1"/>
    <col min="14082" max="14082" width="10.85546875" style="226" customWidth="1"/>
    <col min="14083" max="14083" width="52.7109375" style="226" customWidth="1"/>
    <col min="14084" max="14084" width="11.140625" style="226" customWidth="1"/>
    <col min="14085" max="14085" width="10.7109375" style="226" customWidth="1"/>
    <col min="14086" max="14086" width="10.28515625" style="226" customWidth="1"/>
    <col min="14087" max="14087" width="8.85546875" style="226" customWidth="1"/>
    <col min="14088" max="14088" width="11.28515625" style="226" customWidth="1"/>
    <col min="14089" max="14089" width="10.85546875" style="226" customWidth="1"/>
    <col min="14090" max="14090" width="8.85546875" style="226" customWidth="1"/>
    <col min="14091" max="14091" width="11.140625" style="226" customWidth="1"/>
    <col min="14092" max="14095" width="11.85546875" style="226" customWidth="1"/>
    <col min="14096" max="14096" width="8.85546875" style="226" customWidth="1"/>
    <col min="14097" max="14097" width="10.85546875" style="226" customWidth="1"/>
    <col min="14098" max="14098" width="11.140625" style="226" customWidth="1"/>
    <col min="14099" max="14099" width="8.85546875" style="226" customWidth="1"/>
    <col min="14100" max="14100" width="10.85546875" style="226" customWidth="1"/>
    <col min="14101" max="14101" width="11.140625" style="226" customWidth="1"/>
    <col min="14102" max="14102" width="8.85546875" style="226" customWidth="1"/>
    <col min="14103" max="14103" width="10.85546875" style="226" customWidth="1"/>
    <col min="14104" max="14104" width="11.140625" style="226" customWidth="1"/>
    <col min="14105" max="14336" width="8.85546875" style="226"/>
    <col min="14337" max="14337" width="8.85546875" style="226" customWidth="1"/>
    <col min="14338" max="14338" width="10.85546875" style="226" customWidth="1"/>
    <col min="14339" max="14339" width="52.7109375" style="226" customWidth="1"/>
    <col min="14340" max="14340" width="11.140625" style="226" customWidth="1"/>
    <col min="14341" max="14341" width="10.7109375" style="226" customWidth="1"/>
    <col min="14342" max="14342" width="10.28515625" style="226" customWidth="1"/>
    <col min="14343" max="14343" width="8.85546875" style="226" customWidth="1"/>
    <col min="14344" max="14344" width="11.28515625" style="226" customWidth="1"/>
    <col min="14345" max="14345" width="10.85546875" style="226" customWidth="1"/>
    <col min="14346" max="14346" width="8.85546875" style="226" customWidth="1"/>
    <col min="14347" max="14347" width="11.140625" style="226" customWidth="1"/>
    <col min="14348" max="14351" width="11.85546875" style="226" customWidth="1"/>
    <col min="14352" max="14352" width="8.85546875" style="226" customWidth="1"/>
    <col min="14353" max="14353" width="10.85546875" style="226" customWidth="1"/>
    <col min="14354" max="14354" width="11.140625" style="226" customWidth="1"/>
    <col min="14355" max="14355" width="8.85546875" style="226" customWidth="1"/>
    <col min="14356" max="14356" width="10.85546875" style="226" customWidth="1"/>
    <col min="14357" max="14357" width="11.140625" style="226" customWidth="1"/>
    <col min="14358" max="14358" width="8.85546875" style="226" customWidth="1"/>
    <col min="14359" max="14359" width="10.85546875" style="226" customWidth="1"/>
    <col min="14360" max="14360" width="11.140625" style="226" customWidth="1"/>
    <col min="14361" max="14592" width="8.85546875" style="226"/>
    <col min="14593" max="14593" width="8.85546875" style="226" customWidth="1"/>
    <col min="14594" max="14594" width="10.85546875" style="226" customWidth="1"/>
    <col min="14595" max="14595" width="52.7109375" style="226" customWidth="1"/>
    <col min="14596" max="14596" width="11.140625" style="226" customWidth="1"/>
    <col min="14597" max="14597" width="10.7109375" style="226" customWidth="1"/>
    <col min="14598" max="14598" width="10.28515625" style="226" customWidth="1"/>
    <col min="14599" max="14599" width="8.85546875" style="226" customWidth="1"/>
    <col min="14600" max="14600" width="11.28515625" style="226" customWidth="1"/>
    <col min="14601" max="14601" width="10.85546875" style="226" customWidth="1"/>
    <col min="14602" max="14602" width="8.85546875" style="226" customWidth="1"/>
    <col min="14603" max="14603" width="11.140625" style="226" customWidth="1"/>
    <col min="14604" max="14607" width="11.85546875" style="226" customWidth="1"/>
    <col min="14608" max="14608" width="8.85546875" style="226" customWidth="1"/>
    <col min="14609" max="14609" width="10.85546875" style="226" customWidth="1"/>
    <col min="14610" max="14610" width="11.140625" style="226" customWidth="1"/>
    <col min="14611" max="14611" width="8.85546875" style="226" customWidth="1"/>
    <col min="14612" max="14612" width="10.85546875" style="226" customWidth="1"/>
    <col min="14613" max="14613" width="11.140625" style="226" customWidth="1"/>
    <col min="14614" max="14614" width="8.85546875" style="226" customWidth="1"/>
    <col min="14615" max="14615" width="10.85546875" style="226" customWidth="1"/>
    <col min="14616" max="14616" width="11.140625" style="226" customWidth="1"/>
    <col min="14617" max="14848" width="8.85546875" style="226"/>
    <col min="14849" max="14849" width="8.85546875" style="226" customWidth="1"/>
    <col min="14850" max="14850" width="10.85546875" style="226" customWidth="1"/>
    <col min="14851" max="14851" width="52.7109375" style="226" customWidth="1"/>
    <col min="14852" max="14852" width="11.140625" style="226" customWidth="1"/>
    <col min="14853" max="14853" width="10.7109375" style="226" customWidth="1"/>
    <col min="14854" max="14854" width="10.28515625" style="226" customWidth="1"/>
    <col min="14855" max="14855" width="8.85546875" style="226" customWidth="1"/>
    <col min="14856" max="14856" width="11.28515625" style="226" customWidth="1"/>
    <col min="14857" max="14857" width="10.85546875" style="226" customWidth="1"/>
    <col min="14858" max="14858" width="8.85546875" style="226" customWidth="1"/>
    <col min="14859" max="14859" width="11.140625" style="226" customWidth="1"/>
    <col min="14860" max="14863" width="11.85546875" style="226" customWidth="1"/>
    <col min="14864" max="14864" width="8.85546875" style="226" customWidth="1"/>
    <col min="14865" max="14865" width="10.85546875" style="226" customWidth="1"/>
    <col min="14866" max="14866" width="11.140625" style="226" customWidth="1"/>
    <col min="14867" max="14867" width="8.85546875" style="226" customWidth="1"/>
    <col min="14868" max="14868" width="10.85546875" style="226" customWidth="1"/>
    <col min="14869" max="14869" width="11.140625" style="226" customWidth="1"/>
    <col min="14870" max="14870" width="8.85546875" style="226" customWidth="1"/>
    <col min="14871" max="14871" width="10.85546875" style="226" customWidth="1"/>
    <col min="14872" max="14872" width="11.140625" style="226" customWidth="1"/>
    <col min="14873" max="15104" width="8.85546875" style="226"/>
    <col min="15105" max="15105" width="8.85546875" style="226" customWidth="1"/>
    <col min="15106" max="15106" width="10.85546875" style="226" customWidth="1"/>
    <col min="15107" max="15107" width="52.7109375" style="226" customWidth="1"/>
    <col min="15108" max="15108" width="11.140625" style="226" customWidth="1"/>
    <col min="15109" max="15109" width="10.7109375" style="226" customWidth="1"/>
    <col min="15110" max="15110" width="10.28515625" style="226" customWidth="1"/>
    <col min="15111" max="15111" width="8.85546875" style="226" customWidth="1"/>
    <col min="15112" max="15112" width="11.28515625" style="226" customWidth="1"/>
    <col min="15113" max="15113" width="10.85546875" style="226" customWidth="1"/>
    <col min="15114" max="15114" width="8.85546875" style="226" customWidth="1"/>
    <col min="15115" max="15115" width="11.140625" style="226" customWidth="1"/>
    <col min="15116" max="15119" width="11.85546875" style="226" customWidth="1"/>
    <col min="15120" max="15120" width="8.85546875" style="226" customWidth="1"/>
    <col min="15121" max="15121" width="10.85546875" style="226" customWidth="1"/>
    <col min="15122" max="15122" width="11.140625" style="226" customWidth="1"/>
    <col min="15123" max="15123" width="8.85546875" style="226" customWidth="1"/>
    <col min="15124" max="15124" width="10.85546875" style="226" customWidth="1"/>
    <col min="15125" max="15125" width="11.140625" style="226" customWidth="1"/>
    <col min="15126" max="15126" width="8.85546875" style="226" customWidth="1"/>
    <col min="15127" max="15127" width="10.85546875" style="226" customWidth="1"/>
    <col min="15128" max="15128" width="11.140625" style="226" customWidth="1"/>
    <col min="15129" max="15360" width="8.85546875" style="226"/>
    <col min="15361" max="15361" width="8.85546875" style="226" customWidth="1"/>
    <col min="15362" max="15362" width="10.85546875" style="226" customWidth="1"/>
    <col min="15363" max="15363" width="52.7109375" style="226" customWidth="1"/>
    <col min="15364" max="15364" width="11.140625" style="226" customWidth="1"/>
    <col min="15365" max="15365" width="10.7109375" style="226" customWidth="1"/>
    <col min="15366" max="15366" width="10.28515625" style="226" customWidth="1"/>
    <col min="15367" max="15367" width="8.85546875" style="226" customWidth="1"/>
    <col min="15368" max="15368" width="11.28515625" style="226" customWidth="1"/>
    <col min="15369" max="15369" width="10.85546875" style="226" customWidth="1"/>
    <col min="15370" max="15370" width="8.85546875" style="226" customWidth="1"/>
    <col min="15371" max="15371" width="11.140625" style="226" customWidth="1"/>
    <col min="15372" max="15375" width="11.85546875" style="226" customWidth="1"/>
    <col min="15376" max="15376" width="8.85546875" style="226" customWidth="1"/>
    <col min="15377" max="15377" width="10.85546875" style="226" customWidth="1"/>
    <col min="15378" max="15378" width="11.140625" style="226" customWidth="1"/>
    <col min="15379" max="15379" width="8.85546875" style="226" customWidth="1"/>
    <col min="15380" max="15380" width="10.85546875" style="226" customWidth="1"/>
    <col min="15381" max="15381" width="11.140625" style="226" customWidth="1"/>
    <col min="15382" max="15382" width="8.85546875" style="226" customWidth="1"/>
    <col min="15383" max="15383" width="10.85546875" style="226" customWidth="1"/>
    <col min="15384" max="15384" width="11.140625" style="226" customWidth="1"/>
    <col min="15385" max="15616" width="8.85546875" style="226"/>
    <col min="15617" max="15617" width="8.85546875" style="226" customWidth="1"/>
    <col min="15618" max="15618" width="10.85546875" style="226" customWidth="1"/>
    <col min="15619" max="15619" width="52.7109375" style="226" customWidth="1"/>
    <col min="15620" max="15620" width="11.140625" style="226" customWidth="1"/>
    <col min="15621" max="15621" width="10.7109375" style="226" customWidth="1"/>
    <col min="15622" max="15622" width="10.28515625" style="226" customWidth="1"/>
    <col min="15623" max="15623" width="8.85546875" style="226" customWidth="1"/>
    <col min="15624" max="15624" width="11.28515625" style="226" customWidth="1"/>
    <col min="15625" max="15625" width="10.85546875" style="226" customWidth="1"/>
    <col min="15626" max="15626" width="8.85546875" style="226" customWidth="1"/>
    <col min="15627" max="15627" width="11.140625" style="226" customWidth="1"/>
    <col min="15628" max="15631" width="11.85546875" style="226" customWidth="1"/>
    <col min="15632" max="15632" width="8.85546875" style="226" customWidth="1"/>
    <col min="15633" max="15633" width="10.85546875" style="226" customWidth="1"/>
    <col min="15634" max="15634" width="11.140625" style="226" customWidth="1"/>
    <col min="15635" max="15635" width="8.85546875" style="226" customWidth="1"/>
    <col min="15636" max="15636" width="10.85546875" style="226" customWidth="1"/>
    <col min="15637" max="15637" width="11.140625" style="226" customWidth="1"/>
    <col min="15638" max="15638" width="8.85546875" style="226" customWidth="1"/>
    <col min="15639" max="15639" width="10.85546875" style="226" customWidth="1"/>
    <col min="15640" max="15640" width="11.140625" style="226" customWidth="1"/>
    <col min="15641" max="15872" width="8.85546875" style="226"/>
    <col min="15873" max="15873" width="8.85546875" style="226" customWidth="1"/>
    <col min="15874" max="15874" width="10.85546875" style="226" customWidth="1"/>
    <col min="15875" max="15875" width="52.7109375" style="226" customWidth="1"/>
    <col min="15876" max="15876" width="11.140625" style="226" customWidth="1"/>
    <col min="15877" max="15877" width="10.7109375" style="226" customWidth="1"/>
    <col min="15878" max="15878" width="10.28515625" style="226" customWidth="1"/>
    <col min="15879" max="15879" width="8.85546875" style="226" customWidth="1"/>
    <col min="15880" max="15880" width="11.28515625" style="226" customWidth="1"/>
    <col min="15881" max="15881" width="10.85546875" style="226" customWidth="1"/>
    <col min="15882" max="15882" width="8.85546875" style="226" customWidth="1"/>
    <col min="15883" max="15883" width="11.140625" style="226" customWidth="1"/>
    <col min="15884" max="15887" width="11.85546875" style="226" customWidth="1"/>
    <col min="15888" max="15888" width="8.85546875" style="226" customWidth="1"/>
    <col min="15889" max="15889" width="10.85546875" style="226" customWidth="1"/>
    <col min="15890" max="15890" width="11.140625" style="226" customWidth="1"/>
    <col min="15891" max="15891" width="8.85546875" style="226" customWidth="1"/>
    <col min="15892" max="15892" width="10.85546875" style="226" customWidth="1"/>
    <col min="15893" max="15893" width="11.140625" style="226" customWidth="1"/>
    <col min="15894" max="15894" width="8.85546875" style="226" customWidth="1"/>
    <col min="15895" max="15895" width="10.85546875" style="226" customWidth="1"/>
    <col min="15896" max="15896" width="11.140625" style="226" customWidth="1"/>
    <col min="15897" max="16128" width="8.85546875" style="226"/>
    <col min="16129" max="16129" width="8.85546875" style="226" customWidth="1"/>
    <col min="16130" max="16130" width="10.85546875" style="226" customWidth="1"/>
    <col min="16131" max="16131" width="52.7109375" style="226" customWidth="1"/>
    <col min="16132" max="16132" width="11.140625" style="226" customWidth="1"/>
    <col min="16133" max="16133" width="10.7109375" style="226" customWidth="1"/>
    <col min="16134" max="16134" width="10.28515625" style="226" customWidth="1"/>
    <col min="16135" max="16135" width="8.85546875" style="226" customWidth="1"/>
    <col min="16136" max="16136" width="11.28515625" style="226" customWidth="1"/>
    <col min="16137" max="16137" width="10.85546875" style="226" customWidth="1"/>
    <col min="16138" max="16138" width="8.85546875" style="226" customWidth="1"/>
    <col min="16139" max="16139" width="11.140625" style="226" customWidth="1"/>
    <col min="16140" max="16143" width="11.85546875" style="226" customWidth="1"/>
    <col min="16144" max="16144" width="8.85546875" style="226" customWidth="1"/>
    <col min="16145" max="16145" width="10.85546875" style="226" customWidth="1"/>
    <col min="16146" max="16146" width="11.140625" style="226" customWidth="1"/>
    <col min="16147" max="16147" width="8.85546875" style="226" customWidth="1"/>
    <col min="16148" max="16148" width="10.85546875" style="226" customWidth="1"/>
    <col min="16149" max="16149" width="11.140625" style="226" customWidth="1"/>
    <col min="16150" max="16150" width="8.85546875" style="226" customWidth="1"/>
    <col min="16151" max="16151" width="10.85546875" style="226" customWidth="1"/>
    <col min="16152" max="16152" width="11.140625" style="226" customWidth="1"/>
    <col min="16153" max="16384" width="8.85546875" style="226"/>
  </cols>
  <sheetData>
    <row r="1" spans="1:27" s="224" customFormat="1" ht="18.75" customHeight="1">
      <c r="B1" s="6873" t="str">
        <f>'[6]Бакалавриат ЗО'!B1:U1</f>
        <v>Гуманитарно-педагогическая академия (филиал) ФГАОУ ВО «КФУ им. В. И. Вернадского» в г. Ялте</v>
      </c>
      <c r="C1" s="6873"/>
      <c r="D1" s="6873"/>
      <c r="E1" s="6873"/>
      <c r="F1" s="6873"/>
      <c r="G1" s="6873"/>
      <c r="H1" s="6873"/>
      <c r="I1" s="6873"/>
      <c r="J1" s="6873"/>
      <c r="K1" s="6873"/>
      <c r="L1" s="6873"/>
      <c r="M1" s="6873"/>
      <c r="N1" s="6873"/>
      <c r="O1" s="6873"/>
      <c r="P1" s="6873"/>
      <c r="Q1" s="6873"/>
      <c r="R1" s="6873"/>
      <c r="S1" s="2051"/>
      <c r="T1" s="2051"/>
      <c r="U1" s="2051"/>
    </row>
    <row r="2" spans="1:27" s="224" customFormat="1"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6874"/>
      <c r="O2" s="6874"/>
      <c r="P2" s="6874"/>
      <c r="Q2" s="6874"/>
      <c r="R2" s="6874"/>
      <c r="S2" s="5103"/>
      <c r="T2" s="5103"/>
      <c r="U2" s="5103"/>
    </row>
    <row r="3" spans="1:27" s="224" customFormat="1" ht="18.75" customHeight="1">
      <c r="B3" s="6875" t="s">
        <v>145</v>
      </c>
      <c r="C3" s="6875"/>
      <c r="D3" s="6876">
        <v>45231</v>
      </c>
      <c r="E3" s="6876"/>
      <c r="F3" s="6877" t="s">
        <v>146</v>
      </c>
      <c r="G3" s="6877"/>
      <c r="H3" s="6877"/>
      <c r="I3" s="6877"/>
      <c r="J3" s="6877"/>
      <c r="K3" s="6877"/>
      <c r="L3" s="6877"/>
      <c r="M3" s="6877"/>
      <c r="N3" s="6877"/>
      <c r="O3" s="6877"/>
      <c r="P3" s="6877"/>
      <c r="Q3" s="6877"/>
      <c r="R3" s="6877"/>
      <c r="S3" s="5104"/>
      <c r="T3" s="5104"/>
      <c r="U3" s="5104"/>
      <c r="V3" s="387"/>
      <c r="W3" s="387"/>
      <c r="X3" s="387"/>
      <c r="Y3" s="387"/>
      <c r="Z3" s="387"/>
      <c r="AA3" s="387"/>
    </row>
    <row r="4" spans="1:27" s="224" customFormat="1" ht="19.5" thickBot="1">
      <c r="B4" s="5105"/>
      <c r="C4" s="5105"/>
      <c r="F4" s="229"/>
      <c r="I4" s="229"/>
      <c r="J4" s="229"/>
      <c r="K4" s="229"/>
      <c r="L4" s="229"/>
      <c r="M4" s="229"/>
      <c r="N4" s="229"/>
      <c r="O4" s="229"/>
      <c r="R4" s="229"/>
      <c r="U4" s="229"/>
      <c r="X4" s="229"/>
    </row>
    <row r="5" spans="1:27" s="224" customFormat="1" ht="13.5" customHeight="1">
      <c r="B5" s="6862" t="s">
        <v>1</v>
      </c>
      <c r="C5" s="6863"/>
      <c r="D5" s="6848" t="s">
        <v>2</v>
      </c>
      <c r="E5" s="6849"/>
      <c r="F5" s="6850"/>
      <c r="G5" s="6848" t="s">
        <v>3</v>
      </c>
      <c r="H5" s="6849"/>
      <c r="I5" s="6850"/>
      <c r="J5" s="6848">
        <v>3</v>
      </c>
      <c r="K5" s="6849"/>
      <c r="L5" s="6850"/>
      <c r="M5" s="6848">
        <v>4</v>
      </c>
      <c r="N5" s="6849"/>
      <c r="O5" s="6850"/>
      <c r="P5" s="6848">
        <v>5</v>
      </c>
      <c r="Q5" s="6849"/>
      <c r="R5" s="6850"/>
      <c r="S5" s="6848">
        <v>6</v>
      </c>
      <c r="T5" s="6849"/>
      <c r="U5" s="6850"/>
      <c r="V5" s="6854" t="s">
        <v>147</v>
      </c>
      <c r="W5" s="6855"/>
      <c r="X5" s="6856"/>
    </row>
    <row r="6" spans="1:27" s="224" customFormat="1" ht="18.75" customHeight="1" thickBot="1">
      <c r="B6" s="6864"/>
      <c r="C6" s="6865"/>
      <c r="D6" s="6851"/>
      <c r="E6" s="6852"/>
      <c r="F6" s="6853"/>
      <c r="G6" s="6851"/>
      <c r="H6" s="6852"/>
      <c r="I6" s="6853"/>
      <c r="J6" s="6851"/>
      <c r="K6" s="6852"/>
      <c r="L6" s="6853"/>
      <c r="M6" s="6851"/>
      <c r="N6" s="6852"/>
      <c r="O6" s="6853"/>
      <c r="P6" s="6851"/>
      <c r="Q6" s="6852"/>
      <c r="R6" s="6853"/>
      <c r="S6" s="6851"/>
      <c r="T6" s="6852"/>
      <c r="U6" s="6853"/>
      <c r="V6" s="6857"/>
      <c r="W6" s="6858"/>
      <c r="X6" s="6859"/>
    </row>
    <row r="7" spans="1:27" s="206" customFormat="1" ht="72.75" customHeight="1" thickBot="1">
      <c r="A7" s="224"/>
      <c r="B7" s="6866"/>
      <c r="C7" s="6867"/>
      <c r="D7" s="2836" t="s">
        <v>7</v>
      </c>
      <c r="E7" s="2837" t="s">
        <v>8</v>
      </c>
      <c r="F7" s="2838" t="s">
        <v>9</v>
      </c>
      <c r="G7" s="2839" t="s">
        <v>7</v>
      </c>
      <c r="H7" s="2837" t="s">
        <v>8</v>
      </c>
      <c r="I7" s="2838" t="s">
        <v>9</v>
      </c>
      <c r="J7" s="2839" t="s">
        <v>7</v>
      </c>
      <c r="K7" s="2837" t="s">
        <v>8</v>
      </c>
      <c r="L7" s="2838" t="s">
        <v>9</v>
      </c>
      <c r="M7" s="2839" t="s">
        <v>7</v>
      </c>
      <c r="N7" s="2837" t="s">
        <v>8</v>
      </c>
      <c r="O7" s="2838" t="s">
        <v>9</v>
      </c>
      <c r="P7" s="2839" t="s">
        <v>7</v>
      </c>
      <c r="Q7" s="2837" t="s">
        <v>8</v>
      </c>
      <c r="R7" s="2838" t="s">
        <v>9</v>
      </c>
      <c r="S7" s="2839" t="s">
        <v>7</v>
      </c>
      <c r="T7" s="2837" t="s">
        <v>8</v>
      </c>
      <c r="U7" s="2838" t="s">
        <v>9</v>
      </c>
      <c r="V7" s="2839" t="s">
        <v>7</v>
      </c>
      <c r="W7" s="2837" t="s">
        <v>8</v>
      </c>
      <c r="X7" s="2834" t="s">
        <v>9</v>
      </c>
    </row>
    <row r="8" spans="1:27" s="206" customFormat="1" ht="24.75" customHeight="1" thickBot="1">
      <c r="B8" s="6868" t="s">
        <v>10</v>
      </c>
      <c r="C8" s="6869"/>
      <c r="D8" s="5260">
        <f t="shared" ref="D8:U8" si="0">SUM(D9:D10)</f>
        <v>26</v>
      </c>
      <c r="E8" s="5259">
        <f t="shared" si="0"/>
        <v>1</v>
      </c>
      <c r="F8" s="5259">
        <f t="shared" si="0"/>
        <v>27</v>
      </c>
      <c r="G8" s="5258">
        <f t="shared" si="0"/>
        <v>23</v>
      </c>
      <c r="H8" s="5260">
        <f t="shared" si="0"/>
        <v>1</v>
      </c>
      <c r="I8" s="5259">
        <f t="shared" si="0"/>
        <v>24</v>
      </c>
      <c r="J8" s="5260">
        <f t="shared" si="0"/>
        <v>23</v>
      </c>
      <c r="K8" s="5260">
        <f t="shared" si="0"/>
        <v>0</v>
      </c>
      <c r="L8" s="5259">
        <f t="shared" si="0"/>
        <v>23</v>
      </c>
      <c r="M8" s="5258">
        <f t="shared" si="0"/>
        <v>23</v>
      </c>
      <c r="N8" s="5260">
        <f t="shared" si="0"/>
        <v>0</v>
      </c>
      <c r="O8" s="5259">
        <f t="shared" si="0"/>
        <v>23</v>
      </c>
      <c r="P8" s="5258">
        <f t="shared" si="0"/>
        <v>21</v>
      </c>
      <c r="Q8" s="5260">
        <f t="shared" si="0"/>
        <v>0</v>
      </c>
      <c r="R8" s="5259">
        <f t="shared" si="0"/>
        <v>21</v>
      </c>
      <c r="S8" s="5258">
        <f t="shared" si="0"/>
        <v>6</v>
      </c>
      <c r="T8" s="5260">
        <f t="shared" si="0"/>
        <v>0</v>
      </c>
      <c r="U8" s="5259">
        <f t="shared" si="0"/>
        <v>6</v>
      </c>
      <c r="V8" s="5257">
        <f>D8+G8+J8+M8+P8+S8</f>
        <v>122</v>
      </c>
      <c r="W8" s="5256">
        <f t="shared" ref="W8:X8" si="1">E8+H8+K8+N8+Q8+T8</f>
        <v>2</v>
      </c>
      <c r="X8" s="5255">
        <f t="shared" si="1"/>
        <v>124</v>
      </c>
      <c r="Y8" s="4887"/>
    </row>
    <row r="9" spans="1:27" s="206" customFormat="1" ht="28.5" customHeight="1">
      <c r="B9" s="2813" t="s">
        <v>148</v>
      </c>
      <c r="C9" s="5263" t="s">
        <v>149</v>
      </c>
      <c r="D9" s="5254">
        <v>18</v>
      </c>
      <c r="E9" s="5253">
        <v>0</v>
      </c>
      <c r="F9" s="5252">
        <v>18</v>
      </c>
      <c r="G9" s="5254">
        <v>15</v>
      </c>
      <c r="H9" s="5253">
        <v>0</v>
      </c>
      <c r="I9" s="5252">
        <v>15</v>
      </c>
      <c r="J9" s="5253">
        <v>14</v>
      </c>
      <c r="K9" s="5253">
        <v>0</v>
      </c>
      <c r="L9" s="5252">
        <v>14</v>
      </c>
      <c r="M9" s="5253">
        <v>13</v>
      </c>
      <c r="N9" s="5253">
        <v>0</v>
      </c>
      <c r="O9" s="5252">
        <v>13</v>
      </c>
      <c r="P9" s="5253">
        <v>15</v>
      </c>
      <c r="Q9" s="5253">
        <v>0</v>
      </c>
      <c r="R9" s="5252">
        <v>15</v>
      </c>
      <c r="S9" s="5253">
        <v>0</v>
      </c>
      <c r="T9" s="5253">
        <v>0</v>
      </c>
      <c r="U9" s="5252">
        <v>0</v>
      </c>
      <c r="V9" s="5253">
        <v>75</v>
      </c>
      <c r="W9" s="5253">
        <v>0</v>
      </c>
      <c r="X9" s="5252">
        <v>75</v>
      </c>
      <c r="Y9" s="4927"/>
    </row>
    <row r="10" spans="1:27" s="206" customFormat="1" ht="32.25" customHeight="1" thickBot="1">
      <c r="B10" s="2815" t="s">
        <v>150</v>
      </c>
      <c r="C10" s="5262" t="s">
        <v>151</v>
      </c>
      <c r="D10" s="5251">
        <v>8</v>
      </c>
      <c r="E10" s="5250">
        <v>1</v>
      </c>
      <c r="F10" s="5249">
        <v>9</v>
      </c>
      <c r="G10" s="5251">
        <v>8</v>
      </c>
      <c r="H10" s="5250">
        <v>1</v>
      </c>
      <c r="I10" s="5249">
        <v>9</v>
      </c>
      <c r="J10" s="5250">
        <v>9</v>
      </c>
      <c r="K10" s="5250">
        <v>0</v>
      </c>
      <c r="L10" s="5249">
        <v>9</v>
      </c>
      <c r="M10" s="5250">
        <v>10</v>
      </c>
      <c r="N10" s="5250">
        <v>0</v>
      </c>
      <c r="O10" s="5249">
        <v>10</v>
      </c>
      <c r="P10" s="5250">
        <v>6</v>
      </c>
      <c r="Q10" s="5250">
        <v>0</v>
      </c>
      <c r="R10" s="5249">
        <v>6</v>
      </c>
      <c r="S10" s="5250">
        <v>6</v>
      </c>
      <c r="T10" s="5250">
        <v>0</v>
      </c>
      <c r="U10" s="5249">
        <v>6</v>
      </c>
      <c r="V10" s="5250">
        <v>47</v>
      </c>
      <c r="W10" s="5250">
        <v>2</v>
      </c>
      <c r="X10" s="5249">
        <v>49</v>
      </c>
      <c r="Y10" s="4887"/>
    </row>
    <row r="11" spans="1:27" s="206" customFormat="1" ht="31.5" customHeight="1" thickBot="1">
      <c r="B11" s="6860" t="s">
        <v>14</v>
      </c>
      <c r="C11" s="6861"/>
      <c r="D11" s="5248">
        <v>26</v>
      </c>
      <c r="E11" s="5247">
        <v>1</v>
      </c>
      <c r="F11" s="5246">
        <v>27</v>
      </c>
      <c r="G11" s="5247">
        <v>23</v>
      </c>
      <c r="H11" s="5247">
        <v>1</v>
      </c>
      <c r="I11" s="5246">
        <v>24</v>
      </c>
      <c r="J11" s="5248">
        <v>23</v>
      </c>
      <c r="K11" s="5247">
        <v>0</v>
      </c>
      <c r="L11" s="5246">
        <v>23</v>
      </c>
      <c r="M11" s="5247">
        <v>23</v>
      </c>
      <c r="N11" s="5247">
        <v>0</v>
      </c>
      <c r="O11" s="5246">
        <v>23</v>
      </c>
      <c r="P11" s="5247">
        <v>21</v>
      </c>
      <c r="Q11" s="5247">
        <v>0</v>
      </c>
      <c r="R11" s="5246">
        <v>21</v>
      </c>
      <c r="S11" s="5247">
        <v>6</v>
      </c>
      <c r="T11" s="5247">
        <v>0</v>
      </c>
      <c r="U11" s="5246">
        <v>6</v>
      </c>
      <c r="V11" s="5245">
        <v>122</v>
      </c>
      <c r="W11" s="5264">
        <v>2</v>
      </c>
      <c r="X11" s="5246">
        <v>124</v>
      </c>
      <c r="Y11" s="4887"/>
    </row>
    <row r="12" spans="1:27" s="206" customFormat="1" ht="28.5" customHeight="1" thickBot="1">
      <c r="B12" s="6860" t="s">
        <v>15</v>
      </c>
      <c r="C12" s="6861"/>
      <c r="D12" s="5265"/>
      <c r="E12" s="5266"/>
      <c r="F12" s="5267"/>
      <c r="G12" s="5266"/>
      <c r="H12" s="5266"/>
      <c r="I12" s="5267"/>
      <c r="J12" s="5265"/>
      <c r="K12" s="5266"/>
      <c r="L12" s="5268"/>
      <c r="M12" s="5266"/>
      <c r="N12" s="5266"/>
      <c r="O12" s="5267"/>
      <c r="P12" s="5266"/>
      <c r="Q12" s="5266"/>
      <c r="R12" s="5267"/>
      <c r="S12" s="5266"/>
      <c r="T12" s="5266"/>
      <c r="U12" s="5267"/>
      <c r="V12" s="5266"/>
      <c r="W12" s="5266"/>
      <c r="X12" s="5267"/>
    </row>
    <row r="13" spans="1:27" s="206" customFormat="1" ht="30" customHeight="1" thickBot="1">
      <c r="B13" s="6860" t="s">
        <v>16</v>
      </c>
      <c r="C13" s="6861"/>
      <c r="D13" s="5269"/>
      <c r="E13" s="5270"/>
      <c r="F13" s="5271"/>
      <c r="G13" s="5270"/>
      <c r="H13" s="5270"/>
      <c r="I13" s="5271"/>
      <c r="J13" s="5269"/>
      <c r="K13" s="5270"/>
      <c r="L13" s="5190"/>
      <c r="M13" s="5270"/>
      <c r="N13" s="5270"/>
      <c r="O13" s="5271"/>
      <c r="P13" s="5270"/>
      <c r="Q13" s="5270"/>
      <c r="R13" s="5271"/>
      <c r="S13" s="5270"/>
      <c r="T13" s="5270"/>
      <c r="U13" s="5271"/>
      <c r="V13" s="5270"/>
      <c r="W13" s="5270"/>
      <c r="X13" s="5271"/>
    </row>
    <row r="14" spans="1:27" s="225" customFormat="1" ht="33.75" customHeight="1">
      <c r="A14" s="206"/>
      <c r="B14" s="2813" t="s">
        <v>148</v>
      </c>
      <c r="C14" s="5263" t="s">
        <v>149</v>
      </c>
      <c r="D14" s="4308">
        <v>18</v>
      </c>
      <c r="E14" s="4310">
        <v>0</v>
      </c>
      <c r="F14" s="4309">
        <v>18</v>
      </c>
      <c r="G14" s="4308">
        <v>14</v>
      </c>
      <c r="H14" s="4310">
        <v>0</v>
      </c>
      <c r="I14" s="4309">
        <v>14</v>
      </c>
      <c r="J14" s="4310">
        <v>14</v>
      </c>
      <c r="K14" s="4310">
        <v>0</v>
      </c>
      <c r="L14" s="4309">
        <v>14</v>
      </c>
      <c r="M14" s="4310">
        <v>13</v>
      </c>
      <c r="N14" s="4310">
        <v>0</v>
      </c>
      <c r="O14" s="4309">
        <v>13</v>
      </c>
      <c r="P14" s="4310">
        <v>15</v>
      </c>
      <c r="Q14" s="4310">
        <v>0</v>
      </c>
      <c r="R14" s="4309">
        <v>15</v>
      </c>
      <c r="S14" s="4310">
        <v>0</v>
      </c>
      <c r="T14" s="4310">
        <v>0</v>
      </c>
      <c r="U14" s="4309">
        <v>0</v>
      </c>
      <c r="V14" s="4310">
        <v>74</v>
      </c>
      <c r="W14" s="4310">
        <v>0</v>
      </c>
      <c r="X14" s="4309">
        <v>74</v>
      </c>
    </row>
    <row r="15" spans="1:27" s="225" customFormat="1" ht="30.75" customHeight="1" thickBot="1">
      <c r="B15" s="2815" t="s">
        <v>150</v>
      </c>
      <c r="C15" s="5262" t="s">
        <v>151</v>
      </c>
      <c r="D15" s="5251">
        <v>8</v>
      </c>
      <c r="E15" s="5250">
        <v>1</v>
      </c>
      <c r="F15" s="5249">
        <v>9</v>
      </c>
      <c r="G15" s="5251">
        <v>8</v>
      </c>
      <c r="H15" s="5250">
        <v>1</v>
      </c>
      <c r="I15" s="5249">
        <v>9</v>
      </c>
      <c r="J15" s="5250">
        <v>9</v>
      </c>
      <c r="K15" s="5250">
        <v>0</v>
      </c>
      <c r="L15" s="5249">
        <v>9</v>
      </c>
      <c r="M15" s="5250">
        <v>10</v>
      </c>
      <c r="N15" s="5250">
        <v>0</v>
      </c>
      <c r="O15" s="5249">
        <v>10</v>
      </c>
      <c r="P15" s="5250">
        <v>6</v>
      </c>
      <c r="Q15" s="5250">
        <v>0</v>
      </c>
      <c r="R15" s="5249">
        <v>6</v>
      </c>
      <c r="S15" s="5250">
        <v>6</v>
      </c>
      <c r="T15" s="5250">
        <v>0</v>
      </c>
      <c r="U15" s="5249">
        <v>6</v>
      </c>
      <c r="V15" s="5250">
        <v>47</v>
      </c>
      <c r="W15" s="5250">
        <v>2</v>
      </c>
      <c r="X15" s="5249">
        <v>49</v>
      </c>
    </row>
    <row r="16" spans="1:27" s="225" customFormat="1" ht="27.75" customHeight="1" thickBot="1">
      <c r="B16" s="6870" t="s">
        <v>17</v>
      </c>
      <c r="C16" s="6871"/>
      <c r="D16" s="5272">
        <v>26</v>
      </c>
      <c r="E16" s="5273">
        <v>1</v>
      </c>
      <c r="F16" s="5274">
        <v>27</v>
      </c>
      <c r="G16" s="5273">
        <v>22</v>
      </c>
      <c r="H16" s="5273">
        <v>1</v>
      </c>
      <c r="I16" s="5274">
        <v>23</v>
      </c>
      <c r="J16" s="5272">
        <v>23</v>
      </c>
      <c r="K16" s="5273">
        <v>0</v>
      </c>
      <c r="L16" s="5274">
        <v>23</v>
      </c>
      <c r="M16" s="5273">
        <v>23</v>
      </c>
      <c r="N16" s="5273">
        <v>0</v>
      </c>
      <c r="O16" s="5274">
        <v>23</v>
      </c>
      <c r="P16" s="5273">
        <v>21</v>
      </c>
      <c r="Q16" s="5273">
        <v>0</v>
      </c>
      <c r="R16" s="5274">
        <v>21</v>
      </c>
      <c r="S16" s="5273">
        <v>6</v>
      </c>
      <c r="T16" s="5273">
        <v>0</v>
      </c>
      <c r="U16" s="5274">
        <v>6</v>
      </c>
      <c r="V16" s="5273">
        <v>121</v>
      </c>
      <c r="W16" s="5273">
        <v>2</v>
      </c>
      <c r="X16" s="5274">
        <v>123</v>
      </c>
    </row>
    <row r="17" spans="1:28" ht="35.25" customHeight="1" thickBot="1">
      <c r="A17" s="225"/>
      <c r="B17" s="6868" t="s">
        <v>18</v>
      </c>
      <c r="C17" s="6869"/>
      <c r="D17" s="5275"/>
      <c r="E17" s="5276"/>
      <c r="F17" s="5277"/>
      <c r="G17" s="5276"/>
      <c r="H17" s="5276"/>
      <c r="I17" s="5277"/>
      <c r="J17" s="5275"/>
      <c r="K17" s="5276"/>
      <c r="L17" s="5277"/>
      <c r="M17" s="5276"/>
      <c r="N17" s="5276"/>
      <c r="O17" s="5277"/>
      <c r="P17" s="5276"/>
      <c r="Q17" s="5276"/>
      <c r="R17" s="5277"/>
      <c r="S17" s="5276"/>
      <c r="T17" s="5276"/>
      <c r="U17" s="5277"/>
      <c r="V17" s="5276"/>
      <c r="W17" s="5276"/>
      <c r="X17" s="5277"/>
    </row>
    <row r="18" spans="1:28" ht="32.25" customHeight="1" thickBot="1">
      <c r="B18" s="2844" t="s">
        <v>148</v>
      </c>
      <c r="C18" s="5261" t="s">
        <v>149</v>
      </c>
      <c r="D18" s="5251">
        <v>0</v>
      </c>
      <c r="E18" s="5250">
        <v>0</v>
      </c>
      <c r="F18" s="5249">
        <v>0</v>
      </c>
      <c r="G18" s="5251">
        <v>1</v>
      </c>
      <c r="H18" s="5250">
        <v>0</v>
      </c>
      <c r="I18" s="5249">
        <v>1</v>
      </c>
      <c r="J18" s="5250">
        <v>0</v>
      </c>
      <c r="K18" s="5250">
        <v>0</v>
      </c>
      <c r="L18" s="5249">
        <v>0</v>
      </c>
      <c r="M18" s="5250">
        <v>0</v>
      </c>
      <c r="N18" s="5250">
        <v>0</v>
      </c>
      <c r="O18" s="5249">
        <v>0</v>
      </c>
      <c r="P18" s="5250">
        <v>0</v>
      </c>
      <c r="Q18" s="5250">
        <v>0</v>
      </c>
      <c r="R18" s="5249">
        <v>0</v>
      </c>
      <c r="S18" s="5250">
        <v>0</v>
      </c>
      <c r="T18" s="5250">
        <v>0</v>
      </c>
      <c r="U18" s="5249">
        <v>0</v>
      </c>
      <c r="V18" s="5250">
        <v>1</v>
      </c>
      <c r="W18" s="5250">
        <v>0</v>
      </c>
      <c r="X18" s="5249">
        <v>1</v>
      </c>
    </row>
    <row r="19" spans="1:28" ht="33.75" customHeight="1" thickBot="1">
      <c r="B19" s="6870" t="s">
        <v>19</v>
      </c>
      <c r="C19" s="6871"/>
      <c r="D19" s="5278">
        <v>0</v>
      </c>
      <c r="E19" s="5279">
        <v>0</v>
      </c>
      <c r="F19" s="5274">
        <v>0</v>
      </c>
      <c r="G19" s="5280">
        <v>1</v>
      </c>
      <c r="H19" s="5279">
        <v>0</v>
      </c>
      <c r="I19" s="5274">
        <v>1</v>
      </c>
      <c r="J19" s="5280">
        <v>0</v>
      </c>
      <c r="K19" s="5279">
        <v>0</v>
      </c>
      <c r="L19" s="5274">
        <v>0</v>
      </c>
      <c r="M19" s="5280">
        <v>0</v>
      </c>
      <c r="N19" s="5279">
        <v>0</v>
      </c>
      <c r="O19" s="5274">
        <v>0</v>
      </c>
      <c r="P19" s="5280">
        <v>0</v>
      </c>
      <c r="Q19" s="5279">
        <v>0</v>
      </c>
      <c r="R19" s="5274">
        <v>0</v>
      </c>
      <c r="S19" s="5280">
        <v>0</v>
      </c>
      <c r="T19" s="5279">
        <v>0</v>
      </c>
      <c r="U19" s="5274">
        <v>0</v>
      </c>
      <c r="V19" s="5280">
        <v>1</v>
      </c>
      <c r="W19" s="5279">
        <v>0</v>
      </c>
      <c r="X19" s="5274">
        <v>1</v>
      </c>
    </row>
    <row r="20" spans="1:28" ht="35.25" customHeight="1" thickBot="1">
      <c r="B20" s="6870" t="s">
        <v>29</v>
      </c>
      <c r="C20" s="6871"/>
      <c r="D20" s="5281">
        <v>26</v>
      </c>
      <c r="E20" s="5282">
        <v>1</v>
      </c>
      <c r="F20" s="5283">
        <v>27</v>
      </c>
      <c r="G20" s="5284">
        <v>22</v>
      </c>
      <c r="H20" s="5282">
        <v>1</v>
      </c>
      <c r="I20" s="5283">
        <v>23</v>
      </c>
      <c r="J20" s="5284">
        <v>23</v>
      </c>
      <c r="K20" s="5282">
        <v>0</v>
      </c>
      <c r="L20" s="5283">
        <v>23</v>
      </c>
      <c r="M20" s="5284">
        <v>23</v>
      </c>
      <c r="N20" s="5282">
        <v>0</v>
      </c>
      <c r="O20" s="5283">
        <v>23</v>
      </c>
      <c r="P20" s="5284">
        <v>21</v>
      </c>
      <c r="Q20" s="5282">
        <v>0</v>
      </c>
      <c r="R20" s="5283">
        <v>21</v>
      </c>
      <c r="S20" s="5284">
        <v>6</v>
      </c>
      <c r="T20" s="5282">
        <v>0</v>
      </c>
      <c r="U20" s="5283">
        <v>6</v>
      </c>
      <c r="V20" s="5284">
        <v>121</v>
      </c>
      <c r="W20" s="5282">
        <v>2</v>
      </c>
      <c r="X20" s="5283">
        <v>123</v>
      </c>
    </row>
    <row r="21" spans="1:28" ht="24.75" customHeight="1" thickBot="1">
      <c r="B21" s="6870" t="s">
        <v>34</v>
      </c>
      <c r="C21" s="6871"/>
      <c r="D21" s="5278">
        <v>0</v>
      </c>
      <c r="E21" s="5279">
        <v>0</v>
      </c>
      <c r="F21" s="5274">
        <v>0</v>
      </c>
      <c r="G21" s="5280">
        <v>1</v>
      </c>
      <c r="H21" s="5279">
        <v>0</v>
      </c>
      <c r="I21" s="5274">
        <v>1</v>
      </c>
      <c r="J21" s="5280">
        <v>0</v>
      </c>
      <c r="K21" s="5279">
        <v>0</v>
      </c>
      <c r="L21" s="5274">
        <v>0</v>
      </c>
      <c r="M21" s="5280">
        <v>0</v>
      </c>
      <c r="N21" s="5279">
        <v>0</v>
      </c>
      <c r="O21" s="5274">
        <v>0</v>
      </c>
      <c r="P21" s="5280">
        <v>0</v>
      </c>
      <c r="Q21" s="5279">
        <v>0</v>
      </c>
      <c r="R21" s="5274">
        <v>0</v>
      </c>
      <c r="S21" s="5280">
        <v>0</v>
      </c>
      <c r="T21" s="5279">
        <v>0</v>
      </c>
      <c r="U21" s="5274">
        <v>0</v>
      </c>
      <c r="V21" s="5280">
        <v>1</v>
      </c>
      <c r="W21" s="5279">
        <v>0</v>
      </c>
      <c r="X21" s="5274">
        <v>1</v>
      </c>
    </row>
    <row r="22" spans="1:28" ht="36.75" customHeight="1" thickBot="1">
      <c r="B22" s="6870" t="s">
        <v>35</v>
      </c>
      <c r="C22" s="6872"/>
      <c r="D22" s="2841">
        <f t="shared" ref="D22:X22" si="2">D20+D21</f>
        <v>26</v>
      </c>
      <c r="E22" s="2842">
        <f t="shared" si="2"/>
        <v>1</v>
      </c>
      <c r="F22" s="2843">
        <f t="shared" si="2"/>
        <v>27</v>
      </c>
      <c r="G22" s="2841">
        <f t="shared" si="2"/>
        <v>23</v>
      </c>
      <c r="H22" s="2842">
        <f t="shared" si="2"/>
        <v>1</v>
      </c>
      <c r="I22" s="2843">
        <f t="shared" si="2"/>
        <v>24</v>
      </c>
      <c r="J22" s="2841">
        <f t="shared" si="2"/>
        <v>23</v>
      </c>
      <c r="K22" s="2842">
        <f t="shared" si="2"/>
        <v>0</v>
      </c>
      <c r="L22" s="2843">
        <f t="shared" si="2"/>
        <v>23</v>
      </c>
      <c r="M22" s="2841">
        <f t="shared" si="2"/>
        <v>23</v>
      </c>
      <c r="N22" s="2842">
        <f t="shared" si="2"/>
        <v>0</v>
      </c>
      <c r="O22" s="2843">
        <f t="shared" si="2"/>
        <v>23</v>
      </c>
      <c r="P22" s="2843">
        <f t="shared" si="2"/>
        <v>21</v>
      </c>
      <c r="Q22" s="2843">
        <f t="shared" si="2"/>
        <v>0</v>
      </c>
      <c r="R22" s="2843">
        <f t="shared" si="2"/>
        <v>21</v>
      </c>
      <c r="S22" s="2843">
        <f t="shared" si="2"/>
        <v>6</v>
      </c>
      <c r="T22" s="2843">
        <f t="shared" si="2"/>
        <v>0</v>
      </c>
      <c r="U22" s="2843">
        <f t="shared" si="2"/>
        <v>6</v>
      </c>
      <c r="V22" s="2843">
        <f t="shared" si="2"/>
        <v>122</v>
      </c>
      <c r="W22" s="2843">
        <f t="shared" si="2"/>
        <v>2</v>
      </c>
      <c r="X22" s="2843">
        <f t="shared" si="2"/>
        <v>124</v>
      </c>
      <c r="Y22" s="221"/>
      <c r="Z22" s="221"/>
      <c r="AA22" s="224"/>
      <c r="AB22" s="224"/>
    </row>
    <row r="24" spans="1:28"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</row>
  </sheetData>
  <mergeCells count="23">
    <mergeCell ref="B1:R1"/>
    <mergeCell ref="B2:R2"/>
    <mergeCell ref="B3:C3"/>
    <mergeCell ref="D3:E3"/>
    <mergeCell ref="F3:R3"/>
    <mergeCell ref="B17:C17"/>
    <mergeCell ref="B20:C20"/>
    <mergeCell ref="B21:C21"/>
    <mergeCell ref="B22:C22"/>
    <mergeCell ref="B8:C8"/>
    <mergeCell ref="B19:C19"/>
    <mergeCell ref="B16:C16"/>
    <mergeCell ref="B11:C11"/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8"/>
  <sheetViews>
    <sheetView tabSelected="1" zoomScale="60" zoomScaleNormal="60" workbookViewId="0">
      <selection activeCell="C37" sqref="C37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2050"/>
      <c r="B1" s="6789" t="str">
        <f>[7]БакалавриатДО!B1</f>
        <v>Гуманитарно-педагогическая академия (филиал) ФГАОУ ВО «КФУ им. В. И. Вернадского» в г. Ялте</v>
      </c>
      <c r="C1" s="6789"/>
      <c r="D1" s="6789"/>
      <c r="E1" s="6789"/>
      <c r="F1" s="6789"/>
      <c r="G1" s="6789"/>
      <c r="H1" s="6789"/>
      <c r="I1" s="6789"/>
      <c r="J1" s="6789"/>
      <c r="K1" s="6789"/>
      <c r="L1" s="6789"/>
    </row>
    <row r="2" spans="1:21" s="204" customFormat="1" ht="18.75">
      <c r="A2" s="6789"/>
      <c r="B2" s="6789"/>
      <c r="C2" s="6789"/>
      <c r="D2" s="6789"/>
      <c r="E2" s="6789"/>
      <c r="F2" s="6789"/>
      <c r="G2" s="6789"/>
      <c r="H2" s="6789"/>
      <c r="I2" s="6789"/>
      <c r="J2" s="6789"/>
      <c r="K2" s="6789"/>
      <c r="L2" s="6789"/>
    </row>
    <row r="3" spans="1:21" s="204" customFormat="1" ht="18" customHeight="1">
      <c r="A3" s="2050"/>
      <c r="B3" s="6907" t="s">
        <v>145</v>
      </c>
      <c r="C3" s="6907"/>
      <c r="D3" s="6908">
        <v>45231</v>
      </c>
      <c r="E3" s="6908"/>
      <c r="F3" s="6909" t="s">
        <v>153</v>
      </c>
      <c r="G3" s="6909"/>
      <c r="H3" s="6909"/>
      <c r="I3" s="6909"/>
      <c r="J3" s="6909"/>
      <c r="K3" s="6909"/>
      <c r="L3" s="6909"/>
    </row>
    <row r="4" spans="1:21" s="204" customFormat="1" ht="19.5" thickBot="1">
      <c r="A4" s="211"/>
      <c r="B4" s="2050"/>
      <c r="C4" s="2050"/>
      <c r="F4" s="212"/>
      <c r="I4" s="212"/>
      <c r="L4" s="212"/>
    </row>
    <row r="5" spans="1:21" s="204" customFormat="1" ht="12.75" customHeight="1">
      <c r="A5" s="211"/>
      <c r="B5" s="6823" t="s">
        <v>1</v>
      </c>
      <c r="C5" s="6886"/>
      <c r="D5" s="6824" t="s">
        <v>2</v>
      </c>
      <c r="E5" s="6826"/>
      <c r="F5" s="6878"/>
      <c r="G5" s="6824" t="s">
        <v>3</v>
      </c>
      <c r="H5" s="6826"/>
      <c r="I5" s="6878"/>
      <c r="J5" s="6880" t="s">
        <v>38</v>
      </c>
      <c r="K5" s="6881"/>
      <c r="L5" s="6882"/>
    </row>
    <row r="6" spans="1:21" s="204" customFormat="1" ht="19.5" thickBot="1">
      <c r="A6" s="211"/>
      <c r="B6" s="6887"/>
      <c r="C6" s="6888"/>
      <c r="D6" s="6843"/>
      <c r="E6" s="6879"/>
      <c r="F6" s="6845"/>
      <c r="G6" s="6843"/>
      <c r="H6" s="6879"/>
      <c r="I6" s="6845"/>
      <c r="J6" s="6883"/>
      <c r="K6" s="6884"/>
      <c r="L6" s="6885"/>
    </row>
    <row r="7" spans="1:21" s="204" customFormat="1" ht="55.5" customHeight="1" thickBot="1">
      <c r="A7" s="211"/>
      <c r="B7" s="6889"/>
      <c r="C7" s="6890"/>
      <c r="D7" s="979" t="s">
        <v>7</v>
      </c>
      <c r="E7" s="977" t="s">
        <v>8</v>
      </c>
      <c r="F7" s="975" t="s">
        <v>9</v>
      </c>
      <c r="G7" s="976" t="s">
        <v>7</v>
      </c>
      <c r="H7" s="977" t="s">
        <v>8</v>
      </c>
      <c r="I7" s="975" t="s">
        <v>9</v>
      </c>
      <c r="J7" s="976" t="s">
        <v>7</v>
      </c>
      <c r="K7" s="977" t="s">
        <v>8</v>
      </c>
      <c r="L7" s="974" t="s">
        <v>9</v>
      </c>
    </row>
    <row r="8" spans="1:21" s="204" customFormat="1" ht="27.75" customHeight="1" thickBot="1">
      <c r="A8" s="211"/>
      <c r="B8" s="6901" t="s">
        <v>10</v>
      </c>
      <c r="C8" s="6902"/>
      <c r="D8" s="2063"/>
      <c r="E8" s="2063"/>
      <c r="F8" s="2056"/>
      <c r="G8" s="2093"/>
      <c r="H8" s="2063"/>
      <c r="I8" s="2056"/>
      <c r="J8" s="2093"/>
      <c r="K8" s="2063"/>
      <c r="L8" s="2056"/>
    </row>
    <row r="9" spans="1:21" ht="20.25">
      <c r="B9" s="4928" t="s">
        <v>155</v>
      </c>
      <c r="C9" s="5377" t="s">
        <v>113</v>
      </c>
      <c r="D9" s="4993">
        <v>25</v>
      </c>
      <c r="E9" s="4994">
        <v>0</v>
      </c>
      <c r="F9" s="4995">
        <v>25</v>
      </c>
      <c r="G9" s="4993">
        <v>25</v>
      </c>
      <c r="H9" s="4994">
        <v>4</v>
      </c>
      <c r="I9" s="4995">
        <v>29</v>
      </c>
      <c r="J9" s="4993">
        <v>50</v>
      </c>
      <c r="K9" s="4994">
        <v>4</v>
      </c>
      <c r="L9" s="4995">
        <v>54</v>
      </c>
    </row>
    <row r="10" spans="1:21" ht="20.25">
      <c r="B10" s="2849" t="s">
        <v>156</v>
      </c>
      <c r="C10" s="5378" t="s">
        <v>115</v>
      </c>
      <c r="D10" s="2075">
        <v>0</v>
      </c>
      <c r="E10" s="2076">
        <v>0</v>
      </c>
      <c r="F10" s="2077">
        <v>0</v>
      </c>
      <c r="G10" s="2075">
        <v>1</v>
      </c>
      <c r="H10" s="2076">
        <v>0</v>
      </c>
      <c r="I10" s="2077">
        <v>1</v>
      </c>
      <c r="J10" s="2075">
        <v>1</v>
      </c>
      <c r="K10" s="2076">
        <v>0</v>
      </c>
      <c r="L10" s="2077">
        <v>1</v>
      </c>
    </row>
    <row r="11" spans="1:21" ht="25.5" customHeight="1">
      <c r="B11" s="2849" t="s">
        <v>157</v>
      </c>
      <c r="C11" s="5378" t="s">
        <v>119</v>
      </c>
      <c r="D11" s="2075">
        <v>11</v>
      </c>
      <c r="E11" s="2076">
        <v>1</v>
      </c>
      <c r="F11" s="2077">
        <v>12</v>
      </c>
      <c r="G11" s="2075">
        <v>13</v>
      </c>
      <c r="H11" s="2076">
        <v>1</v>
      </c>
      <c r="I11" s="2077">
        <v>14</v>
      </c>
      <c r="J11" s="2075">
        <v>24</v>
      </c>
      <c r="K11" s="2076">
        <v>2</v>
      </c>
      <c r="L11" s="2077">
        <v>26</v>
      </c>
    </row>
    <row r="12" spans="1:21" ht="28.5" customHeight="1" thickBot="1">
      <c r="B12" s="2849" t="s">
        <v>328</v>
      </c>
      <c r="C12" s="5379" t="s">
        <v>141</v>
      </c>
      <c r="D12" s="5356">
        <v>0</v>
      </c>
      <c r="E12" s="5357">
        <v>0</v>
      </c>
      <c r="F12" s="5358">
        <v>0</v>
      </c>
      <c r="G12" s="5356">
        <v>10</v>
      </c>
      <c r="H12" s="5357">
        <v>1</v>
      </c>
      <c r="I12" s="5358">
        <v>11</v>
      </c>
      <c r="J12" s="5356">
        <v>10</v>
      </c>
      <c r="K12" s="5357">
        <v>1</v>
      </c>
      <c r="L12" s="5358">
        <v>11</v>
      </c>
    </row>
    <row r="13" spans="1:21" s="205" customFormat="1" ht="25.5" customHeight="1" thickBot="1">
      <c r="A13" s="213"/>
      <c r="B13" s="6903" t="s">
        <v>14</v>
      </c>
      <c r="C13" s="6904"/>
      <c r="D13" s="5359">
        <f t="shared" ref="D13:L13" si="0">SUM(D9:D12)</f>
        <v>36</v>
      </c>
      <c r="E13" s="5360">
        <f t="shared" si="0"/>
        <v>1</v>
      </c>
      <c r="F13" s="5361">
        <f t="shared" si="0"/>
        <v>37</v>
      </c>
      <c r="G13" s="5359">
        <f t="shared" si="0"/>
        <v>49</v>
      </c>
      <c r="H13" s="5360">
        <f t="shared" si="0"/>
        <v>6</v>
      </c>
      <c r="I13" s="5361">
        <f t="shared" si="0"/>
        <v>55</v>
      </c>
      <c r="J13" s="5359">
        <f t="shared" si="0"/>
        <v>85</v>
      </c>
      <c r="K13" s="5360">
        <f t="shared" si="0"/>
        <v>7</v>
      </c>
      <c r="L13" s="5361">
        <f t="shared" si="0"/>
        <v>92</v>
      </c>
      <c r="M13" s="218"/>
      <c r="N13" s="218"/>
      <c r="O13" s="218"/>
      <c r="P13" s="961"/>
      <c r="Q13" s="961"/>
      <c r="R13" s="961"/>
      <c r="S13" s="218"/>
      <c r="T13" s="218"/>
      <c r="U13" s="218"/>
    </row>
    <row r="14" spans="1:21" ht="20.25" customHeight="1" thickBot="1">
      <c r="B14" s="6905" t="s">
        <v>15</v>
      </c>
      <c r="C14" s="6906"/>
      <c r="D14" s="5007"/>
      <c r="E14" s="5008"/>
      <c r="F14" s="5009"/>
      <c r="G14" s="5007"/>
      <c r="H14" s="5008"/>
      <c r="I14" s="5009"/>
      <c r="J14" s="5007"/>
      <c r="K14" s="5008"/>
      <c r="L14" s="5009"/>
    </row>
    <row r="15" spans="1:21" ht="21.75" customHeight="1" thickBot="1">
      <c r="B15" s="6905" t="s">
        <v>16</v>
      </c>
      <c r="C15" s="6906"/>
      <c r="D15" s="5362"/>
      <c r="E15" s="5363"/>
      <c r="F15" s="5364"/>
      <c r="G15" s="5362"/>
      <c r="H15" s="5363"/>
      <c r="I15" s="5364"/>
      <c r="J15" s="5362"/>
      <c r="K15" s="5363"/>
      <c r="L15" s="5364"/>
    </row>
    <row r="16" spans="1:21" ht="21.6" customHeight="1">
      <c r="B16" s="2851" t="s">
        <v>155</v>
      </c>
      <c r="C16" s="5378" t="s">
        <v>113</v>
      </c>
      <c r="D16" s="4993">
        <v>25</v>
      </c>
      <c r="E16" s="4994">
        <v>0</v>
      </c>
      <c r="F16" s="4995">
        <v>25</v>
      </c>
      <c r="G16" s="4993">
        <v>25</v>
      </c>
      <c r="H16" s="4994">
        <v>4</v>
      </c>
      <c r="I16" s="4995">
        <v>29</v>
      </c>
      <c r="J16" s="4993">
        <v>50</v>
      </c>
      <c r="K16" s="4994">
        <v>4</v>
      </c>
      <c r="L16" s="4995">
        <v>54</v>
      </c>
    </row>
    <row r="17" spans="2:19" ht="21.6" customHeight="1">
      <c r="B17" s="2851" t="s">
        <v>156</v>
      </c>
      <c r="C17" s="5378" t="s">
        <v>115</v>
      </c>
      <c r="D17" s="2075">
        <v>0</v>
      </c>
      <c r="E17" s="2076">
        <v>0</v>
      </c>
      <c r="F17" s="2077">
        <v>0</v>
      </c>
      <c r="G17" s="2075">
        <v>1</v>
      </c>
      <c r="H17" s="2076">
        <v>0</v>
      </c>
      <c r="I17" s="2077">
        <v>1</v>
      </c>
      <c r="J17" s="2075">
        <v>1</v>
      </c>
      <c r="K17" s="2076">
        <v>0</v>
      </c>
      <c r="L17" s="2077">
        <v>1</v>
      </c>
    </row>
    <row r="18" spans="2:19" ht="18" customHeight="1">
      <c r="B18" s="2851" t="s">
        <v>157</v>
      </c>
      <c r="C18" s="5378" t="s">
        <v>119</v>
      </c>
      <c r="D18" s="2075">
        <v>11</v>
      </c>
      <c r="E18" s="2076">
        <v>1</v>
      </c>
      <c r="F18" s="2077">
        <v>12</v>
      </c>
      <c r="G18" s="2075">
        <v>13</v>
      </c>
      <c r="H18" s="2076">
        <v>1</v>
      </c>
      <c r="I18" s="2077">
        <v>14</v>
      </c>
      <c r="J18" s="2075">
        <v>24</v>
      </c>
      <c r="K18" s="2076">
        <v>2</v>
      </c>
      <c r="L18" s="2077">
        <v>26</v>
      </c>
    </row>
    <row r="19" spans="2:19" ht="19.149999999999999" customHeight="1" thickBot="1">
      <c r="B19" s="2815" t="s">
        <v>328</v>
      </c>
      <c r="C19" s="5379" t="s">
        <v>141</v>
      </c>
      <c r="D19" s="5356">
        <v>0</v>
      </c>
      <c r="E19" s="5357">
        <v>0</v>
      </c>
      <c r="F19" s="5358">
        <v>0</v>
      </c>
      <c r="G19" s="5356">
        <v>10</v>
      </c>
      <c r="H19" s="5357">
        <v>1</v>
      </c>
      <c r="I19" s="5358">
        <v>11</v>
      </c>
      <c r="J19" s="5356">
        <v>10</v>
      </c>
      <c r="K19" s="5357">
        <v>1</v>
      </c>
      <c r="L19" s="5358">
        <v>11</v>
      </c>
    </row>
    <row r="20" spans="2:19" ht="21" customHeight="1" thickBot="1">
      <c r="B20" s="6893" t="s">
        <v>17</v>
      </c>
      <c r="C20" s="6894"/>
      <c r="D20" s="4996">
        <f>SUM(D16:D19)</f>
        <v>36</v>
      </c>
      <c r="E20" s="2078">
        <f>SUM(E16:E19)</f>
        <v>1</v>
      </c>
      <c r="F20" s="2079">
        <f>SUM(D20:E20)</f>
        <v>37</v>
      </c>
      <c r="G20" s="4996">
        <f>SUM(G16:G19)</f>
        <v>49</v>
      </c>
      <c r="H20" s="2078">
        <f>SUM(H16:H19)</f>
        <v>6</v>
      </c>
      <c r="I20" s="2079">
        <f>SUM(G20:H20)</f>
        <v>55</v>
      </c>
      <c r="J20" s="4996">
        <f>SUM(J16:J19)</f>
        <v>85</v>
      </c>
      <c r="K20" s="2078">
        <f>SUM(K16:K19)</f>
        <v>7</v>
      </c>
      <c r="L20" s="2079">
        <f>SUM(J20:K20)</f>
        <v>92</v>
      </c>
    </row>
    <row r="21" spans="2:19" ht="20.25" customHeight="1" thickBot="1">
      <c r="B21" s="6891" t="s">
        <v>18</v>
      </c>
      <c r="C21" s="6892"/>
      <c r="D21" s="5365">
        <v>0</v>
      </c>
      <c r="E21" s="5366">
        <v>0</v>
      </c>
      <c r="F21" s="5367">
        <v>0</v>
      </c>
      <c r="G21" s="5365">
        <v>0</v>
      </c>
      <c r="H21" s="5366">
        <v>0</v>
      </c>
      <c r="I21" s="5367">
        <v>0</v>
      </c>
      <c r="J21" s="5365">
        <v>0</v>
      </c>
      <c r="K21" s="5366">
        <v>0</v>
      </c>
      <c r="L21" s="5367">
        <v>0</v>
      </c>
    </row>
    <row r="22" spans="2:19" ht="25.5" customHeight="1" thickBot="1">
      <c r="B22" s="2850" t="s">
        <v>155</v>
      </c>
      <c r="C22" s="5380" t="s">
        <v>113</v>
      </c>
      <c r="D22" s="5007">
        <f t="shared" ref="D22:L22" si="1">SUM(D21:D21)</f>
        <v>0</v>
      </c>
      <c r="E22" s="5008">
        <f t="shared" si="1"/>
        <v>0</v>
      </c>
      <c r="F22" s="5009">
        <f t="shared" si="1"/>
        <v>0</v>
      </c>
      <c r="G22" s="5007">
        <f t="shared" si="1"/>
        <v>0</v>
      </c>
      <c r="H22" s="5008">
        <f t="shared" si="1"/>
        <v>0</v>
      </c>
      <c r="I22" s="5009">
        <f t="shared" si="1"/>
        <v>0</v>
      </c>
      <c r="J22" s="5007">
        <f t="shared" si="1"/>
        <v>0</v>
      </c>
      <c r="K22" s="5008">
        <f t="shared" si="1"/>
        <v>0</v>
      </c>
      <c r="L22" s="5009">
        <f t="shared" si="1"/>
        <v>0</v>
      </c>
    </row>
    <row r="23" spans="2:19" ht="24" customHeight="1" thickBot="1">
      <c r="B23" s="6893" t="s">
        <v>19</v>
      </c>
      <c r="C23" s="6894"/>
      <c r="D23" s="5368">
        <f t="shared" ref="D23:L23" si="2">D22</f>
        <v>0</v>
      </c>
      <c r="E23" s="5369">
        <f t="shared" si="2"/>
        <v>0</v>
      </c>
      <c r="F23" s="5370">
        <f t="shared" si="2"/>
        <v>0</v>
      </c>
      <c r="G23" s="5368">
        <f t="shared" si="2"/>
        <v>0</v>
      </c>
      <c r="H23" s="5369">
        <f t="shared" si="2"/>
        <v>0</v>
      </c>
      <c r="I23" s="5370">
        <f t="shared" si="2"/>
        <v>0</v>
      </c>
      <c r="J23" s="5368">
        <f t="shared" si="2"/>
        <v>0</v>
      </c>
      <c r="K23" s="5369">
        <f t="shared" si="2"/>
        <v>0</v>
      </c>
      <c r="L23" s="5370">
        <f t="shared" si="2"/>
        <v>0</v>
      </c>
    </row>
    <row r="24" spans="2:19" ht="24.75" customHeight="1" thickBot="1">
      <c r="B24" s="6895" t="s">
        <v>29</v>
      </c>
      <c r="C24" s="6896"/>
      <c r="D24" s="5007">
        <f t="shared" ref="D24:L24" si="3">D20</f>
        <v>36</v>
      </c>
      <c r="E24" s="5008">
        <f t="shared" si="3"/>
        <v>1</v>
      </c>
      <c r="F24" s="5009">
        <f t="shared" si="3"/>
        <v>37</v>
      </c>
      <c r="G24" s="5007">
        <f t="shared" si="3"/>
        <v>49</v>
      </c>
      <c r="H24" s="5008">
        <f t="shared" si="3"/>
        <v>6</v>
      </c>
      <c r="I24" s="5009">
        <f t="shared" si="3"/>
        <v>55</v>
      </c>
      <c r="J24" s="5007">
        <f t="shared" si="3"/>
        <v>85</v>
      </c>
      <c r="K24" s="5008">
        <f t="shared" si="3"/>
        <v>7</v>
      </c>
      <c r="L24" s="5009">
        <f t="shared" si="3"/>
        <v>92</v>
      </c>
    </row>
    <row r="25" spans="2:19" ht="29.25" customHeight="1" thickBot="1">
      <c r="B25" s="6897" t="s">
        <v>34</v>
      </c>
      <c r="C25" s="6898"/>
      <c r="D25" s="5371">
        <f t="shared" ref="D25:L25" si="4">D23</f>
        <v>0</v>
      </c>
      <c r="E25" s="5372">
        <f t="shared" si="4"/>
        <v>0</v>
      </c>
      <c r="F25" s="5373">
        <f t="shared" si="4"/>
        <v>0</v>
      </c>
      <c r="G25" s="5371">
        <f t="shared" si="4"/>
        <v>0</v>
      </c>
      <c r="H25" s="5372">
        <f t="shared" si="4"/>
        <v>0</v>
      </c>
      <c r="I25" s="5373">
        <f t="shared" si="4"/>
        <v>0</v>
      </c>
      <c r="J25" s="5371">
        <f t="shared" si="4"/>
        <v>0</v>
      </c>
      <c r="K25" s="5372">
        <f t="shared" si="4"/>
        <v>0</v>
      </c>
      <c r="L25" s="5373">
        <f t="shared" si="4"/>
        <v>0</v>
      </c>
    </row>
    <row r="26" spans="2:19" ht="30.75" customHeight="1" thickBot="1">
      <c r="B26" s="6899" t="s">
        <v>35</v>
      </c>
      <c r="C26" s="6900"/>
      <c r="D26" s="5374">
        <f t="shared" ref="D26:L26" si="5">D24+D25</f>
        <v>36</v>
      </c>
      <c r="E26" s="5375">
        <f t="shared" si="5"/>
        <v>1</v>
      </c>
      <c r="F26" s="5376">
        <f t="shared" si="5"/>
        <v>37</v>
      </c>
      <c r="G26" s="5374">
        <f t="shared" si="5"/>
        <v>49</v>
      </c>
      <c r="H26" s="5375">
        <f t="shared" si="5"/>
        <v>6</v>
      </c>
      <c r="I26" s="5376">
        <f t="shared" si="5"/>
        <v>55</v>
      </c>
      <c r="J26" s="5374">
        <f t="shared" si="5"/>
        <v>85</v>
      </c>
      <c r="K26" s="5375">
        <f t="shared" si="5"/>
        <v>7</v>
      </c>
      <c r="L26" s="5376">
        <f t="shared" si="5"/>
        <v>92</v>
      </c>
    </row>
    <row r="27" spans="2:19" ht="26.1" customHeight="1"/>
    <row r="28" spans="2:19" ht="21.6" customHeight="1"/>
    <row r="29" spans="2:19" ht="20.25" customHeight="1">
      <c r="B29" s="6784"/>
      <c r="C29" s="6784"/>
      <c r="D29" s="6784"/>
      <c r="E29" s="6784"/>
      <c r="F29" s="6784"/>
      <c r="G29" s="6784"/>
      <c r="H29" s="6784"/>
      <c r="I29" s="6784"/>
      <c r="J29" s="6784"/>
      <c r="K29" s="6784"/>
      <c r="L29" s="6784"/>
    </row>
    <row r="30" spans="2:19" ht="26.25" customHeight="1">
      <c r="B30" s="6784"/>
      <c r="C30" s="6784"/>
      <c r="D30" s="6784"/>
      <c r="E30" s="6784"/>
      <c r="F30" s="6784"/>
      <c r="G30" s="6784"/>
      <c r="H30" s="6784"/>
      <c r="I30" s="6784"/>
      <c r="J30" s="6784"/>
      <c r="K30" s="6784"/>
      <c r="L30" s="6784"/>
      <c r="M30" s="221"/>
      <c r="N30" s="221"/>
      <c r="O30" s="221"/>
      <c r="P30" s="221"/>
      <c r="Q30" s="221"/>
      <c r="R30" s="204"/>
      <c r="S30" s="204"/>
    </row>
    <row r="31" spans="2:19" ht="19.5" customHeight="1"/>
    <row r="32" spans="2:19" ht="29.25" customHeight="1"/>
    <row r="33" spans="4:12" ht="26.25" customHeight="1">
      <c r="D33" s="220"/>
      <c r="E33" s="220"/>
      <c r="F33" s="220"/>
      <c r="G33" s="220"/>
      <c r="H33" s="220"/>
      <c r="I33" s="220"/>
      <c r="J33" s="220"/>
      <c r="K33" s="220"/>
      <c r="L33" s="220"/>
    </row>
    <row r="34" spans="4:12" ht="23.25" customHeight="1"/>
    <row r="35" spans="4:12" ht="21.6" customHeight="1"/>
    <row r="36" spans="4:12" ht="19.149999999999999" customHeight="1"/>
    <row r="37" spans="4:12" ht="21.6" customHeight="1"/>
    <row r="38" spans="4:12" ht="24.6" customHeight="1"/>
  </sheetData>
  <mergeCells count="21">
    <mergeCell ref="B1:L1"/>
    <mergeCell ref="A2:L2"/>
    <mergeCell ref="B3:C3"/>
    <mergeCell ref="D3:E3"/>
    <mergeCell ref="F3:L3"/>
    <mergeCell ref="B29:L29"/>
    <mergeCell ref="B30:L30"/>
    <mergeCell ref="D5:F6"/>
    <mergeCell ref="G5:I6"/>
    <mergeCell ref="J5:L6"/>
    <mergeCell ref="B5:C7"/>
    <mergeCell ref="B21:C21"/>
    <mergeCell ref="B23:C23"/>
    <mergeCell ref="B24:C24"/>
    <mergeCell ref="B25:C25"/>
    <mergeCell ref="B26:C26"/>
    <mergeCell ref="B8:C8"/>
    <mergeCell ref="B13:C13"/>
    <mergeCell ref="B14:C14"/>
    <mergeCell ref="B15:C15"/>
    <mergeCell ref="B20:C2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T44" sqref="T44"/>
    </sheetView>
  </sheetViews>
  <sheetFormatPr defaultColWidth="8.85546875" defaultRowHeight="18"/>
  <cols>
    <col min="1" max="1" width="8.85546875" style="390" customWidth="1"/>
    <col min="2" max="2" width="13.28515625" style="390" customWidth="1"/>
    <col min="3" max="3" width="66.5703125" style="390" customWidth="1"/>
    <col min="4" max="4" width="11.140625" style="390" customWidth="1"/>
    <col min="5" max="5" width="10.85546875" style="390" customWidth="1"/>
    <col min="6" max="6" width="10.5703125" style="392" customWidth="1"/>
    <col min="7" max="7" width="11.140625" style="390" customWidth="1"/>
    <col min="8" max="8" width="10.85546875" style="390" customWidth="1"/>
    <col min="9" max="9" width="11.85546875" style="392" customWidth="1"/>
    <col min="10" max="10" width="10.85546875" style="390" customWidth="1"/>
    <col min="11" max="11" width="10.7109375" style="390" customWidth="1"/>
    <col min="12" max="12" width="10.85546875" style="392" customWidth="1"/>
    <col min="13" max="13" width="11" style="390" customWidth="1"/>
    <col min="14" max="14" width="11.140625" style="390" customWidth="1"/>
    <col min="15" max="15" width="10.28515625" style="392" customWidth="1"/>
    <col min="16" max="256" width="8.85546875" style="390"/>
    <col min="257" max="257" width="8.85546875" style="390" customWidth="1"/>
    <col min="258" max="258" width="13.28515625" style="390" customWidth="1"/>
    <col min="259" max="259" width="66.5703125" style="390" customWidth="1"/>
    <col min="260" max="260" width="11.140625" style="390" customWidth="1"/>
    <col min="261" max="261" width="10.85546875" style="390" customWidth="1"/>
    <col min="262" max="262" width="10.5703125" style="390" customWidth="1"/>
    <col min="263" max="263" width="8.85546875" style="390" customWidth="1"/>
    <col min="264" max="264" width="10.85546875" style="390" customWidth="1"/>
    <col min="265" max="265" width="11.85546875" style="390" customWidth="1"/>
    <col min="266" max="266" width="8.85546875" style="390" customWidth="1"/>
    <col min="267" max="267" width="10.7109375" style="390" customWidth="1"/>
    <col min="268" max="268" width="10.85546875" style="390" customWidth="1"/>
    <col min="269" max="269" width="8.85546875" style="390" customWidth="1"/>
    <col min="270" max="270" width="11.140625" style="390" customWidth="1"/>
    <col min="271" max="271" width="10.28515625" style="390" customWidth="1"/>
    <col min="272" max="512" width="8.85546875" style="390"/>
    <col min="513" max="513" width="8.85546875" style="390" customWidth="1"/>
    <col min="514" max="514" width="13.28515625" style="390" customWidth="1"/>
    <col min="515" max="515" width="66.5703125" style="390" customWidth="1"/>
    <col min="516" max="516" width="11.140625" style="390" customWidth="1"/>
    <col min="517" max="517" width="10.85546875" style="390" customWidth="1"/>
    <col min="518" max="518" width="10.5703125" style="390" customWidth="1"/>
    <col min="519" max="519" width="8.85546875" style="390" customWidth="1"/>
    <col min="520" max="520" width="10.85546875" style="390" customWidth="1"/>
    <col min="521" max="521" width="11.85546875" style="390" customWidth="1"/>
    <col min="522" max="522" width="8.85546875" style="390" customWidth="1"/>
    <col min="523" max="523" width="10.7109375" style="390" customWidth="1"/>
    <col min="524" max="524" width="10.85546875" style="390" customWidth="1"/>
    <col min="525" max="525" width="8.85546875" style="390" customWidth="1"/>
    <col min="526" max="526" width="11.140625" style="390" customWidth="1"/>
    <col min="527" max="527" width="10.28515625" style="390" customWidth="1"/>
    <col min="528" max="768" width="8.85546875" style="390"/>
    <col min="769" max="769" width="8.85546875" style="390" customWidth="1"/>
    <col min="770" max="770" width="13.28515625" style="390" customWidth="1"/>
    <col min="771" max="771" width="66.5703125" style="390" customWidth="1"/>
    <col min="772" max="772" width="11.140625" style="390" customWidth="1"/>
    <col min="773" max="773" width="10.85546875" style="390" customWidth="1"/>
    <col min="774" max="774" width="10.5703125" style="390" customWidth="1"/>
    <col min="775" max="775" width="8.85546875" style="390" customWidth="1"/>
    <col min="776" max="776" width="10.85546875" style="390" customWidth="1"/>
    <col min="777" max="777" width="11.85546875" style="390" customWidth="1"/>
    <col min="778" max="778" width="8.85546875" style="390" customWidth="1"/>
    <col min="779" max="779" width="10.7109375" style="390" customWidth="1"/>
    <col min="780" max="780" width="10.85546875" style="390" customWidth="1"/>
    <col min="781" max="781" width="8.85546875" style="390" customWidth="1"/>
    <col min="782" max="782" width="11.140625" style="390" customWidth="1"/>
    <col min="783" max="783" width="10.28515625" style="390" customWidth="1"/>
    <col min="784" max="1024" width="8.85546875" style="390"/>
    <col min="1025" max="1025" width="8.85546875" style="390" customWidth="1"/>
    <col min="1026" max="1026" width="13.28515625" style="390" customWidth="1"/>
    <col min="1027" max="1027" width="66.5703125" style="390" customWidth="1"/>
    <col min="1028" max="1028" width="11.140625" style="390" customWidth="1"/>
    <col min="1029" max="1029" width="10.85546875" style="390" customWidth="1"/>
    <col min="1030" max="1030" width="10.5703125" style="390" customWidth="1"/>
    <col min="1031" max="1031" width="8.85546875" style="390" customWidth="1"/>
    <col min="1032" max="1032" width="10.85546875" style="390" customWidth="1"/>
    <col min="1033" max="1033" width="11.85546875" style="390" customWidth="1"/>
    <col min="1034" max="1034" width="8.85546875" style="390" customWidth="1"/>
    <col min="1035" max="1035" width="10.7109375" style="390" customWidth="1"/>
    <col min="1036" max="1036" width="10.85546875" style="390" customWidth="1"/>
    <col min="1037" max="1037" width="8.85546875" style="390" customWidth="1"/>
    <col min="1038" max="1038" width="11.140625" style="390" customWidth="1"/>
    <col min="1039" max="1039" width="10.28515625" style="390" customWidth="1"/>
    <col min="1040" max="1280" width="8.85546875" style="390"/>
    <col min="1281" max="1281" width="8.85546875" style="390" customWidth="1"/>
    <col min="1282" max="1282" width="13.28515625" style="390" customWidth="1"/>
    <col min="1283" max="1283" width="66.5703125" style="390" customWidth="1"/>
    <col min="1284" max="1284" width="11.140625" style="390" customWidth="1"/>
    <col min="1285" max="1285" width="10.85546875" style="390" customWidth="1"/>
    <col min="1286" max="1286" width="10.5703125" style="390" customWidth="1"/>
    <col min="1287" max="1287" width="8.85546875" style="390" customWidth="1"/>
    <col min="1288" max="1288" width="10.85546875" style="390" customWidth="1"/>
    <col min="1289" max="1289" width="11.85546875" style="390" customWidth="1"/>
    <col min="1290" max="1290" width="8.85546875" style="390" customWidth="1"/>
    <col min="1291" max="1291" width="10.7109375" style="390" customWidth="1"/>
    <col min="1292" max="1292" width="10.85546875" style="390" customWidth="1"/>
    <col min="1293" max="1293" width="8.85546875" style="390" customWidth="1"/>
    <col min="1294" max="1294" width="11.140625" style="390" customWidth="1"/>
    <col min="1295" max="1295" width="10.28515625" style="390" customWidth="1"/>
    <col min="1296" max="1536" width="8.85546875" style="390"/>
    <col min="1537" max="1537" width="8.85546875" style="390" customWidth="1"/>
    <col min="1538" max="1538" width="13.28515625" style="390" customWidth="1"/>
    <col min="1539" max="1539" width="66.5703125" style="390" customWidth="1"/>
    <col min="1540" max="1540" width="11.140625" style="390" customWidth="1"/>
    <col min="1541" max="1541" width="10.85546875" style="390" customWidth="1"/>
    <col min="1542" max="1542" width="10.5703125" style="390" customWidth="1"/>
    <col min="1543" max="1543" width="8.85546875" style="390" customWidth="1"/>
    <col min="1544" max="1544" width="10.85546875" style="390" customWidth="1"/>
    <col min="1545" max="1545" width="11.85546875" style="390" customWidth="1"/>
    <col min="1546" max="1546" width="8.85546875" style="390" customWidth="1"/>
    <col min="1547" max="1547" width="10.7109375" style="390" customWidth="1"/>
    <col min="1548" max="1548" width="10.85546875" style="390" customWidth="1"/>
    <col min="1549" max="1549" width="8.85546875" style="390" customWidth="1"/>
    <col min="1550" max="1550" width="11.140625" style="390" customWidth="1"/>
    <col min="1551" max="1551" width="10.28515625" style="390" customWidth="1"/>
    <col min="1552" max="1792" width="8.85546875" style="390"/>
    <col min="1793" max="1793" width="8.85546875" style="390" customWidth="1"/>
    <col min="1794" max="1794" width="13.28515625" style="390" customWidth="1"/>
    <col min="1795" max="1795" width="66.5703125" style="390" customWidth="1"/>
    <col min="1796" max="1796" width="11.140625" style="390" customWidth="1"/>
    <col min="1797" max="1797" width="10.85546875" style="390" customWidth="1"/>
    <col min="1798" max="1798" width="10.5703125" style="390" customWidth="1"/>
    <col min="1799" max="1799" width="8.85546875" style="390" customWidth="1"/>
    <col min="1800" max="1800" width="10.85546875" style="390" customWidth="1"/>
    <col min="1801" max="1801" width="11.85546875" style="390" customWidth="1"/>
    <col min="1802" max="1802" width="8.85546875" style="390" customWidth="1"/>
    <col min="1803" max="1803" width="10.7109375" style="390" customWidth="1"/>
    <col min="1804" max="1804" width="10.85546875" style="390" customWidth="1"/>
    <col min="1805" max="1805" width="8.85546875" style="390" customWidth="1"/>
    <col min="1806" max="1806" width="11.140625" style="390" customWidth="1"/>
    <col min="1807" max="1807" width="10.28515625" style="390" customWidth="1"/>
    <col min="1808" max="2048" width="8.85546875" style="390"/>
    <col min="2049" max="2049" width="8.85546875" style="390" customWidth="1"/>
    <col min="2050" max="2050" width="13.28515625" style="390" customWidth="1"/>
    <col min="2051" max="2051" width="66.5703125" style="390" customWidth="1"/>
    <col min="2052" max="2052" width="11.140625" style="390" customWidth="1"/>
    <col min="2053" max="2053" width="10.85546875" style="390" customWidth="1"/>
    <col min="2054" max="2054" width="10.5703125" style="390" customWidth="1"/>
    <col min="2055" max="2055" width="8.85546875" style="390" customWidth="1"/>
    <col min="2056" max="2056" width="10.85546875" style="390" customWidth="1"/>
    <col min="2057" max="2057" width="11.85546875" style="390" customWidth="1"/>
    <col min="2058" max="2058" width="8.85546875" style="390" customWidth="1"/>
    <col min="2059" max="2059" width="10.7109375" style="390" customWidth="1"/>
    <col min="2060" max="2060" width="10.85546875" style="390" customWidth="1"/>
    <col min="2061" max="2061" width="8.85546875" style="390" customWidth="1"/>
    <col min="2062" max="2062" width="11.140625" style="390" customWidth="1"/>
    <col min="2063" max="2063" width="10.28515625" style="390" customWidth="1"/>
    <col min="2064" max="2304" width="8.85546875" style="390"/>
    <col min="2305" max="2305" width="8.85546875" style="390" customWidth="1"/>
    <col min="2306" max="2306" width="13.28515625" style="390" customWidth="1"/>
    <col min="2307" max="2307" width="66.5703125" style="390" customWidth="1"/>
    <col min="2308" max="2308" width="11.140625" style="390" customWidth="1"/>
    <col min="2309" max="2309" width="10.85546875" style="390" customWidth="1"/>
    <col min="2310" max="2310" width="10.5703125" style="390" customWidth="1"/>
    <col min="2311" max="2311" width="8.85546875" style="390" customWidth="1"/>
    <col min="2312" max="2312" width="10.85546875" style="390" customWidth="1"/>
    <col min="2313" max="2313" width="11.85546875" style="390" customWidth="1"/>
    <col min="2314" max="2314" width="8.85546875" style="390" customWidth="1"/>
    <col min="2315" max="2315" width="10.7109375" style="390" customWidth="1"/>
    <col min="2316" max="2316" width="10.85546875" style="390" customWidth="1"/>
    <col min="2317" max="2317" width="8.85546875" style="390" customWidth="1"/>
    <col min="2318" max="2318" width="11.140625" style="390" customWidth="1"/>
    <col min="2319" max="2319" width="10.28515625" style="390" customWidth="1"/>
    <col min="2320" max="2560" width="8.85546875" style="390"/>
    <col min="2561" max="2561" width="8.85546875" style="390" customWidth="1"/>
    <col min="2562" max="2562" width="13.28515625" style="390" customWidth="1"/>
    <col min="2563" max="2563" width="66.5703125" style="390" customWidth="1"/>
    <col min="2564" max="2564" width="11.140625" style="390" customWidth="1"/>
    <col min="2565" max="2565" width="10.85546875" style="390" customWidth="1"/>
    <col min="2566" max="2566" width="10.5703125" style="390" customWidth="1"/>
    <col min="2567" max="2567" width="8.85546875" style="390" customWidth="1"/>
    <col min="2568" max="2568" width="10.85546875" style="390" customWidth="1"/>
    <col min="2569" max="2569" width="11.85546875" style="390" customWidth="1"/>
    <col min="2570" max="2570" width="8.85546875" style="390" customWidth="1"/>
    <col min="2571" max="2571" width="10.7109375" style="390" customWidth="1"/>
    <col min="2572" max="2572" width="10.85546875" style="390" customWidth="1"/>
    <col min="2573" max="2573" width="8.85546875" style="390" customWidth="1"/>
    <col min="2574" max="2574" width="11.140625" style="390" customWidth="1"/>
    <col min="2575" max="2575" width="10.28515625" style="390" customWidth="1"/>
    <col min="2576" max="2816" width="8.85546875" style="390"/>
    <col min="2817" max="2817" width="8.85546875" style="390" customWidth="1"/>
    <col min="2818" max="2818" width="13.28515625" style="390" customWidth="1"/>
    <col min="2819" max="2819" width="66.5703125" style="390" customWidth="1"/>
    <col min="2820" max="2820" width="11.140625" style="390" customWidth="1"/>
    <col min="2821" max="2821" width="10.85546875" style="390" customWidth="1"/>
    <col min="2822" max="2822" width="10.5703125" style="390" customWidth="1"/>
    <col min="2823" max="2823" width="8.85546875" style="390" customWidth="1"/>
    <col min="2824" max="2824" width="10.85546875" style="390" customWidth="1"/>
    <col min="2825" max="2825" width="11.85546875" style="390" customWidth="1"/>
    <col min="2826" max="2826" width="8.85546875" style="390" customWidth="1"/>
    <col min="2827" max="2827" width="10.7109375" style="390" customWidth="1"/>
    <col min="2828" max="2828" width="10.85546875" style="390" customWidth="1"/>
    <col min="2829" max="2829" width="8.85546875" style="390" customWidth="1"/>
    <col min="2830" max="2830" width="11.140625" style="390" customWidth="1"/>
    <col min="2831" max="2831" width="10.28515625" style="390" customWidth="1"/>
    <col min="2832" max="3072" width="8.85546875" style="390"/>
    <col min="3073" max="3073" width="8.85546875" style="390" customWidth="1"/>
    <col min="3074" max="3074" width="13.28515625" style="390" customWidth="1"/>
    <col min="3075" max="3075" width="66.5703125" style="390" customWidth="1"/>
    <col min="3076" max="3076" width="11.140625" style="390" customWidth="1"/>
    <col min="3077" max="3077" width="10.85546875" style="390" customWidth="1"/>
    <col min="3078" max="3078" width="10.5703125" style="390" customWidth="1"/>
    <col min="3079" max="3079" width="8.85546875" style="390" customWidth="1"/>
    <col min="3080" max="3080" width="10.85546875" style="390" customWidth="1"/>
    <col min="3081" max="3081" width="11.85546875" style="390" customWidth="1"/>
    <col min="3082" max="3082" width="8.85546875" style="390" customWidth="1"/>
    <col min="3083" max="3083" width="10.7109375" style="390" customWidth="1"/>
    <col min="3084" max="3084" width="10.85546875" style="390" customWidth="1"/>
    <col min="3085" max="3085" width="8.85546875" style="390" customWidth="1"/>
    <col min="3086" max="3086" width="11.140625" style="390" customWidth="1"/>
    <col min="3087" max="3087" width="10.28515625" style="390" customWidth="1"/>
    <col min="3088" max="3328" width="8.85546875" style="390"/>
    <col min="3329" max="3329" width="8.85546875" style="390" customWidth="1"/>
    <col min="3330" max="3330" width="13.28515625" style="390" customWidth="1"/>
    <col min="3331" max="3331" width="66.5703125" style="390" customWidth="1"/>
    <col min="3332" max="3332" width="11.140625" style="390" customWidth="1"/>
    <col min="3333" max="3333" width="10.85546875" style="390" customWidth="1"/>
    <col min="3334" max="3334" width="10.5703125" style="390" customWidth="1"/>
    <col min="3335" max="3335" width="8.85546875" style="390" customWidth="1"/>
    <col min="3336" max="3336" width="10.85546875" style="390" customWidth="1"/>
    <col min="3337" max="3337" width="11.85546875" style="390" customWidth="1"/>
    <col min="3338" max="3338" width="8.85546875" style="390" customWidth="1"/>
    <col min="3339" max="3339" width="10.7109375" style="390" customWidth="1"/>
    <col min="3340" max="3340" width="10.85546875" style="390" customWidth="1"/>
    <col min="3341" max="3341" width="8.85546875" style="390" customWidth="1"/>
    <col min="3342" max="3342" width="11.140625" style="390" customWidth="1"/>
    <col min="3343" max="3343" width="10.28515625" style="390" customWidth="1"/>
    <col min="3344" max="3584" width="8.85546875" style="390"/>
    <col min="3585" max="3585" width="8.85546875" style="390" customWidth="1"/>
    <col min="3586" max="3586" width="13.28515625" style="390" customWidth="1"/>
    <col min="3587" max="3587" width="66.5703125" style="390" customWidth="1"/>
    <col min="3588" max="3588" width="11.140625" style="390" customWidth="1"/>
    <col min="3589" max="3589" width="10.85546875" style="390" customWidth="1"/>
    <col min="3590" max="3590" width="10.5703125" style="390" customWidth="1"/>
    <col min="3591" max="3591" width="8.85546875" style="390" customWidth="1"/>
    <col min="3592" max="3592" width="10.85546875" style="390" customWidth="1"/>
    <col min="3593" max="3593" width="11.85546875" style="390" customWidth="1"/>
    <col min="3594" max="3594" width="8.85546875" style="390" customWidth="1"/>
    <col min="3595" max="3595" width="10.7109375" style="390" customWidth="1"/>
    <col min="3596" max="3596" width="10.85546875" style="390" customWidth="1"/>
    <col min="3597" max="3597" width="8.85546875" style="390" customWidth="1"/>
    <col min="3598" max="3598" width="11.140625" style="390" customWidth="1"/>
    <col min="3599" max="3599" width="10.28515625" style="390" customWidth="1"/>
    <col min="3600" max="3840" width="8.85546875" style="390"/>
    <col min="3841" max="3841" width="8.85546875" style="390" customWidth="1"/>
    <col min="3842" max="3842" width="13.28515625" style="390" customWidth="1"/>
    <col min="3843" max="3843" width="66.5703125" style="390" customWidth="1"/>
    <col min="3844" max="3844" width="11.140625" style="390" customWidth="1"/>
    <col min="3845" max="3845" width="10.85546875" style="390" customWidth="1"/>
    <col min="3846" max="3846" width="10.5703125" style="390" customWidth="1"/>
    <col min="3847" max="3847" width="8.85546875" style="390" customWidth="1"/>
    <col min="3848" max="3848" width="10.85546875" style="390" customWidth="1"/>
    <col min="3849" max="3849" width="11.85546875" style="390" customWidth="1"/>
    <col min="3850" max="3850" width="8.85546875" style="390" customWidth="1"/>
    <col min="3851" max="3851" width="10.7109375" style="390" customWidth="1"/>
    <col min="3852" max="3852" width="10.85546875" style="390" customWidth="1"/>
    <col min="3853" max="3853" width="8.85546875" style="390" customWidth="1"/>
    <col min="3854" max="3854" width="11.140625" style="390" customWidth="1"/>
    <col min="3855" max="3855" width="10.28515625" style="390" customWidth="1"/>
    <col min="3856" max="4096" width="8.85546875" style="390"/>
    <col min="4097" max="4097" width="8.85546875" style="390" customWidth="1"/>
    <col min="4098" max="4098" width="13.28515625" style="390" customWidth="1"/>
    <col min="4099" max="4099" width="66.5703125" style="390" customWidth="1"/>
    <col min="4100" max="4100" width="11.140625" style="390" customWidth="1"/>
    <col min="4101" max="4101" width="10.85546875" style="390" customWidth="1"/>
    <col min="4102" max="4102" width="10.5703125" style="390" customWidth="1"/>
    <col min="4103" max="4103" width="8.85546875" style="390" customWidth="1"/>
    <col min="4104" max="4104" width="10.85546875" style="390" customWidth="1"/>
    <col min="4105" max="4105" width="11.85546875" style="390" customWidth="1"/>
    <col min="4106" max="4106" width="8.85546875" style="390" customWidth="1"/>
    <col min="4107" max="4107" width="10.7109375" style="390" customWidth="1"/>
    <col min="4108" max="4108" width="10.85546875" style="390" customWidth="1"/>
    <col min="4109" max="4109" width="8.85546875" style="390" customWidth="1"/>
    <col min="4110" max="4110" width="11.140625" style="390" customWidth="1"/>
    <col min="4111" max="4111" width="10.28515625" style="390" customWidth="1"/>
    <col min="4112" max="4352" width="8.85546875" style="390"/>
    <col min="4353" max="4353" width="8.85546875" style="390" customWidth="1"/>
    <col min="4354" max="4354" width="13.28515625" style="390" customWidth="1"/>
    <col min="4355" max="4355" width="66.5703125" style="390" customWidth="1"/>
    <col min="4356" max="4356" width="11.140625" style="390" customWidth="1"/>
    <col min="4357" max="4357" width="10.85546875" style="390" customWidth="1"/>
    <col min="4358" max="4358" width="10.5703125" style="390" customWidth="1"/>
    <col min="4359" max="4359" width="8.85546875" style="390" customWidth="1"/>
    <col min="4360" max="4360" width="10.85546875" style="390" customWidth="1"/>
    <col min="4361" max="4361" width="11.85546875" style="390" customWidth="1"/>
    <col min="4362" max="4362" width="8.85546875" style="390" customWidth="1"/>
    <col min="4363" max="4363" width="10.7109375" style="390" customWidth="1"/>
    <col min="4364" max="4364" width="10.85546875" style="390" customWidth="1"/>
    <col min="4365" max="4365" width="8.85546875" style="390" customWidth="1"/>
    <col min="4366" max="4366" width="11.140625" style="390" customWidth="1"/>
    <col min="4367" max="4367" width="10.28515625" style="390" customWidth="1"/>
    <col min="4368" max="4608" width="8.85546875" style="390"/>
    <col min="4609" max="4609" width="8.85546875" style="390" customWidth="1"/>
    <col min="4610" max="4610" width="13.28515625" style="390" customWidth="1"/>
    <col min="4611" max="4611" width="66.5703125" style="390" customWidth="1"/>
    <col min="4612" max="4612" width="11.140625" style="390" customWidth="1"/>
    <col min="4613" max="4613" width="10.85546875" style="390" customWidth="1"/>
    <col min="4614" max="4614" width="10.5703125" style="390" customWidth="1"/>
    <col min="4615" max="4615" width="8.85546875" style="390" customWidth="1"/>
    <col min="4616" max="4616" width="10.85546875" style="390" customWidth="1"/>
    <col min="4617" max="4617" width="11.85546875" style="390" customWidth="1"/>
    <col min="4618" max="4618" width="8.85546875" style="390" customWidth="1"/>
    <col min="4619" max="4619" width="10.7109375" style="390" customWidth="1"/>
    <col min="4620" max="4620" width="10.85546875" style="390" customWidth="1"/>
    <col min="4621" max="4621" width="8.85546875" style="390" customWidth="1"/>
    <col min="4622" max="4622" width="11.140625" style="390" customWidth="1"/>
    <col min="4623" max="4623" width="10.28515625" style="390" customWidth="1"/>
    <col min="4624" max="4864" width="8.85546875" style="390"/>
    <col min="4865" max="4865" width="8.85546875" style="390" customWidth="1"/>
    <col min="4866" max="4866" width="13.28515625" style="390" customWidth="1"/>
    <col min="4867" max="4867" width="66.5703125" style="390" customWidth="1"/>
    <col min="4868" max="4868" width="11.140625" style="390" customWidth="1"/>
    <col min="4869" max="4869" width="10.85546875" style="390" customWidth="1"/>
    <col min="4870" max="4870" width="10.5703125" style="390" customWidth="1"/>
    <col min="4871" max="4871" width="8.85546875" style="390" customWidth="1"/>
    <col min="4872" max="4872" width="10.85546875" style="390" customWidth="1"/>
    <col min="4873" max="4873" width="11.85546875" style="390" customWidth="1"/>
    <col min="4874" max="4874" width="8.85546875" style="390" customWidth="1"/>
    <col min="4875" max="4875" width="10.7109375" style="390" customWidth="1"/>
    <col min="4876" max="4876" width="10.85546875" style="390" customWidth="1"/>
    <col min="4877" max="4877" width="8.85546875" style="390" customWidth="1"/>
    <col min="4878" max="4878" width="11.140625" style="390" customWidth="1"/>
    <col min="4879" max="4879" width="10.28515625" style="390" customWidth="1"/>
    <col min="4880" max="5120" width="8.85546875" style="390"/>
    <col min="5121" max="5121" width="8.85546875" style="390" customWidth="1"/>
    <col min="5122" max="5122" width="13.28515625" style="390" customWidth="1"/>
    <col min="5123" max="5123" width="66.5703125" style="390" customWidth="1"/>
    <col min="5124" max="5124" width="11.140625" style="390" customWidth="1"/>
    <col min="5125" max="5125" width="10.85546875" style="390" customWidth="1"/>
    <col min="5126" max="5126" width="10.5703125" style="390" customWidth="1"/>
    <col min="5127" max="5127" width="8.85546875" style="390" customWidth="1"/>
    <col min="5128" max="5128" width="10.85546875" style="390" customWidth="1"/>
    <col min="5129" max="5129" width="11.85546875" style="390" customWidth="1"/>
    <col min="5130" max="5130" width="8.85546875" style="390" customWidth="1"/>
    <col min="5131" max="5131" width="10.7109375" style="390" customWidth="1"/>
    <col min="5132" max="5132" width="10.85546875" style="390" customWidth="1"/>
    <col min="5133" max="5133" width="8.85546875" style="390" customWidth="1"/>
    <col min="5134" max="5134" width="11.140625" style="390" customWidth="1"/>
    <col min="5135" max="5135" width="10.28515625" style="390" customWidth="1"/>
    <col min="5136" max="5376" width="8.85546875" style="390"/>
    <col min="5377" max="5377" width="8.85546875" style="390" customWidth="1"/>
    <col min="5378" max="5378" width="13.28515625" style="390" customWidth="1"/>
    <col min="5379" max="5379" width="66.5703125" style="390" customWidth="1"/>
    <col min="5380" max="5380" width="11.140625" style="390" customWidth="1"/>
    <col min="5381" max="5381" width="10.85546875" style="390" customWidth="1"/>
    <col min="5382" max="5382" width="10.5703125" style="390" customWidth="1"/>
    <col min="5383" max="5383" width="8.85546875" style="390" customWidth="1"/>
    <col min="5384" max="5384" width="10.85546875" style="390" customWidth="1"/>
    <col min="5385" max="5385" width="11.85546875" style="390" customWidth="1"/>
    <col min="5386" max="5386" width="8.85546875" style="390" customWidth="1"/>
    <col min="5387" max="5387" width="10.7109375" style="390" customWidth="1"/>
    <col min="5388" max="5388" width="10.85546875" style="390" customWidth="1"/>
    <col min="5389" max="5389" width="8.85546875" style="390" customWidth="1"/>
    <col min="5390" max="5390" width="11.140625" style="390" customWidth="1"/>
    <col min="5391" max="5391" width="10.28515625" style="390" customWidth="1"/>
    <col min="5392" max="5632" width="8.85546875" style="390"/>
    <col min="5633" max="5633" width="8.85546875" style="390" customWidth="1"/>
    <col min="5634" max="5634" width="13.28515625" style="390" customWidth="1"/>
    <col min="5635" max="5635" width="66.5703125" style="390" customWidth="1"/>
    <col min="5636" max="5636" width="11.140625" style="390" customWidth="1"/>
    <col min="5637" max="5637" width="10.85546875" style="390" customWidth="1"/>
    <col min="5638" max="5638" width="10.5703125" style="390" customWidth="1"/>
    <col min="5639" max="5639" width="8.85546875" style="390" customWidth="1"/>
    <col min="5640" max="5640" width="10.85546875" style="390" customWidth="1"/>
    <col min="5641" max="5641" width="11.85546875" style="390" customWidth="1"/>
    <col min="5642" max="5642" width="8.85546875" style="390" customWidth="1"/>
    <col min="5643" max="5643" width="10.7109375" style="390" customWidth="1"/>
    <col min="5644" max="5644" width="10.85546875" style="390" customWidth="1"/>
    <col min="5645" max="5645" width="8.85546875" style="390" customWidth="1"/>
    <col min="5646" max="5646" width="11.140625" style="390" customWidth="1"/>
    <col min="5647" max="5647" width="10.28515625" style="390" customWidth="1"/>
    <col min="5648" max="5888" width="8.85546875" style="390"/>
    <col min="5889" max="5889" width="8.85546875" style="390" customWidth="1"/>
    <col min="5890" max="5890" width="13.28515625" style="390" customWidth="1"/>
    <col min="5891" max="5891" width="66.5703125" style="390" customWidth="1"/>
    <col min="5892" max="5892" width="11.140625" style="390" customWidth="1"/>
    <col min="5893" max="5893" width="10.85546875" style="390" customWidth="1"/>
    <col min="5894" max="5894" width="10.5703125" style="390" customWidth="1"/>
    <col min="5895" max="5895" width="8.85546875" style="390" customWidth="1"/>
    <col min="5896" max="5896" width="10.85546875" style="390" customWidth="1"/>
    <col min="5897" max="5897" width="11.85546875" style="390" customWidth="1"/>
    <col min="5898" max="5898" width="8.85546875" style="390" customWidth="1"/>
    <col min="5899" max="5899" width="10.7109375" style="390" customWidth="1"/>
    <col min="5900" max="5900" width="10.85546875" style="390" customWidth="1"/>
    <col min="5901" max="5901" width="8.85546875" style="390" customWidth="1"/>
    <col min="5902" max="5902" width="11.140625" style="390" customWidth="1"/>
    <col min="5903" max="5903" width="10.28515625" style="390" customWidth="1"/>
    <col min="5904" max="6144" width="8.85546875" style="390"/>
    <col min="6145" max="6145" width="8.85546875" style="390" customWidth="1"/>
    <col min="6146" max="6146" width="13.28515625" style="390" customWidth="1"/>
    <col min="6147" max="6147" width="66.5703125" style="390" customWidth="1"/>
    <col min="6148" max="6148" width="11.140625" style="390" customWidth="1"/>
    <col min="6149" max="6149" width="10.85546875" style="390" customWidth="1"/>
    <col min="6150" max="6150" width="10.5703125" style="390" customWidth="1"/>
    <col min="6151" max="6151" width="8.85546875" style="390" customWidth="1"/>
    <col min="6152" max="6152" width="10.85546875" style="390" customWidth="1"/>
    <col min="6153" max="6153" width="11.85546875" style="390" customWidth="1"/>
    <col min="6154" max="6154" width="8.85546875" style="390" customWidth="1"/>
    <col min="6155" max="6155" width="10.7109375" style="390" customWidth="1"/>
    <col min="6156" max="6156" width="10.85546875" style="390" customWidth="1"/>
    <col min="6157" max="6157" width="8.85546875" style="390" customWidth="1"/>
    <col min="6158" max="6158" width="11.140625" style="390" customWidth="1"/>
    <col min="6159" max="6159" width="10.28515625" style="390" customWidth="1"/>
    <col min="6160" max="6400" width="8.85546875" style="390"/>
    <col min="6401" max="6401" width="8.85546875" style="390" customWidth="1"/>
    <col min="6402" max="6402" width="13.28515625" style="390" customWidth="1"/>
    <col min="6403" max="6403" width="66.5703125" style="390" customWidth="1"/>
    <col min="6404" max="6404" width="11.140625" style="390" customWidth="1"/>
    <col min="6405" max="6405" width="10.85546875" style="390" customWidth="1"/>
    <col min="6406" max="6406" width="10.5703125" style="390" customWidth="1"/>
    <col min="6407" max="6407" width="8.85546875" style="390" customWidth="1"/>
    <col min="6408" max="6408" width="10.85546875" style="390" customWidth="1"/>
    <col min="6409" max="6409" width="11.85546875" style="390" customWidth="1"/>
    <col min="6410" max="6410" width="8.85546875" style="390" customWidth="1"/>
    <col min="6411" max="6411" width="10.7109375" style="390" customWidth="1"/>
    <col min="6412" max="6412" width="10.85546875" style="390" customWidth="1"/>
    <col min="6413" max="6413" width="8.85546875" style="390" customWidth="1"/>
    <col min="6414" max="6414" width="11.140625" style="390" customWidth="1"/>
    <col min="6415" max="6415" width="10.28515625" style="390" customWidth="1"/>
    <col min="6416" max="6656" width="8.85546875" style="390"/>
    <col min="6657" max="6657" width="8.85546875" style="390" customWidth="1"/>
    <col min="6658" max="6658" width="13.28515625" style="390" customWidth="1"/>
    <col min="6659" max="6659" width="66.5703125" style="390" customWidth="1"/>
    <col min="6660" max="6660" width="11.140625" style="390" customWidth="1"/>
    <col min="6661" max="6661" width="10.85546875" style="390" customWidth="1"/>
    <col min="6662" max="6662" width="10.5703125" style="390" customWidth="1"/>
    <col min="6663" max="6663" width="8.85546875" style="390" customWidth="1"/>
    <col min="6664" max="6664" width="10.85546875" style="390" customWidth="1"/>
    <col min="6665" max="6665" width="11.85546875" style="390" customWidth="1"/>
    <col min="6666" max="6666" width="8.85546875" style="390" customWidth="1"/>
    <col min="6667" max="6667" width="10.7109375" style="390" customWidth="1"/>
    <col min="6668" max="6668" width="10.85546875" style="390" customWidth="1"/>
    <col min="6669" max="6669" width="8.85546875" style="390" customWidth="1"/>
    <col min="6670" max="6670" width="11.140625" style="390" customWidth="1"/>
    <col min="6671" max="6671" width="10.28515625" style="390" customWidth="1"/>
    <col min="6672" max="6912" width="8.85546875" style="390"/>
    <col min="6913" max="6913" width="8.85546875" style="390" customWidth="1"/>
    <col min="6914" max="6914" width="13.28515625" style="390" customWidth="1"/>
    <col min="6915" max="6915" width="66.5703125" style="390" customWidth="1"/>
    <col min="6916" max="6916" width="11.140625" style="390" customWidth="1"/>
    <col min="6917" max="6917" width="10.85546875" style="390" customWidth="1"/>
    <col min="6918" max="6918" width="10.5703125" style="390" customWidth="1"/>
    <col min="6919" max="6919" width="8.85546875" style="390" customWidth="1"/>
    <col min="6920" max="6920" width="10.85546875" style="390" customWidth="1"/>
    <col min="6921" max="6921" width="11.85546875" style="390" customWidth="1"/>
    <col min="6922" max="6922" width="8.85546875" style="390" customWidth="1"/>
    <col min="6923" max="6923" width="10.7109375" style="390" customWidth="1"/>
    <col min="6924" max="6924" width="10.85546875" style="390" customWidth="1"/>
    <col min="6925" max="6925" width="8.85546875" style="390" customWidth="1"/>
    <col min="6926" max="6926" width="11.140625" style="390" customWidth="1"/>
    <col min="6927" max="6927" width="10.28515625" style="390" customWidth="1"/>
    <col min="6928" max="7168" width="8.85546875" style="390"/>
    <col min="7169" max="7169" width="8.85546875" style="390" customWidth="1"/>
    <col min="7170" max="7170" width="13.28515625" style="390" customWidth="1"/>
    <col min="7171" max="7171" width="66.5703125" style="390" customWidth="1"/>
    <col min="7172" max="7172" width="11.140625" style="390" customWidth="1"/>
    <col min="7173" max="7173" width="10.85546875" style="390" customWidth="1"/>
    <col min="7174" max="7174" width="10.5703125" style="390" customWidth="1"/>
    <col min="7175" max="7175" width="8.85546875" style="390" customWidth="1"/>
    <col min="7176" max="7176" width="10.85546875" style="390" customWidth="1"/>
    <col min="7177" max="7177" width="11.85546875" style="390" customWidth="1"/>
    <col min="7178" max="7178" width="8.85546875" style="390" customWidth="1"/>
    <col min="7179" max="7179" width="10.7109375" style="390" customWidth="1"/>
    <col min="7180" max="7180" width="10.85546875" style="390" customWidth="1"/>
    <col min="7181" max="7181" width="8.85546875" style="390" customWidth="1"/>
    <col min="7182" max="7182" width="11.140625" style="390" customWidth="1"/>
    <col min="7183" max="7183" width="10.28515625" style="390" customWidth="1"/>
    <col min="7184" max="7424" width="8.85546875" style="390"/>
    <col min="7425" max="7425" width="8.85546875" style="390" customWidth="1"/>
    <col min="7426" max="7426" width="13.28515625" style="390" customWidth="1"/>
    <col min="7427" max="7427" width="66.5703125" style="390" customWidth="1"/>
    <col min="7428" max="7428" width="11.140625" style="390" customWidth="1"/>
    <col min="7429" max="7429" width="10.85546875" style="390" customWidth="1"/>
    <col min="7430" max="7430" width="10.5703125" style="390" customWidth="1"/>
    <col min="7431" max="7431" width="8.85546875" style="390" customWidth="1"/>
    <col min="7432" max="7432" width="10.85546875" style="390" customWidth="1"/>
    <col min="7433" max="7433" width="11.85546875" style="390" customWidth="1"/>
    <col min="7434" max="7434" width="8.85546875" style="390" customWidth="1"/>
    <col min="7435" max="7435" width="10.7109375" style="390" customWidth="1"/>
    <col min="7436" max="7436" width="10.85546875" style="390" customWidth="1"/>
    <col min="7437" max="7437" width="8.85546875" style="390" customWidth="1"/>
    <col min="7438" max="7438" width="11.140625" style="390" customWidth="1"/>
    <col min="7439" max="7439" width="10.28515625" style="390" customWidth="1"/>
    <col min="7440" max="7680" width="8.85546875" style="390"/>
    <col min="7681" max="7681" width="8.85546875" style="390" customWidth="1"/>
    <col min="7682" max="7682" width="13.28515625" style="390" customWidth="1"/>
    <col min="7683" max="7683" width="66.5703125" style="390" customWidth="1"/>
    <col min="7684" max="7684" width="11.140625" style="390" customWidth="1"/>
    <col min="7685" max="7685" width="10.85546875" style="390" customWidth="1"/>
    <col min="7686" max="7686" width="10.5703125" style="390" customWidth="1"/>
    <col min="7687" max="7687" width="8.85546875" style="390" customWidth="1"/>
    <col min="7688" max="7688" width="10.85546875" style="390" customWidth="1"/>
    <col min="7689" max="7689" width="11.85546875" style="390" customWidth="1"/>
    <col min="7690" max="7690" width="8.85546875" style="390" customWidth="1"/>
    <col min="7691" max="7691" width="10.7109375" style="390" customWidth="1"/>
    <col min="7692" max="7692" width="10.85546875" style="390" customWidth="1"/>
    <col min="7693" max="7693" width="8.85546875" style="390" customWidth="1"/>
    <col min="7694" max="7694" width="11.140625" style="390" customWidth="1"/>
    <col min="7695" max="7695" width="10.28515625" style="390" customWidth="1"/>
    <col min="7696" max="7936" width="8.85546875" style="390"/>
    <col min="7937" max="7937" width="8.85546875" style="390" customWidth="1"/>
    <col min="7938" max="7938" width="13.28515625" style="390" customWidth="1"/>
    <col min="7939" max="7939" width="66.5703125" style="390" customWidth="1"/>
    <col min="7940" max="7940" width="11.140625" style="390" customWidth="1"/>
    <col min="7941" max="7941" width="10.85546875" style="390" customWidth="1"/>
    <col min="7942" max="7942" width="10.5703125" style="390" customWidth="1"/>
    <col min="7943" max="7943" width="8.85546875" style="390" customWidth="1"/>
    <col min="7944" max="7944" width="10.85546875" style="390" customWidth="1"/>
    <col min="7945" max="7945" width="11.85546875" style="390" customWidth="1"/>
    <col min="7946" max="7946" width="8.85546875" style="390" customWidth="1"/>
    <col min="7947" max="7947" width="10.7109375" style="390" customWidth="1"/>
    <col min="7948" max="7948" width="10.85546875" style="390" customWidth="1"/>
    <col min="7949" max="7949" width="8.85546875" style="390" customWidth="1"/>
    <col min="7950" max="7950" width="11.140625" style="390" customWidth="1"/>
    <col min="7951" max="7951" width="10.28515625" style="390" customWidth="1"/>
    <col min="7952" max="8192" width="8.85546875" style="390"/>
    <col min="8193" max="8193" width="8.85546875" style="390" customWidth="1"/>
    <col min="8194" max="8194" width="13.28515625" style="390" customWidth="1"/>
    <col min="8195" max="8195" width="66.5703125" style="390" customWidth="1"/>
    <col min="8196" max="8196" width="11.140625" style="390" customWidth="1"/>
    <col min="8197" max="8197" width="10.85546875" style="390" customWidth="1"/>
    <col min="8198" max="8198" width="10.5703125" style="390" customWidth="1"/>
    <col min="8199" max="8199" width="8.85546875" style="390" customWidth="1"/>
    <col min="8200" max="8200" width="10.85546875" style="390" customWidth="1"/>
    <col min="8201" max="8201" width="11.85546875" style="390" customWidth="1"/>
    <col min="8202" max="8202" width="8.85546875" style="390" customWidth="1"/>
    <col min="8203" max="8203" width="10.7109375" style="390" customWidth="1"/>
    <col min="8204" max="8204" width="10.85546875" style="390" customWidth="1"/>
    <col min="8205" max="8205" width="8.85546875" style="390" customWidth="1"/>
    <col min="8206" max="8206" width="11.140625" style="390" customWidth="1"/>
    <col min="8207" max="8207" width="10.28515625" style="390" customWidth="1"/>
    <col min="8208" max="8448" width="8.85546875" style="390"/>
    <col min="8449" max="8449" width="8.85546875" style="390" customWidth="1"/>
    <col min="8450" max="8450" width="13.28515625" style="390" customWidth="1"/>
    <col min="8451" max="8451" width="66.5703125" style="390" customWidth="1"/>
    <col min="8452" max="8452" width="11.140625" style="390" customWidth="1"/>
    <col min="8453" max="8453" width="10.85546875" style="390" customWidth="1"/>
    <col min="8454" max="8454" width="10.5703125" style="390" customWidth="1"/>
    <col min="8455" max="8455" width="8.85546875" style="390" customWidth="1"/>
    <col min="8456" max="8456" width="10.85546875" style="390" customWidth="1"/>
    <col min="8457" max="8457" width="11.85546875" style="390" customWidth="1"/>
    <col min="8458" max="8458" width="8.85546875" style="390" customWidth="1"/>
    <col min="8459" max="8459" width="10.7109375" style="390" customWidth="1"/>
    <col min="8460" max="8460" width="10.85546875" style="390" customWidth="1"/>
    <col min="8461" max="8461" width="8.85546875" style="390" customWidth="1"/>
    <col min="8462" max="8462" width="11.140625" style="390" customWidth="1"/>
    <col min="8463" max="8463" width="10.28515625" style="390" customWidth="1"/>
    <col min="8464" max="8704" width="8.85546875" style="390"/>
    <col min="8705" max="8705" width="8.85546875" style="390" customWidth="1"/>
    <col min="8706" max="8706" width="13.28515625" style="390" customWidth="1"/>
    <col min="8707" max="8707" width="66.5703125" style="390" customWidth="1"/>
    <col min="8708" max="8708" width="11.140625" style="390" customWidth="1"/>
    <col min="8709" max="8709" width="10.85546875" style="390" customWidth="1"/>
    <col min="8710" max="8710" width="10.5703125" style="390" customWidth="1"/>
    <col min="8711" max="8711" width="8.85546875" style="390" customWidth="1"/>
    <col min="8712" max="8712" width="10.85546875" style="390" customWidth="1"/>
    <col min="8713" max="8713" width="11.85546875" style="390" customWidth="1"/>
    <col min="8714" max="8714" width="8.85546875" style="390" customWidth="1"/>
    <col min="8715" max="8715" width="10.7109375" style="390" customWidth="1"/>
    <col min="8716" max="8716" width="10.85546875" style="390" customWidth="1"/>
    <col min="8717" max="8717" width="8.85546875" style="390" customWidth="1"/>
    <col min="8718" max="8718" width="11.140625" style="390" customWidth="1"/>
    <col min="8719" max="8719" width="10.28515625" style="390" customWidth="1"/>
    <col min="8720" max="8960" width="8.85546875" style="390"/>
    <col min="8961" max="8961" width="8.85546875" style="390" customWidth="1"/>
    <col min="8962" max="8962" width="13.28515625" style="390" customWidth="1"/>
    <col min="8963" max="8963" width="66.5703125" style="390" customWidth="1"/>
    <col min="8964" max="8964" width="11.140625" style="390" customWidth="1"/>
    <col min="8965" max="8965" width="10.85546875" style="390" customWidth="1"/>
    <col min="8966" max="8966" width="10.5703125" style="390" customWidth="1"/>
    <col min="8967" max="8967" width="8.85546875" style="390" customWidth="1"/>
    <col min="8968" max="8968" width="10.85546875" style="390" customWidth="1"/>
    <col min="8969" max="8969" width="11.85546875" style="390" customWidth="1"/>
    <col min="8970" max="8970" width="8.85546875" style="390" customWidth="1"/>
    <col min="8971" max="8971" width="10.7109375" style="390" customWidth="1"/>
    <col min="8972" max="8972" width="10.85546875" style="390" customWidth="1"/>
    <col min="8973" max="8973" width="8.85546875" style="390" customWidth="1"/>
    <col min="8974" max="8974" width="11.140625" style="390" customWidth="1"/>
    <col min="8975" max="8975" width="10.28515625" style="390" customWidth="1"/>
    <col min="8976" max="9216" width="8.85546875" style="390"/>
    <col min="9217" max="9217" width="8.85546875" style="390" customWidth="1"/>
    <col min="9218" max="9218" width="13.28515625" style="390" customWidth="1"/>
    <col min="9219" max="9219" width="66.5703125" style="390" customWidth="1"/>
    <col min="9220" max="9220" width="11.140625" style="390" customWidth="1"/>
    <col min="9221" max="9221" width="10.85546875" style="390" customWidth="1"/>
    <col min="9222" max="9222" width="10.5703125" style="390" customWidth="1"/>
    <col min="9223" max="9223" width="8.85546875" style="390" customWidth="1"/>
    <col min="9224" max="9224" width="10.85546875" style="390" customWidth="1"/>
    <col min="9225" max="9225" width="11.85546875" style="390" customWidth="1"/>
    <col min="9226" max="9226" width="8.85546875" style="390" customWidth="1"/>
    <col min="9227" max="9227" width="10.7109375" style="390" customWidth="1"/>
    <col min="9228" max="9228" width="10.85546875" style="390" customWidth="1"/>
    <col min="9229" max="9229" width="8.85546875" style="390" customWidth="1"/>
    <col min="9230" max="9230" width="11.140625" style="390" customWidth="1"/>
    <col min="9231" max="9231" width="10.28515625" style="390" customWidth="1"/>
    <col min="9232" max="9472" width="8.85546875" style="390"/>
    <col min="9473" max="9473" width="8.85546875" style="390" customWidth="1"/>
    <col min="9474" max="9474" width="13.28515625" style="390" customWidth="1"/>
    <col min="9475" max="9475" width="66.5703125" style="390" customWidth="1"/>
    <col min="9476" max="9476" width="11.140625" style="390" customWidth="1"/>
    <col min="9477" max="9477" width="10.85546875" style="390" customWidth="1"/>
    <col min="9478" max="9478" width="10.5703125" style="390" customWidth="1"/>
    <col min="9479" max="9479" width="8.85546875" style="390" customWidth="1"/>
    <col min="9480" max="9480" width="10.85546875" style="390" customWidth="1"/>
    <col min="9481" max="9481" width="11.85546875" style="390" customWidth="1"/>
    <col min="9482" max="9482" width="8.85546875" style="390" customWidth="1"/>
    <col min="9483" max="9483" width="10.7109375" style="390" customWidth="1"/>
    <col min="9484" max="9484" width="10.85546875" style="390" customWidth="1"/>
    <col min="9485" max="9485" width="8.85546875" style="390" customWidth="1"/>
    <col min="9486" max="9486" width="11.140625" style="390" customWidth="1"/>
    <col min="9487" max="9487" width="10.28515625" style="390" customWidth="1"/>
    <col min="9488" max="9728" width="8.85546875" style="390"/>
    <col min="9729" max="9729" width="8.85546875" style="390" customWidth="1"/>
    <col min="9730" max="9730" width="13.28515625" style="390" customWidth="1"/>
    <col min="9731" max="9731" width="66.5703125" style="390" customWidth="1"/>
    <col min="9732" max="9732" width="11.140625" style="390" customWidth="1"/>
    <col min="9733" max="9733" width="10.85546875" style="390" customWidth="1"/>
    <col min="9734" max="9734" width="10.5703125" style="390" customWidth="1"/>
    <col min="9735" max="9735" width="8.85546875" style="390" customWidth="1"/>
    <col min="9736" max="9736" width="10.85546875" style="390" customWidth="1"/>
    <col min="9737" max="9737" width="11.85546875" style="390" customWidth="1"/>
    <col min="9738" max="9738" width="8.85546875" style="390" customWidth="1"/>
    <col min="9739" max="9739" width="10.7109375" style="390" customWidth="1"/>
    <col min="9740" max="9740" width="10.85546875" style="390" customWidth="1"/>
    <col min="9741" max="9741" width="8.85546875" style="390" customWidth="1"/>
    <col min="9742" max="9742" width="11.140625" style="390" customWidth="1"/>
    <col min="9743" max="9743" width="10.28515625" style="390" customWidth="1"/>
    <col min="9744" max="9984" width="8.85546875" style="390"/>
    <col min="9985" max="9985" width="8.85546875" style="390" customWidth="1"/>
    <col min="9986" max="9986" width="13.28515625" style="390" customWidth="1"/>
    <col min="9987" max="9987" width="66.5703125" style="390" customWidth="1"/>
    <col min="9988" max="9988" width="11.140625" style="390" customWidth="1"/>
    <col min="9989" max="9989" width="10.85546875" style="390" customWidth="1"/>
    <col min="9990" max="9990" width="10.5703125" style="390" customWidth="1"/>
    <col min="9991" max="9991" width="8.85546875" style="390" customWidth="1"/>
    <col min="9992" max="9992" width="10.85546875" style="390" customWidth="1"/>
    <col min="9993" max="9993" width="11.85546875" style="390" customWidth="1"/>
    <col min="9994" max="9994" width="8.85546875" style="390" customWidth="1"/>
    <col min="9995" max="9995" width="10.7109375" style="390" customWidth="1"/>
    <col min="9996" max="9996" width="10.85546875" style="390" customWidth="1"/>
    <col min="9997" max="9997" width="8.85546875" style="390" customWidth="1"/>
    <col min="9998" max="9998" width="11.140625" style="390" customWidth="1"/>
    <col min="9999" max="9999" width="10.28515625" style="390" customWidth="1"/>
    <col min="10000" max="10240" width="8.85546875" style="390"/>
    <col min="10241" max="10241" width="8.85546875" style="390" customWidth="1"/>
    <col min="10242" max="10242" width="13.28515625" style="390" customWidth="1"/>
    <col min="10243" max="10243" width="66.5703125" style="390" customWidth="1"/>
    <col min="10244" max="10244" width="11.140625" style="390" customWidth="1"/>
    <col min="10245" max="10245" width="10.85546875" style="390" customWidth="1"/>
    <col min="10246" max="10246" width="10.5703125" style="390" customWidth="1"/>
    <col min="10247" max="10247" width="8.85546875" style="390" customWidth="1"/>
    <col min="10248" max="10248" width="10.85546875" style="390" customWidth="1"/>
    <col min="10249" max="10249" width="11.85546875" style="390" customWidth="1"/>
    <col min="10250" max="10250" width="8.85546875" style="390" customWidth="1"/>
    <col min="10251" max="10251" width="10.7109375" style="390" customWidth="1"/>
    <col min="10252" max="10252" width="10.85546875" style="390" customWidth="1"/>
    <col min="10253" max="10253" width="8.85546875" style="390" customWidth="1"/>
    <col min="10254" max="10254" width="11.140625" style="390" customWidth="1"/>
    <col min="10255" max="10255" width="10.28515625" style="390" customWidth="1"/>
    <col min="10256" max="10496" width="8.85546875" style="390"/>
    <col min="10497" max="10497" width="8.85546875" style="390" customWidth="1"/>
    <col min="10498" max="10498" width="13.28515625" style="390" customWidth="1"/>
    <col min="10499" max="10499" width="66.5703125" style="390" customWidth="1"/>
    <col min="10500" max="10500" width="11.140625" style="390" customWidth="1"/>
    <col min="10501" max="10501" width="10.85546875" style="390" customWidth="1"/>
    <col min="10502" max="10502" width="10.5703125" style="390" customWidth="1"/>
    <col min="10503" max="10503" width="8.85546875" style="390" customWidth="1"/>
    <col min="10504" max="10504" width="10.85546875" style="390" customWidth="1"/>
    <col min="10505" max="10505" width="11.85546875" style="390" customWidth="1"/>
    <col min="10506" max="10506" width="8.85546875" style="390" customWidth="1"/>
    <col min="10507" max="10507" width="10.7109375" style="390" customWidth="1"/>
    <col min="10508" max="10508" width="10.85546875" style="390" customWidth="1"/>
    <col min="10509" max="10509" width="8.85546875" style="390" customWidth="1"/>
    <col min="10510" max="10510" width="11.140625" style="390" customWidth="1"/>
    <col min="10511" max="10511" width="10.28515625" style="390" customWidth="1"/>
    <col min="10512" max="10752" width="8.85546875" style="390"/>
    <col min="10753" max="10753" width="8.85546875" style="390" customWidth="1"/>
    <col min="10754" max="10754" width="13.28515625" style="390" customWidth="1"/>
    <col min="10755" max="10755" width="66.5703125" style="390" customWidth="1"/>
    <col min="10756" max="10756" width="11.140625" style="390" customWidth="1"/>
    <col min="10757" max="10757" width="10.85546875" style="390" customWidth="1"/>
    <col min="10758" max="10758" width="10.5703125" style="390" customWidth="1"/>
    <col min="10759" max="10759" width="8.85546875" style="390" customWidth="1"/>
    <col min="10760" max="10760" width="10.85546875" style="390" customWidth="1"/>
    <col min="10761" max="10761" width="11.85546875" style="390" customWidth="1"/>
    <col min="10762" max="10762" width="8.85546875" style="390" customWidth="1"/>
    <col min="10763" max="10763" width="10.7109375" style="390" customWidth="1"/>
    <col min="10764" max="10764" width="10.85546875" style="390" customWidth="1"/>
    <col min="10765" max="10765" width="8.85546875" style="390" customWidth="1"/>
    <col min="10766" max="10766" width="11.140625" style="390" customWidth="1"/>
    <col min="10767" max="10767" width="10.28515625" style="390" customWidth="1"/>
    <col min="10768" max="11008" width="8.85546875" style="390"/>
    <col min="11009" max="11009" width="8.85546875" style="390" customWidth="1"/>
    <col min="11010" max="11010" width="13.28515625" style="390" customWidth="1"/>
    <col min="11011" max="11011" width="66.5703125" style="390" customWidth="1"/>
    <col min="11012" max="11012" width="11.140625" style="390" customWidth="1"/>
    <col min="11013" max="11013" width="10.85546875" style="390" customWidth="1"/>
    <col min="11014" max="11014" width="10.5703125" style="390" customWidth="1"/>
    <col min="11015" max="11015" width="8.85546875" style="390" customWidth="1"/>
    <col min="11016" max="11016" width="10.85546875" style="390" customWidth="1"/>
    <col min="11017" max="11017" width="11.85546875" style="390" customWidth="1"/>
    <col min="11018" max="11018" width="8.85546875" style="390" customWidth="1"/>
    <col min="11019" max="11019" width="10.7109375" style="390" customWidth="1"/>
    <col min="11020" max="11020" width="10.85546875" style="390" customWidth="1"/>
    <col min="11021" max="11021" width="8.85546875" style="390" customWidth="1"/>
    <col min="11022" max="11022" width="11.140625" style="390" customWidth="1"/>
    <col min="11023" max="11023" width="10.28515625" style="390" customWidth="1"/>
    <col min="11024" max="11264" width="8.85546875" style="390"/>
    <col min="11265" max="11265" width="8.85546875" style="390" customWidth="1"/>
    <col min="11266" max="11266" width="13.28515625" style="390" customWidth="1"/>
    <col min="11267" max="11267" width="66.5703125" style="390" customWidth="1"/>
    <col min="11268" max="11268" width="11.140625" style="390" customWidth="1"/>
    <col min="11269" max="11269" width="10.85546875" style="390" customWidth="1"/>
    <col min="11270" max="11270" width="10.5703125" style="390" customWidth="1"/>
    <col min="11271" max="11271" width="8.85546875" style="390" customWidth="1"/>
    <col min="11272" max="11272" width="10.85546875" style="390" customWidth="1"/>
    <col min="11273" max="11273" width="11.85546875" style="390" customWidth="1"/>
    <col min="11274" max="11274" width="8.85546875" style="390" customWidth="1"/>
    <col min="11275" max="11275" width="10.7109375" style="390" customWidth="1"/>
    <col min="11276" max="11276" width="10.85546875" style="390" customWidth="1"/>
    <col min="11277" max="11277" width="8.85546875" style="390" customWidth="1"/>
    <col min="11278" max="11278" width="11.140625" style="390" customWidth="1"/>
    <col min="11279" max="11279" width="10.28515625" style="390" customWidth="1"/>
    <col min="11280" max="11520" width="8.85546875" style="390"/>
    <col min="11521" max="11521" width="8.85546875" style="390" customWidth="1"/>
    <col min="11522" max="11522" width="13.28515625" style="390" customWidth="1"/>
    <col min="11523" max="11523" width="66.5703125" style="390" customWidth="1"/>
    <col min="11524" max="11524" width="11.140625" style="390" customWidth="1"/>
    <col min="11525" max="11525" width="10.85546875" style="390" customWidth="1"/>
    <col min="11526" max="11526" width="10.5703125" style="390" customWidth="1"/>
    <col min="11527" max="11527" width="8.85546875" style="390" customWidth="1"/>
    <col min="11528" max="11528" width="10.85546875" style="390" customWidth="1"/>
    <col min="11529" max="11529" width="11.85546875" style="390" customWidth="1"/>
    <col min="11530" max="11530" width="8.85546875" style="390" customWidth="1"/>
    <col min="11531" max="11531" width="10.7109375" style="390" customWidth="1"/>
    <col min="11532" max="11532" width="10.85546875" style="390" customWidth="1"/>
    <col min="11533" max="11533" width="8.85546875" style="390" customWidth="1"/>
    <col min="11534" max="11534" width="11.140625" style="390" customWidth="1"/>
    <col min="11535" max="11535" width="10.28515625" style="390" customWidth="1"/>
    <col min="11536" max="11776" width="8.85546875" style="390"/>
    <col min="11777" max="11777" width="8.85546875" style="390" customWidth="1"/>
    <col min="11778" max="11778" width="13.28515625" style="390" customWidth="1"/>
    <col min="11779" max="11779" width="66.5703125" style="390" customWidth="1"/>
    <col min="11780" max="11780" width="11.140625" style="390" customWidth="1"/>
    <col min="11781" max="11781" width="10.85546875" style="390" customWidth="1"/>
    <col min="11782" max="11782" width="10.5703125" style="390" customWidth="1"/>
    <col min="11783" max="11783" width="8.85546875" style="390" customWidth="1"/>
    <col min="11784" max="11784" width="10.85546875" style="390" customWidth="1"/>
    <col min="11785" max="11785" width="11.85546875" style="390" customWidth="1"/>
    <col min="11786" max="11786" width="8.85546875" style="390" customWidth="1"/>
    <col min="11787" max="11787" width="10.7109375" style="390" customWidth="1"/>
    <col min="11788" max="11788" width="10.85546875" style="390" customWidth="1"/>
    <col min="11789" max="11789" width="8.85546875" style="390" customWidth="1"/>
    <col min="11790" max="11790" width="11.140625" style="390" customWidth="1"/>
    <col min="11791" max="11791" width="10.28515625" style="390" customWidth="1"/>
    <col min="11792" max="12032" width="8.85546875" style="390"/>
    <col min="12033" max="12033" width="8.85546875" style="390" customWidth="1"/>
    <col min="12034" max="12034" width="13.28515625" style="390" customWidth="1"/>
    <col min="12035" max="12035" width="66.5703125" style="390" customWidth="1"/>
    <col min="12036" max="12036" width="11.140625" style="390" customWidth="1"/>
    <col min="12037" max="12037" width="10.85546875" style="390" customWidth="1"/>
    <col min="12038" max="12038" width="10.5703125" style="390" customWidth="1"/>
    <col min="12039" max="12039" width="8.85546875" style="390" customWidth="1"/>
    <col min="12040" max="12040" width="10.85546875" style="390" customWidth="1"/>
    <col min="12041" max="12041" width="11.85546875" style="390" customWidth="1"/>
    <col min="12042" max="12042" width="8.85546875" style="390" customWidth="1"/>
    <col min="12043" max="12043" width="10.7109375" style="390" customWidth="1"/>
    <col min="12044" max="12044" width="10.85546875" style="390" customWidth="1"/>
    <col min="12045" max="12045" width="8.85546875" style="390" customWidth="1"/>
    <col min="12046" max="12046" width="11.140625" style="390" customWidth="1"/>
    <col min="12047" max="12047" width="10.28515625" style="390" customWidth="1"/>
    <col min="12048" max="12288" width="8.85546875" style="390"/>
    <col min="12289" max="12289" width="8.85546875" style="390" customWidth="1"/>
    <col min="12290" max="12290" width="13.28515625" style="390" customWidth="1"/>
    <col min="12291" max="12291" width="66.5703125" style="390" customWidth="1"/>
    <col min="12292" max="12292" width="11.140625" style="390" customWidth="1"/>
    <col min="12293" max="12293" width="10.85546875" style="390" customWidth="1"/>
    <col min="12294" max="12294" width="10.5703125" style="390" customWidth="1"/>
    <col min="12295" max="12295" width="8.85546875" style="390" customWidth="1"/>
    <col min="12296" max="12296" width="10.85546875" style="390" customWidth="1"/>
    <col min="12297" max="12297" width="11.85546875" style="390" customWidth="1"/>
    <col min="12298" max="12298" width="8.85546875" style="390" customWidth="1"/>
    <col min="12299" max="12299" width="10.7109375" style="390" customWidth="1"/>
    <col min="12300" max="12300" width="10.85546875" style="390" customWidth="1"/>
    <col min="12301" max="12301" width="8.85546875" style="390" customWidth="1"/>
    <col min="12302" max="12302" width="11.140625" style="390" customWidth="1"/>
    <col min="12303" max="12303" width="10.28515625" style="390" customWidth="1"/>
    <col min="12304" max="12544" width="8.85546875" style="390"/>
    <col min="12545" max="12545" width="8.85546875" style="390" customWidth="1"/>
    <col min="12546" max="12546" width="13.28515625" style="390" customWidth="1"/>
    <col min="12547" max="12547" width="66.5703125" style="390" customWidth="1"/>
    <col min="12548" max="12548" width="11.140625" style="390" customWidth="1"/>
    <col min="12549" max="12549" width="10.85546875" style="390" customWidth="1"/>
    <col min="12550" max="12550" width="10.5703125" style="390" customWidth="1"/>
    <col min="12551" max="12551" width="8.85546875" style="390" customWidth="1"/>
    <col min="12552" max="12552" width="10.85546875" style="390" customWidth="1"/>
    <col min="12553" max="12553" width="11.85546875" style="390" customWidth="1"/>
    <col min="12554" max="12554" width="8.85546875" style="390" customWidth="1"/>
    <col min="12555" max="12555" width="10.7109375" style="390" customWidth="1"/>
    <col min="12556" max="12556" width="10.85546875" style="390" customWidth="1"/>
    <col min="12557" max="12557" width="8.85546875" style="390" customWidth="1"/>
    <col min="12558" max="12558" width="11.140625" style="390" customWidth="1"/>
    <col min="12559" max="12559" width="10.28515625" style="390" customWidth="1"/>
    <col min="12560" max="12800" width="8.85546875" style="390"/>
    <col min="12801" max="12801" width="8.85546875" style="390" customWidth="1"/>
    <col min="12802" max="12802" width="13.28515625" style="390" customWidth="1"/>
    <col min="12803" max="12803" width="66.5703125" style="390" customWidth="1"/>
    <col min="12804" max="12804" width="11.140625" style="390" customWidth="1"/>
    <col min="12805" max="12805" width="10.85546875" style="390" customWidth="1"/>
    <col min="12806" max="12806" width="10.5703125" style="390" customWidth="1"/>
    <col min="12807" max="12807" width="8.85546875" style="390" customWidth="1"/>
    <col min="12808" max="12808" width="10.85546875" style="390" customWidth="1"/>
    <col min="12809" max="12809" width="11.85546875" style="390" customWidth="1"/>
    <col min="12810" max="12810" width="8.85546875" style="390" customWidth="1"/>
    <col min="12811" max="12811" width="10.7109375" style="390" customWidth="1"/>
    <col min="12812" max="12812" width="10.85546875" style="390" customWidth="1"/>
    <col min="12813" max="12813" width="8.85546875" style="390" customWidth="1"/>
    <col min="12814" max="12814" width="11.140625" style="390" customWidth="1"/>
    <col min="12815" max="12815" width="10.28515625" style="390" customWidth="1"/>
    <col min="12816" max="13056" width="8.85546875" style="390"/>
    <col min="13057" max="13057" width="8.85546875" style="390" customWidth="1"/>
    <col min="13058" max="13058" width="13.28515625" style="390" customWidth="1"/>
    <col min="13059" max="13059" width="66.5703125" style="390" customWidth="1"/>
    <col min="13060" max="13060" width="11.140625" style="390" customWidth="1"/>
    <col min="13061" max="13061" width="10.85546875" style="390" customWidth="1"/>
    <col min="13062" max="13062" width="10.5703125" style="390" customWidth="1"/>
    <col min="13063" max="13063" width="8.85546875" style="390" customWidth="1"/>
    <col min="13064" max="13064" width="10.85546875" style="390" customWidth="1"/>
    <col min="13065" max="13065" width="11.85546875" style="390" customWidth="1"/>
    <col min="13066" max="13066" width="8.85546875" style="390" customWidth="1"/>
    <col min="13067" max="13067" width="10.7109375" style="390" customWidth="1"/>
    <col min="13068" max="13068" width="10.85546875" style="390" customWidth="1"/>
    <col min="13069" max="13069" width="8.85546875" style="390" customWidth="1"/>
    <col min="13070" max="13070" width="11.140625" style="390" customWidth="1"/>
    <col min="13071" max="13071" width="10.28515625" style="390" customWidth="1"/>
    <col min="13072" max="13312" width="8.85546875" style="390"/>
    <col min="13313" max="13313" width="8.85546875" style="390" customWidth="1"/>
    <col min="13314" max="13314" width="13.28515625" style="390" customWidth="1"/>
    <col min="13315" max="13315" width="66.5703125" style="390" customWidth="1"/>
    <col min="13316" max="13316" width="11.140625" style="390" customWidth="1"/>
    <col min="13317" max="13317" width="10.85546875" style="390" customWidth="1"/>
    <col min="13318" max="13318" width="10.5703125" style="390" customWidth="1"/>
    <col min="13319" max="13319" width="8.85546875" style="390" customWidth="1"/>
    <col min="13320" max="13320" width="10.85546875" style="390" customWidth="1"/>
    <col min="13321" max="13321" width="11.85546875" style="390" customWidth="1"/>
    <col min="13322" max="13322" width="8.85546875" style="390" customWidth="1"/>
    <col min="13323" max="13323" width="10.7109375" style="390" customWidth="1"/>
    <col min="13324" max="13324" width="10.85546875" style="390" customWidth="1"/>
    <col min="13325" max="13325" width="8.85546875" style="390" customWidth="1"/>
    <col min="13326" max="13326" width="11.140625" style="390" customWidth="1"/>
    <col min="13327" max="13327" width="10.28515625" style="390" customWidth="1"/>
    <col min="13328" max="13568" width="8.85546875" style="390"/>
    <col min="13569" max="13569" width="8.85546875" style="390" customWidth="1"/>
    <col min="13570" max="13570" width="13.28515625" style="390" customWidth="1"/>
    <col min="13571" max="13571" width="66.5703125" style="390" customWidth="1"/>
    <col min="13572" max="13572" width="11.140625" style="390" customWidth="1"/>
    <col min="13573" max="13573" width="10.85546875" style="390" customWidth="1"/>
    <col min="13574" max="13574" width="10.5703125" style="390" customWidth="1"/>
    <col min="13575" max="13575" width="8.85546875" style="390" customWidth="1"/>
    <col min="13576" max="13576" width="10.85546875" style="390" customWidth="1"/>
    <col min="13577" max="13577" width="11.85546875" style="390" customWidth="1"/>
    <col min="13578" max="13578" width="8.85546875" style="390" customWidth="1"/>
    <col min="13579" max="13579" width="10.7109375" style="390" customWidth="1"/>
    <col min="13580" max="13580" width="10.85546875" style="390" customWidth="1"/>
    <col min="13581" max="13581" width="8.85546875" style="390" customWidth="1"/>
    <col min="13582" max="13582" width="11.140625" style="390" customWidth="1"/>
    <col min="13583" max="13583" width="10.28515625" style="390" customWidth="1"/>
    <col min="13584" max="13824" width="8.85546875" style="390"/>
    <col min="13825" max="13825" width="8.85546875" style="390" customWidth="1"/>
    <col min="13826" max="13826" width="13.28515625" style="390" customWidth="1"/>
    <col min="13827" max="13827" width="66.5703125" style="390" customWidth="1"/>
    <col min="13828" max="13828" width="11.140625" style="390" customWidth="1"/>
    <col min="13829" max="13829" width="10.85546875" style="390" customWidth="1"/>
    <col min="13830" max="13830" width="10.5703125" style="390" customWidth="1"/>
    <col min="13831" max="13831" width="8.85546875" style="390" customWidth="1"/>
    <col min="13832" max="13832" width="10.85546875" style="390" customWidth="1"/>
    <col min="13833" max="13833" width="11.85546875" style="390" customWidth="1"/>
    <col min="13834" max="13834" width="8.85546875" style="390" customWidth="1"/>
    <col min="13835" max="13835" width="10.7109375" style="390" customWidth="1"/>
    <col min="13836" max="13836" width="10.85546875" style="390" customWidth="1"/>
    <col min="13837" max="13837" width="8.85546875" style="390" customWidth="1"/>
    <col min="13838" max="13838" width="11.140625" style="390" customWidth="1"/>
    <col min="13839" max="13839" width="10.28515625" style="390" customWidth="1"/>
    <col min="13840" max="14080" width="8.85546875" style="390"/>
    <col min="14081" max="14081" width="8.85546875" style="390" customWidth="1"/>
    <col min="14082" max="14082" width="13.28515625" style="390" customWidth="1"/>
    <col min="14083" max="14083" width="66.5703125" style="390" customWidth="1"/>
    <col min="14084" max="14084" width="11.140625" style="390" customWidth="1"/>
    <col min="14085" max="14085" width="10.85546875" style="390" customWidth="1"/>
    <col min="14086" max="14086" width="10.5703125" style="390" customWidth="1"/>
    <col min="14087" max="14087" width="8.85546875" style="390" customWidth="1"/>
    <col min="14088" max="14088" width="10.85546875" style="390" customWidth="1"/>
    <col min="14089" max="14089" width="11.85546875" style="390" customWidth="1"/>
    <col min="14090" max="14090" width="8.85546875" style="390" customWidth="1"/>
    <col min="14091" max="14091" width="10.7109375" style="390" customWidth="1"/>
    <col min="14092" max="14092" width="10.85546875" style="390" customWidth="1"/>
    <col min="14093" max="14093" width="8.85546875" style="390" customWidth="1"/>
    <col min="14094" max="14094" width="11.140625" style="390" customWidth="1"/>
    <col min="14095" max="14095" width="10.28515625" style="390" customWidth="1"/>
    <col min="14096" max="14336" width="8.85546875" style="390"/>
    <col min="14337" max="14337" width="8.85546875" style="390" customWidth="1"/>
    <col min="14338" max="14338" width="13.28515625" style="390" customWidth="1"/>
    <col min="14339" max="14339" width="66.5703125" style="390" customWidth="1"/>
    <col min="14340" max="14340" width="11.140625" style="390" customWidth="1"/>
    <col min="14341" max="14341" width="10.85546875" style="390" customWidth="1"/>
    <col min="14342" max="14342" width="10.5703125" style="390" customWidth="1"/>
    <col min="14343" max="14343" width="8.85546875" style="390" customWidth="1"/>
    <col min="14344" max="14344" width="10.85546875" style="390" customWidth="1"/>
    <col min="14345" max="14345" width="11.85546875" style="390" customWidth="1"/>
    <col min="14346" max="14346" width="8.85546875" style="390" customWidth="1"/>
    <col min="14347" max="14347" width="10.7109375" style="390" customWidth="1"/>
    <col min="14348" max="14348" width="10.85546875" style="390" customWidth="1"/>
    <col min="14349" max="14349" width="8.85546875" style="390" customWidth="1"/>
    <col min="14350" max="14350" width="11.140625" style="390" customWidth="1"/>
    <col min="14351" max="14351" width="10.28515625" style="390" customWidth="1"/>
    <col min="14352" max="14592" width="8.85546875" style="390"/>
    <col min="14593" max="14593" width="8.85546875" style="390" customWidth="1"/>
    <col min="14594" max="14594" width="13.28515625" style="390" customWidth="1"/>
    <col min="14595" max="14595" width="66.5703125" style="390" customWidth="1"/>
    <col min="14596" max="14596" width="11.140625" style="390" customWidth="1"/>
    <col min="14597" max="14597" width="10.85546875" style="390" customWidth="1"/>
    <col min="14598" max="14598" width="10.5703125" style="390" customWidth="1"/>
    <col min="14599" max="14599" width="8.85546875" style="390" customWidth="1"/>
    <col min="14600" max="14600" width="10.85546875" style="390" customWidth="1"/>
    <col min="14601" max="14601" width="11.85546875" style="390" customWidth="1"/>
    <col min="14602" max="14602" width="8.85546875" style="390" customWidth="1"/>
    <col min="14603" max="14603" width="10.7109375" style="390" customWidth="1"/>
    <col min="14604" max="14604" width="10.85546875" style="390" customWidth="1"/>
    <col min="14605" max="14605" width="8.85546875" style="390" customWidth="1"/>
    <col min="14606" max="14606" width="11.140625" style="390" customWidth="1"/>
    <col min="14607" max="14607" width="10.28515625" style="390" customWidth="1"/>
    <col min="14608" max="14848" width="8.85546875" style="390"/>
    <col min="14849" max="14849" width="8.85546875" style="390" customWidth="1"/>
    <col min="14850" max="14850" width="13.28515625" style="390" customWidth="1"/>
    <col min="14851" max="14851" width="66.5703125" style="390" customWidth="1"/>
    <col min="14852" max="14852" width="11.140625" style="390" customWidth="1"/>
    <col min="14853" max="14853" width="10.85546875" style="390" customWidth="1"/>
    <col min="14854" max="14854" width="10.5703125" style="390" customWidth="1"/>
    <col min="14855" max="14855" width="8.85546875" style="390" customWidth="1"/>
    <col min="14856" max="14856" width="10.85546875" style="390" customWidth="1"/>
    <col min="14857" max="14857" width="11.85546875" style="390" customWidth="1"/>
    <col min="14858" max="14858" width="8.85546875" style="390" customWidth="1"/>
    <col min="14859" max="14859" width="10.7109375" style="390" customWidth="1"/>
    <col min="14860" max="14860" width="10.85546875" style="390" customWidth="1"/>
    <col min="14861" max="14861" width="8.85546875" style="390" customWidth="1"/>
    <col min="14862" max="14862" width="11.140625" style="390" customWidth="1"/>
    <col min="14863" max="14863" width="10.28515625" style="390" customWidth="1"/>
    <col min="14864" max="15104" width="8.85546875" style="390"/>
    <col min="15105" max="15105" width="8.85546875" style="390" customWidth="1"/>
    <col min="15106" max="15106" width="13.28515625" style="390" customWidth="1"/>
    <col min="15107" max="15107" width="66.5703125" style="390" customWidth="1"/>
    <col min="15108" max="15108" width="11.140625" style="390" customWidth="1"/>
    <col min="15109" max="15109" width="10.85546875" style="390" customWidth="1"/>
    <col min="15110" max="15110" width="10.5703125" style="390" customWidth="1"/>
    <col min="15111" max="15111" width="8.85546875" style="390" customWidth="1"/>
    <col min="15112" max="15112" width="10.85546875" style="390" customWidth="1"/>
    <col min="15113" max="15113" width="11.85546875" style="390" customWidth="1"/>
    <col min="15114" max="15114" width="8.85546875" style="390" customWidth="1"/>
    <col min="15115" max="15115" width="10.7109375" style="390" customWidth="1"/>
    <col min="15116" max="15116" width="10.85546875" style="390" customWidth="1"/>
    <col min="15117" max="15117" width="8.85546875" style="390" customWidth="1"/>
    <col min="15118" max="15118" width="11.140625" style="390" customWidth="1"/>
    <col min="15119" max="15119" width="10.28515625" style="390" customWidth="1"/>
    <col min="15120" max="15360" width="8.85546875" style="390"/>
    <col min="15361" max="15361" width="8.85546875" style="390" customWidth="1"/>
    <col min="15362" max="15362" width="13.28515625" style="390" customWidth="1"/>
    <col min="15363" max="15363" width="66.5703125" style="390" customWidth="1"/>
    <col min="15364" max="15364" width="11.140625" style="390" customWidth="1"/>
    <col min="15365" max="15365" width="10.85546875" style="390" customWidth="1"/>
    <col min="15366" max="15366" width="10.5703125" style="390" customWidth="1"/>
    <col min="15367" max="15367" width="8.85546875" style="390" customWidth="1"/>
    <col min="15368" max="15368" width="10.85546875" style="390" customWidth="1"/>
    <col min="15369" max="15369" width="11.85546875" style="390" customWidth="1"/>
    <col min="15370" max="15370" width="8.85546875" style="390" customWidth="1"/>
    <col min="15371" max="15371" width="10.7109375" style="390" customWidth="1"/>
    <col min="15372" max="15372" width="10.85546875" style="390" customWidth="1"/>
    <col min="15373" max="15373" width="8.85546875" style="390" customWidth="1"/>
    <col min="15374" max="15374" width="11.140625" style="390" customWidth="1"/>
    <col min="15375" max="15375" width="10.28515625" style="390" customWidth="1"/>
    <col min="15376" max="15616" width="8.85546875" style="390"/>
    <col min="15617" max="15617" width="8.85546875" style="390" customWidth="1"/>
    <col min="15618" max="15618" width="13.28515625" style="390" customWidth="1"/>
    <col min="15619" max="15619" width="66.5703125" style="390" customWidth="1"/>
    <col min="15620" max="15620" width="11.140625" style="390" customWidth="1"/>
    <col min="15621" max="15621" width="10.85546875" style="390" customWidth="1"/>
    <col min="15622" max="15622" width="10.5703125" style="390" customWidth="1"/>
    <col min="15623" max="15623" width="8.85546875" style="390" customWidth="1"/>
    <col min="15624" max="15624" width="10.85546875" style="390" customWidth="1"/>
    <col min="15625" max="15625" width="11.85546875" style="390" customWidth="1"/>
    <col min="15626" max="15626" width="8.85546875" style="390" customWidth="1"/>
    <col min="15627" max="15627" width="10.7109375" style="390" customWidth="1"/>
    <col min="15628" max="15628" width="10.85546875" style="390" customWidth="1"/>
    <col min="15629" max="15629" width="8.85546875" style="390" customWidth="1"/>
    <col min="15630" max="15630" width="11.140625" style="390" customWidth="1"/>
    <col min="15631" max="15631" width="10.28515625" style="390" customWidth="1"/>
    <col min="15632" max="15872" width="8.85546875" style="390"/>
    <col min="15873" max="15873" width="8.85546875" style="390" customWidth="1"/>
    <col min="15874" max="15874" width="13.28515625" style="390" customWidth="1"/>
    <col min="15875" max="15875" width="66.5703125" style="390" customWidth="1"/>
    <col min="15876" max="15876" width="11.140625" style="390" customWidth="1"/>
    <col min="15877" max="15877" width="10.85546875" style="390" customWidth="1"/>
    <col min="15878" max="15878" width="10.5703125" style="390" customWidth="1"/>
    <col min="15879" max="15879" width="8.85546875" style="390" customWidth="1"/>
    <col min="15880" max="15880" width="10.85546875" style="390" customWidth="1"/>
    <col min="15881" max="15881" width="11.85546875" style="390" customWidth="1"/>
    <col min="15882" max="15882" width="8.85546875" style="390" customWidth="1"/>
    <col min="15883" max="15883" width="10.7109375" style="390" customWidth="1"/>
    <col min="15884" max="15884" width="10.85546875" style="390" customWidth="1"/>
    <col min="15885" max="15885" width="8.85546875" style="390" customWidth="1"/>
    <col min="15886" max="15886" width="11.140625" style="390" customWidth="1"/>
    <col min="15887" max="15887" width="10.28515625" style="390" customWidth="1"/>
    <col min="15888" max="16128" width="8.85546875" style="390"/>
    <col min="16129" max="16129" width="8.85546875" style="390" customWidth="1"/>
    <col min="16130" max="16130" width="13.28515625" style="390" customWidth="1"/>
    <col min="16131" max="16131" width="66.5703125" style="390" customWidth="1"/>
    <col min="16132" max="16132" width="11.140625" style="390" customWidth="1"/>
    <col min="16133" max="16133" width="10.85546875" style="390" customWidth="1"/>
    <col min="16134" max="16134" width="10.5703125" style="390" customWidth="1"/>
    <col min="16135" max="16135" width="8.85546875" style="390" customWidth="1"/>
    <col min="16136" max="16136" width="10.85546875" style="390" customWidth="1"/>
    <col min="16137" max="16137" width="11.85546875" style="390" customWidth="1"/>
    <col min="16138" max="16138" width="8.85546875" style="390" customWidth="1"/>
    <col min="16139" max="16139" width="10.7109375" style="390" customWidth="1"/>
    <col min="16140" max="16140" width="10.85546875" style="390" customWidth="1"/>
    <col min="16141" max="16141" width="8.85546875" style="390" customWidth="1"/>
    <col min="16142" max="16142" width="11.140625" style="390" customWidth="1"/>
    <col min="16143" max="16143" width="10.28515625" style="390" customWidth="1"/>
    <col min="16144" max="16384" width="8.85546875" style="390"/>
  </cols>
  <sheetData>
    <row r="1" spans="1:15" s="388" customFormat="1" ht="18.75" customHeight="1">
      <c r="A1" s="222"/>
      <c r="B1" s="6789" t="str">
        <f>[8]БакалавриатДО!B1</f>
        <v>Гуманитарно-педагогическая академия (филиал) ФГАОУ ВО «КФУ им. В. И. Вернадского» в г. Ялте</v>
      </c>
      <c r="C1" s="6789"/>
      <c r="D1" s="6789"/>
      <c r="E1" s="6789"/>
      <c r="F1" s="6789"/>
      <c r="G1" s="6789"/>
      <c r="H1" s="6789"/>
      <c r="I1" s="6789"/>
      <c r="J1" s="6789"/>
      <c r="K1" s="6789"/>
      <c r="L1" s="6789"/>
      <c r="M1" s="6789"/>
      <c r="N1" s="6789"/>
      <c r="O1" s="6789"/>
    </row>
    <row r="2" spans="1:15" s="388" customFormat="1" ht="12" customHeight="1">
      <c r="A2" s="6918"/>
      <c r="B2" s="6918"/>
      <c r="C2" s="6918"/>
      <c r="D2" s="6918"/>
      <c r="E2" s="6918"/>
      <c r="F2" s="6918"/>
      <c r="G2" s="6918"/>
      <c r="H2" s="6918"/>
      <c r="I2" s="6918"/>
      <c r="J2" s="6918"/>
      <c r="K2" s="6918"/>
      <c r="L2" s="6918"/>
      <c r="M2" s="6918"/>
      <c r="N2" s="6918"/>
      <c r="O2" s="6918"/>
    </row>
    <row r="3" spans="1:15" s="388" customFormat="1" ht="18.75" customHeight="1">
      <c r="A3" s="222"/>
      <c r="B3" s="6875" t="s">
        <v>152</v>
      </c>
      <c r="C3" s="6875"/>
      <c r="D3" s="6875"/>
      <c r="E3" s="6875"/>
      <c r="F3" s="6876">
        <v>45231</v>
      </c>
      <c r="G3" s="6919"/>
      <c r="H3" s="6877" t="s">
        <v>153</v>
      </c>
      <c r="I3" s="6877"/>
      <c r="J3" s="6877"/>
      <c r="K3" s="6877"/>
      <c r="L3" s="6877"/>
      <c r="M3" s="6877"/>
      <c r="N3" s="6877"/>
      <c r="O3" s="6877"/>
    </row>
    <row r="4" spans="1:15" s="388" customFormat="1" ht="19.5" thickBot="1">
      <c r="B4" s="1649"/>
      <c r="C4" s="1649"/>
      <c r="F4" s="389"/>
      <c r="I4" s="389"/>
      <c r="L4" s="389"/>
      <c r="O4" s="389"/>
    </row>
    <row r="5" spans="1:15" s="388" customFormat="1" ht="18.75" customHeight="1" thickBot="1">
      <c r="A5" s="204"/>
      <c r="B5" s="6924" t="s">
        <v>1</v>
      </c>
      <c r="C5" s="6924"/>
      <c r="D5" s="6920" t="s">
        <v>2</v>
      </c>
      <c r="E5" s="6920"/>
      <c r="F5" s="6920"/>
      <c r="G5" s="6921" t="s">
        <v>3</v>
      </c>
      <c r="H5" s="6921"/>
      <c r="I5" s="6921"/>
      <c r="J5" s="6922">
        <v>3</v>
      </c>
      <c r="K5" s="6922"/>
      <c r="L5" s="6922"/>
      <c r="M5" s="6923" t="s">
        <v>38</v>
      </c>
      <c r="N5" s="6923"/>
      <c r="O5" s="6923"/>
    </row>
    <row r="6" spans="1:15" s="388" customFormat="1" ht="18.75" customHeight="1" thickBot="1">
      <c r="A6" s="204"/>
      <c r="B6" s="6924"/>
      <c r="C6" s="6924"/>
      <c r="D6" s="6920"/>
      <c r="E6" s="6920"/>
      <c r="F6" s="6920"/>
      <c r="G6" s="6921"/>
      <c r="H6" s="6921"/>
      <c r="I6" s="6921"/>
      <c r="J6" s="6922"/>
      <c r="K6" s="6922"/>
      <c r="L6" s="6922"/>
      <c r="M6" s="6923"/>
      <c r="N6" s="6923"/>
      <c r="O6" s="6923"/>
    </row>
    <row r="7" spans="1:15" s="388" customFormat="1" ht="61.5" customHeight="1" thickBot="1">
      <c r="A7" s="204"/>
      <c r="B7" s="6924"/>
      <c r="C7" s="6924"/>
      <c r="D7" s="1663" t="s">
        <v>7</v>
      </c>
      <c r="E7" s="1657" t="s">
        <v>8</v>
      </c>
      <c r="F7" s="1654" t="s">
        <v>9</v>
      </c>
      <c r="G7" s="1656" t="s">
        <v>7</v>
      </c>
      <c r="H7" s="1657" t="s">
        <v>8</v>
      </c>
      <c r="I7" s="1654" t="s">
        <v>9</v>
      </c>
      <c r="J7" s="1664" t="s">
        <v>7</v>
      </c>
      <c r="K7" s="1655" t="s">
        <v>8</v>
      </c>
      <c r="L7" s="1654" t="s">
        <v>9</v>
      </c>
      <c r="M7" s="1656" t="s">
        <v>7</v>
      </c>
      <c r="N7" s="1657" t="s">
        <v>8</v>
      </c>
      <c r="O7" s="1653" t="s">
        <v>9</v>
      </c>
    </row>
    <row r="8" spans="1:15" s="388" customFormat="1" ht="22.5" customHeight="1">
      <c r="A8" s="204"/>
      <c r="B8" s="6914" t="s">
        <v>10</v>
      </c>
      <c r="C8" s="6914"/>
      <c r="D8" s="2805">
        <f t="shared" ref="D8:O8" si="0">SUM(D10:D11)</f>
        <v>0</v>
      </c>
      <c r="E8" s="2805">
        <f t="shared" si="0"/>
        <v>0</v>
      </c>
      <c r="F8" s="2804">
        <f t="shared" si="0"/>
        <v>0</v>
      </c>
      <c r="G8" s="2807">
        <f t="shared" si="0"/>
        <v>15</v>
      </c>
      <c r="H8" s="2805">
        <f t="shared" si="0"/>
        <v>10</v>
      </c>
      <c r="I8" s="2804">
        <f t="shared" si="0"/>
        <v>25</v>
      </c>
      <c r="J8" s="2807">
        <f t="shared" si="0"/>
        <v>18</v>
      </c>
      <c r="K8" s="2805">
        <f t="shared" si="0"/>
        <v>1</v>
      </c>
      <c r="L8" s="2804">
        <f t="shared" si="0"/>
        <v>19</v>
      </c>
      <c r="M8" s="2807">
        <f t="shared" si="0"/>
        <v>33</v>
      </c>
      <c r="N8" s="2805">
        <f t="shared" si="0"/>
        <v>11</v>
      </c>
      <c r="O8" s="2804">
        <f t="shared" si="0"/>
        <v>44</v>
      </c>
    </row>
    <row r="9" spans="1:15" s="388" customFormat="1" ht="20.25" customHeight="1">
      <c r="A9" s="204"/>
      <c r="B9" s="2814" t="s">
        <v>155</v>
      </c>
      <c r="C9" s="2859" t="s">
        <v>113</v>
      </c>
      <c r="D9" s="2840">
        <v>20</v>
      </c>
      <c r="E9" s="1658">
        <v>1</v>
      </c>
      <c r="F9" s="1659">
        <v>21</v>
      </c>
      <c r="G9" s="1660">
        <v>0</v>
      </c>
      <c r="H9" s="1658">
        <v>0</v>
      </c>
      <c r="I9" s="1659">
        <v>0</v>
      </c>
      <c r="J9" s="1658">
        <v>0</v>
      </c>
      <c r="K9" s="1658">
        <v>0</v>
      </c>
      <c r="L9" s="1659">
        <v>0</v>
      </c>
      <c r="M9" s="1658">
        <v>20</v>
      </c>
      <c r="N9" s="1658">
        <v>1</v>
      </c>
      <c r="O9" s="1659">
        <v>21</v>
      </c>
    </row>
    <row r="10" spans="1:15" s="388" customFormat="1" ht="20.25" customHeight="1">
      <c r="A10" s="204"/>
      <c r="B10" s="2851" t="s">
        <v>156</v>
      </c>
      <c r="C10" s="2852" t="s">
        <v>115</v>
      </c>
      <c r="D10" s="2840">
        <v>0</v>
      </c>
      <c r="E10" s="1658">
        <v>0</v>
      </c>
      <c r="F10" s="1659">
        <v>0</v>
      </c>
      <c r="G10" s="1660">
        <v>15</v>
      </c>
      <c r="H10" s="1658">
        <v>10</v>
      </c>
      <c r="I10" s="1659">
        <v>25</v>
      </c>
      <c r="J10" s="1658">
        <v>18</v>
      </c>
      <c r="K10" s="1658">
        <v>0</v>
      </c>
      <c r="L10" s="1659">
        <v>18</v>
      </c>
      <c r="M10" s="1658">
        <v>33</v>
      </c>
      <c r="N10" s="1658">
        <v>10</v>
      </c>
      <c r="O10" s="1659">
        <v>43</v>
      </c>
    </row>
    <row r="11" spans="1:15" s="388" customFormat="1" ht="20.25" customHeight="1" thickBot="1">
      <c r="A11" s="204"/>
      <c r="B11" s="2851" t="s">
        <v>157</v>
      </c>
      <c r="C11" s="2852" t="s">
        <v>119</v>
      </c>
      <c r="D11" s="2840">
        <v>0</v>
      </c>
      <c r="E11" s="1658">
        <v>0</v>
      </c>
      <c r="F11" s="1659">
        <v>0</v>
      </c>
      <c r="G11" s="1660">
        <v>0</v>
      </c>
      <c r="H11" s="1658">
        <v>0</v>
      </c>
      <c r="I11" s="1659">
        <v>0</v>
      </c>
      <c r="J11" s="1658">
        <v>0</v>
      </c>
      <c r="K11" s="1658">
        <v>1</v>
      </c>
      <c r="L11" s="1659">
        <v>1</v>
      </c>
      <c r="M11" s="1658">
        <v>0</v>
      </c>
      <c r="N11" s="1658">
        <v>1</v>
      </c>
      <c r="O11" s="1659">
        <v>1</v>
      </c>
    </row>
    <row r="12" spans="1:15" s="391" customFormat="1" ht="20.25" customHeight="1" thickBot="1">
      <c r="A12" s="209"/>
      <c r="B12" s="6910" t="s">
        <v>14</v>
      </c>
      <c r="C12" s="6911"/>
      <c r="D12" s="2802">
        <f t="shared" ref="D12:O12" si="1">SUM(D9:D11)</f>
        <v>20</v>
      </c>
      <c r="E12" s="2801">
        <f t="shared" si="1"/>
        <v>1</v>
      </c>
      <c r="F12" s="2802">
        <f t="shared" si="1"/>
        <v>21</v>
      </c>
      <c r="G12" s="2806">
        <f t="shared" si="1"/>
        <v>15</v>
      </c>
      <c r="H12" s="2801">
        <f t="shared" si="1"/>
        <v>10</v>
      </c>
      <c r="I12" s="2802">
        <f t="shared" si="1"/>
        <v>25</v>
      </c>
      <c r="J12" s="2806">
        <f t="shared" si="1"/>
        <v>18</v>
      </c>
      <c r="K12" s="2801">
        <f t="shared" si="1"/>
        <v>1</v>
      </c>
      <c r="L12" s="2802">
        <f t="shared" si="1"/>
        <v>19</v>
      </c>
      <c r="M12" s="2806">
        <f t="shared" si="1"/>
        <v>53</v>
      </c>
      <c r="N12" s="2801">
        <f t="shared" si="1"/>
        <v>12</v>
      </c>
      <c r="O12" s="2802">
        <f t="shared" si="1"/>
        <v>65</v>
      </c>
    </row>
    <row r="13" spans="1:15" ht="23.25" customHeight="1">
      <c r="A13" s="208"/>
      <c r="B13" s="6912" t="s">
        <v>15</v>
      </c>
      <c r="C13" s="6912"/>
      <c r="D13" s="2853"/>
      <c r="E13" s="2854"/>
      <c r="F13" s="2855"/>
      <c r="G13" s="2854"/>
      <c r="H13" s="2854"/>
      <c r="I13" s="2855"/>
      <c r="J13" s="2854"/>
      <c r="K13" s="2854"/>
      <c r="L13" s="2855"/>
      <c r="M13" s="2854"/>
      <c r="N13" s="2854"/>
      <c r="O13" s="2855"/>
    </row>
    <row r="14" spans="1:15" ht="18.75" customHeight="1" thickBot="1">
      <c r="A14" s="208"/>
      <c r="B14" s="6913" t="s">
        <v>16</v>
      </c>
      <c r="C14" s="6913"/>
      <c r="D14" s="2856"/>
      <c r="E14" s="1769"/>
      <c r="F14" s="2857"/>
      <c r="G14" s="1769"/>
      <c r="H14" s="1769"/>
      <c r="I14" s="2857"/>
      <c r="J14" s="1769"/>
      <c r="K14" s="1769"/>
      <c r="L14" s="2857"/>
      <c r="M14" s="1769"/>
      <c r="N14" s="1769"/>
      <c r="O14" s="2857"/>
    </row>
    <row r="15" spans="1:15" s="388" customFormat="1" ht="23.25" customHeight="1">
      <c r="A15" s="204"/>
      <c r="B15" s="2814" t="s">
        <v>155</v>
      </c>
      <c r="C15" s="2859" t="s">
        <v>113</v>
      </c>
      <c r="D15" s="2840">
        <v>20</v>
      </c>
      <c r="E15" s="1658">
        <v>1</v>
      </c>
      <c r="F15" s="1659">
        <v>21</v>
      </c>
      <c r="G15" s="1660">
        <v>0</v>
      </c>
      <c r="H15" s="1658">
        <v>0</v>
      </c>
      <c r="I15" s="1659">
        <v>0</v>
      </c>
      <c r="J15" s="1658">
        <v>0</v>
      </c>
      <c r="K15" s="1658">
        <v>0</v>
      </c>
      <c r="L15" s="1659">
        <v>0</v>
      </c>
      <c r="M15" s="1658">
        <v>20</v>
      </c>
      <c r="N15" s="1658">
        <v>1</v>
      </c>
      <c r="O15" s="1659">
        <v>21</v>
      </c>
    </row>
    <row r="16" spans="1:15" s="388" customFormat="1" ht="23.25" customHeight="1">
      <c r="A16" s="204"/>
      <c r="B16" s="2851" t="s">
        <v>156</v>
      </c>
      <c r="C16" s="2852" t="s">
        <v>115</v>
      </c>
      <c r="D16" s="2840">
        <v>0</v>
      </c>
      <c r="E16" s="1658">
        <v>0</v>
      </c>
      <c r="F16" s="1659">
        <v>0</v>
      </c>
      <c r="G16" s="1660">
        <v>15</v>
      </c>
      <c r="H16" s="1658">
        <v>10</v>
      </c>
      <c r="I16" s="1659">
        <v>25</v>
      </c>
      <c r="J16" s="1658">
        <v>17</v>
      </c>
      <c r="K16" s="1658">
        <v>0</v>
      </c>
      <c r="L16" s="1659">
        <v>17</v>
      </c>
      <c r="M16" s="1658">
        <v>32</v>
      </c>
      <c r="N16" s="1658">
        <v>10</v>
      </c>
      <c r="O16" s="1659">
        <v>42</v>
      </c>
    </row>
    <row r="17" spans="1:18" s="388" customFormat="1" ht="26.25" customHeight="1" thickBot="1">
      <c r="A17" s="204"/>
      <c r="B17" s="2851" t="s">
        <v>157</v>
      </c>
      <c r="C17" s="2852" t="s">
        <v>119</v>
      </c>
      <c r="D17" s="2840">
        <v>0</v>
      </c>
      <c r="E17" s="1658">
        <v>0</v>
      </c>
      <c r="F17" s="1659">
        <v>0</v>
      </c>
      <c r="G17" s="1660">
        <v>0</v>
      </c>
      <c r="H17" s="1658">
        <v>0</v>
      </c>
      <c r="I17" s="1659">
        <v>0</v>
      </c>
      <c r="J17" s="1658">
        <v>0</v>
      </c>
      <c r="K17" s="1658">
        <v>1</v>
      </c>
      <c r="L17" s="1659">
        <v>1</v>
      </c>
      <c r="M17" s="1658">
        <v>0</v>
      </c>
      <c r="N17" s="1658">
        <v>1</v>
      </c>
      <c r="O17" s="1659">
        <v>1</v>
      </c>
    </row>
    <row r="18" spans="1:18" ht="26.25" customHeight="1" thickBot="1">
      <c r="A18" s="208"/>
      <c r="B18" s="6911" t="s">
        <v>352</v>
      </c>
      <c r="C18" s="6911"/>
      <c r="D18" s="2801">
        <f t="shared" ref="D18:O18" si="2">SUM(D15:D17)</f>
        <v>20</v>
      </c>
      <c r="E18" s="2801">
        <f t="shared" si="2"/>
        <v>1</v>
      </c>
      <c r="F18" s="2802">
        <f t="shared" si="2"/>
        <v>21</v>
      </c>
      <c r="G18" s="2803">
        <f t="shared" si="2"/>
        <v>15</v>
      </c>
      <c r="H18" s="2801">
        <f t="shared" si="2"/>
        <v>10</v>
      </c>
      <c r="I18" s="2802">
        <f t="shared" si="2"/>
        <v>25</v>
      </c>
      <c r="J18" s="2803">
        <f t="shared" si="2"/>
        <v>17</v>
      </c>
      <c r="K18" s="2801">
        <f t="shared" si="2"/>
        <v>1</v>
      </c>
      <c r="L18" s="2802">
        <f t="shared" si="2"/>
        <v>18</v>
      </c>
      <c r="M18" s="2803">
        <f t="shared" si="2"/>
        <v>52</v>
      </c>
      <c r="N18" s="2801">
        <f t="shared" si="2"/>
        <v>12</v>
      </c>
      <c r="O18" s="2802">
        <f t="shared" si="2"/>
        <v>64</v>
      </c>
    </row>
    <row r="19" spans="1:18" ht="19.5" customHeight="1" thickBot="1">
      <c r="A19" s="208"/>
      <c r="B19" s="6914" t="s">
        <v>18</v>
      </c>
      <c r="C19" s="6914"/>
      <c r="D19" s="1661"/>
      <c r="E19" s="216"/>
      <c r="F19" s="1662"/>
      <c r="G19" s="216"/>
      <c r="H19" s="216"/>
      <c r="I19" s="1662"/>
      <c r="J19" s="216"/>
      <c r="K19" s="216"/>
      <c r="L19" s="1662"/>
      <c r="M19" s="216"/>
      <c r="N19" s="216"/>
      <c r="O19" s="1662"/>
    </row>
    <row r="20" spans="1:18" s="226" customFormat="1" ht="21.75" customHeight="1">
      <c r="A20" s="206"/>
      <c r="B20" s="2813" t="s">
        <v>156</v>
      </c>
      <c r="C20" s="2835" t="s">
        <v>115</v>
      </c>
      <c r="D20" s="2840">
        <v>0</v>
      </c>
      <c r="E20" s="1658">
        <v>0</v>
      </c>
      <c r="F20" s="1659">
        <v>0</v>
      </c>
      <c r="G20" s="1660">
        <v>0</v>
      </c>
      <c r="H20" s="1658">
        <v>0</v>
      </c>
      <c r="I20" s="1659">
        <v>0</v>
      </c>
      <c r="J20" s="1658">
        <v>1</v>
      </c>
      <c r="K20" s="1658">
        <v>0</v>
      </c>
      <c r="L20" s="1659">
        <v>1</v>
      </c>
      <c r="M20" s="1658">
        <v>1</v>
      </c>
      <c r="N20" s="1658">
        <v>0</v>
      </c>
      <c r="O20" s="1659">
        <v>1</v>
      </c>
    </row>
    <row r="21" spans="1:18" ht="28.5" customHeight="1" thickBot="1">
      <c r="A21" s="208"/>
      <c r="B21" s="6925" t="s">
        <v>19</v>
      </c>
      <c r="C21" s="6925"/>
      <c r="D21" s="2064">
        <f t="shared" ref="D21:O21" si="3">SUM(D20:D20)</f>
        <v>0</v>
      </c>
      <c r="E21" s="2800">
        <f t="shared" si="3"/>
        <v>0</v>
      </c>
      <c r="F21" s="2052">
        <f t="shared" si="3"/>
        <v>0</v>
      </c>
      <c r="G21" s="2066">
        <f t="shared" si="3"/>
        <v>0</v>
      </c>
      <c r="H21" s="2800">
        <f t="shared" si="3"/>
        <v>0</v>
      </c>
      <c r="I21" s="2052">
        <f t="shared" si="3"/>
        <v>0</v>
      </c>
      <c r="J21" s="2066">
        <f t="shared" si="3"/>
        <v>1</v>
      </c>
      <c r="K21" s="2800">
        <f t="shared" si="3"/>
        <v>0</v>
      </c>
      <c r="L21" s="2052">
        <f t="shared" si="3"/>
        <v>1</v>
      </c>
      <c r="M21" s="2066">
        <f t="shared" si="3"/>
        <v>1</v>
      </c>
      <c r="N21" s="2800">
        <f t="shared" si="3"/>
        <v>0</v>
      </c>
      <c r="O21" s="2052">
        <f t="shared" si="3"/>
        <v>1</v>
      </c>
    </row>
    <row r="22" spans="1:18" ht="18.600000000000001" customHeight="1">
      <c r="A22" s="208"/>
      <c r="B22" s="6915" t="s">
        <v>29</v>
      </c>
      <c r="C22" s="6916"/>
      <c r="D22" s="2845">
        <f>D18</f>
        <v>20</v>
      </c>
      <c r="E22" s="2845">
        <f t="shared" ref="E22:O22" si="4">E18</f>
        <v>1</v>
      </c>
      <c r="F22" s="2845">
        <f t="shared" si="4"/>
        <v>21</v>
      </c>
      <c r="G22" s="2845">
        <f t="shared" si="4"/>
        <v>15</v>
      </c>
      <c r="H22" s="2845">
        <f t="shared" si="4"/>
        <v>10</v>
      </c>
      <c r="I22" s="2845">
        <f t="shared" si="4"/>
        <v>25</v>
      </c>
      <c r="J22" s="2845">
        <f t="shared" si="4"/>
        <v>17</v>
      </c>
      <c r="K22" s="2845">
        <f t="shared" si="4"/>
        <v>1</v>
      </c>
      <c r="L22" s="2845">
        <f t="shared" si="4"/>
        <v>18</v>
      </c>
      <c r="M22" s="2845">
        <f t="shared" si="4"/>
        <v>52</v>
      </c>
      <c r="N22" s="2845">
        <f t="shared" si="4"/>
        <v>12</v>
      </c>
      <c r="O22" s="2845">
        <f t="shared" si="4"/>
        <v>64</v>
      </c>
    </row>
    <row r="23" spans="1:18" ht="24" customHeight="1" thickBot="1">
      <c r="A23" s="208"/>
      <c r="B23" s="6917" t="s">
        <v>34</v>
      </c>
      <c r="C23" s="6917"/>
      <c r="D23" s="2860">
        <f t="shared" ref="D23:O23" si="5">SUM(D20:D20)</f>
        <v>0</v>
      </c>
      <c r="E23" s="2848">
        <f t="shared" si="5"/>
        <v>0</v>
      </c>
      <c r="F23" s="2848">
        <f t="shared" si="5"/>
        <v>0</v>
      </c>
      <c r="G23" s="2848">
        <f t="shared" si="5"/>
        <v>0</v>
      </c>
      <c r="H23" s="2848">
        <f t="shared" si="5"/>
        <v>0</v>
      </c>
      <c r="I23" s="2848">
        <f t="shared" si="5"/>
        <v>0</v>
      </c>
      <c r="J23" s="2848">
        <f t="shared" si="5"/>
        <v>1</v>
      </c>
      <c r="K23" s="2858">
        <f t="shared" si="5"/>
        <v>0</v>
      </c>
      <c r="L23" s="2847">
        <f t="shared" si="5"/>
        <v>1</v>
      </c>
      <c r="M23" s="2846">
        <f t="shared" si="5"/>
        <v>1</v>
      </c>
      <c r="N23" s="2848">
        <f t="shared" si="5"/>
        <v>0</v>
      </c>
      <c r="O23" s="2847">
        <f t="shared" si="5"/>
        <v>1</v>
      </c>
    </row>
    <row r="24" spans="1:18" ht="26.25" customHeight="1" thickBot="1">
      <c r="A24" s="208"/>
      <c r="B24" s="6910" t="s">
        <v>35</v>
      </c>
      <c r="C24" s="6910"/>
      <c r="D24" s="4030">
        <f>D22+D23</f>
        <v>20</v>
      </c>
      <c r="E24" s="4030">
        <f t="shared" ref="E24:O24" si="6">E22+E23</f>
        <v>1</v>
      </c>
      <c r="F24" s="4030">
        <f t="shared" si="6"/>
        <v>21</v>
      </c>
      <c r="G24" s="4030">
        <f t="shared" si="6"/>
        <v>15</v>
      </c>
      <c r="H24" s="4030">
        <f t="shared" si="6"/>
        <v>10</v>
      </c>
      <c r="I24" s="4030">
        <f t="shared" si="6"/>
        <v>25</v>
      </c>
      <c r="J24" s="4030">
        <f t="shared" si="6"/>
        <v>18</v>
      </c>
      <c r="K24" s="4030">
        <f t="shared" si="6"/>
        <v>1</v>
      </c>
      <c r="L24" s="4030">
        <f t="shared" si="6"/>
        <v>19</v>
      </c>
      <c r="M24" s="4030">
        <f t="shared" si="6"/>
        <v>53</v>
      </c>
      <c r="N24" s="4030">
        <f t="shared" si="6"/>
        <v>12</v>
      </c>
      <c r="O24" s="4030">
        <f t="shared" si="6"/>
        <v>65</v>
      </c>
    </row>
    <row r="25" spans="1:18" ht="20.25" customHeight="1"/>
    <row r="26" spans="1:18" ht="20.25" customHeight="1">
      <c r="B26" s="6784"/>
      <c r="C26" s="6784"/>
      <c r="D26" s="6784"/>
      <c r="E26" s="6784"/>
      <c r="F26" s="6784"/>
      <c r="G26" s="6784"/>
      <c r="H26" s="6784"/>
      <c r="I26" s="6784"/>
      <c r="J26" s="6784"/>
      <c r="K26" s="6784"/>
      <c r="L26" s="6784"/>
      <c r="M26" s="6784"/>
      <c r="N26" s="6784"/>
      <c r="O26" s="6784"/>
      <c r="P26" s="6784"/>
      <c r="Q26" s="6784"/>
    </row>
    <row r="27" spans="1:18" ht="20.25" customHeight="1"/>
    <row r="28" spans="1:18" s="393" customFormat="1" ht="11.25" hidden="1" customHeight="1">
      <c r="D28" s="393" t="b">
        <f t="shared" ref="D28:O28" si="7">D24=D12</f>
        <v>1</v>
      </c>
      <c r="E28" s="393" t="b">
        <f t="shared" si="7"/>
        <v>1</v>
      </c>
      <c r="F28" s="393" t="b">
        <f t="shared" si="7"/>
        <v>1</v>
      </c>
      <c r="G28" s="393" t="b">
        <f t="shared" si="7"/>
        <v>1</v>
      </c>
      <c r="H28" s="393" t="b">
        <f t="shared" si="7"/>
        <v>1</v>
      </c>
      <c r="I28" s="393" t="b">
        <f t="shared" si="7"/>
        <v>1</v>
      </c>
      <c r="J28" s="393" t="b">
        <f t="shared" si="7"/>
        <v>1</v>
      </c>
      <c r="K28" s="393" t="b">
        <f t="shared" si="7"/>
        <v>1</v>
      </c>
      <c r="L28" s="393" t="b">
        <f t="shared" si="7"/>
        <v>1</v>
      </c>
      <c r="M28" s="393" t="b">
        <f t="shared" si="7"/>
        <v>1</v>
      </c>
      <c r="N28" s="393" t="b">
        <f t="shared" si="7"/>
        <v>1</v>
      </c>
      <c r="O28" s="393" t="b">
        <f t="shared" si="7"/>
        <v>1</v>
      </c>
    </row>
    <row r="29" spans="1:18" ht="18" hidden="1" customHeight="1"/>
    <row r="30" spans="1:18" ht="18" hidden="1" customHeight="1"/>
    <row r="31" spans="1:18" ht="18" hidden="1" customHeight="1">
      <c r="D31" s="394" t="b">
        <f t="shared" ref="D31:O31" si="8">D12=D24</f>
        <v>1</v>
      </c>
      <c r="E31" s="394" t="b">
        <f t="shared" si="8"/>
        <v>1</v>
      </c>
      <c r="F31" s="394" t="b">
        <f t="shared" si="8"/>
        <v>1</v>
      </c>
      <c r="G31" s="394" t="b">
        <f t="shared" si="8"/>
        <v>1</v>
      </c>
      <c r="H31" s="394" t="b">
        <f t="shared" si="8"/>
        <v>1</v>
      </c>
      <c r="I31" s="394" t="b">
        <f t="shared" si="8"/>
        <v>1</v>
      </c>
      <c r="J31" s="394" t="b">
        <f t="shared" si="8"/>
        <v>1</v>
      </c>
      <c r="K31" s="394" t="b">
        <f t="shared" si="8"/>
        <v>1</v>
      </c>
      <c r="L31" s="394" t="b">
        <f t="shared" si="8"/>
        <v>1</v>
      </c>
      <c r="M31" s="394" t="b">
        <f t="shared" si="8"/>
        <v>1</v>
      </c>
      <c r="N31" s="394" t="b">
        <f t="shared" si="8"/>
        <v>1</v>
      </c>
      <c r="O31" s="394" t="b">
        <f t="shared" si="8"/>
        <v>1</v>
      </c>
      <c r="P31" s="394"/>
      <c r="Q31" s="394"/>
      <c r="R31" s="394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"/>
  <sheetViews>
    <sheetView zoomScale="75" zoomScaleNormal="75" workbookViewId="0">
      <selection activeCell="F37" sqref="F37"/>
    </sheetView>
  </sheetViews>
  <sheetFormatPr defaultRowHeight="12.75"/>
  <cols>
    <col min="1" max="1" width="9.140625" style="170"/>
    <col min="2" max="2" width="12.42578125" style="170" customWidth="1"/>
    <col min="3" max="3" width="60.5703125" style="170" customWidth="1"/>
    <col min="4" max="4" width="10.5703125" style="170" customWidth="1"/>
    <col min="5" max="5" width="12.28515625" style="170" customWidth="1"/>
    <col min="6" max="6" width="11.140625" style="2861" customWidth="1"/>
    <col min="7" max="7" width="11.28515625" style="170" customWidth="1"/>
    <col min="8" max="8" width="12.28515625" style="170" customWidth="1"/>
    <col min="9" max="9" width="11.140625" style="2861" customWidth="1"/>
    <col min="10" max="10" width="10.85546875" style="170" customWidth="1"/>
    <col min="11" max="11" width="13.140625" style="170" customWidth="1"/>
    <col min="12" max="12" width="10.7109375" style="2861" customWidth="1"/>
    <col min="13" max="13" width="11.42578125" style="170" customWidth="1"/>
    <col min="14" max="14" width="12.42578125" style="170" customWidth="1"/>
    <col min="15" max="15" width="12.7109375" style="2861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88" customFormat="1" ht="18.75" customHeight="1">
      <c r="A1" s="5314"/>
      <c r="B1" s="6926">
        <v>0</v>
      </c>
      <c r="C1" s="6926"/>
      <c r="D1" s="6926"/>
      <c r="E1" s="6926"/>
      <c r="F1" s="6926"/>
      <c r="G1" s="6926"/>
      <c r="H1" s="6926"/>
      <c r="I1" s="6926"/>
      <c r="J1" s="6926"/>
      <c r="K1" s="6926"/>
      <c r="L1" s="6926"/>
      <c r="M1" s="6926"/>
      <c r="N1" s="6926"/>
      <c r="O1" s="6926"/>
    </row>
    <row r="2" spans="1:15" s="388" customFormat="1" ht="18.75">
      <c r="A2" s="6927"/>
      <c r="B2" s="6927"/>
      <c r="C2" s="6927"/>
      <c r="D2" s="6927"/>
      <c r="E2" s="6927"/>
      <c r="F2" s="6927"/>
      <c r="G2" s="6927"/>
      <c r="H2" s="6927"/>
      <c r="I2" s="6927"/>
      <c r="J2" s="6927"/>
      <c r="K2" s="6927"/>
      <c r="L2" s="6927"/>
      <c r="M2" s="6927"/>
      <c r="N2" s="6927"/>
      <c r="O2" s="6927"/>
    </row>
    <row r="3" spans="1:15" s="388" customFormat="1" ht="18.75" customHeight="1">
      <c r="A3" s="5314"/>
      <c r="B3" s="6928" t="s">
        <v>353</v>
      </c>
      <c r="C3" s="6928"/>
      <c r="D3" s="6928"/>
      <c r="E3" s="6928"/>
      <c r="F3" s="6929" t="s">
        <v>405</v>
      </c>
      <c r="G3" s="6929"/>
      <c r="H3" s="6930" t="s">
        <v>153</v>
      </c>
      <c r="I3" s="6930"/>
      <c r="J3" s="6930"/>
      <c r="K3" s="6930"/>
      <c r="L3" s="6930"/>
      <c r="M3" s="6930"/>
      <c r="N3" s="6930"/>
      <c r="O3" s="6930"/>
    </row>
    <row r="4" spans="1:15" s="388" customFormat="1" ht="19.5" thickBot="1">
      <c r="A4" s="5319"/>
      <c r="B4" s="5304"/>
      <c r="C4" s="5304"/>
      <c r="D4" s="5319"/>
      <c r="E4" s="5319"/>
      <c r="F4" s="5320"/>
      <c r="G4" s="5319"/>
      <c r="H4" s="5319"/>
      <c r="I4" s="5320"/>
      <c r="J4" s="5319"/>
      <c r="K4" s="5319"/>
      <c r="L4" s="5320"/>
      <c r="M4" s="5319"/>
      <c r="N4" s="5319"/>
      <c r="O4" s="5320"/>
    </row>
    <row r="5" spans="1:15" s="388" customFormat="1" ht="19.5" customHeight="1" thickBot="1">
      <c r="A5" s="5319"/>
      <c r="B5" s="6931" t="s">
        <v>1</v>
      </c>
      <c r="C5" s="6931"/>
      <c r="D5" s="6807" t="s">
        <v>2</v>
      </c>
      <c r="E5" s="6807"/>
      <c r="F5" s="6807"/>
      <c r="G5" s="6932" t="s">
        <v>3</v>
      </c>
      <c r="H5" s="6932"/>
      <c r="I5" s="6932"/>
      <c r="J5" s="6807">
        <v>3</v>
      </c>
      <c r="K5" s="6807"/>
      <c r="L5" s="6807"/>
      <c r="M5" s="6933" t="s">
        <v>38</v>
      </c>
      <c r="N5" s="6933"/>
      <c r="O5" s="6933"/>
    </row>
    <row r="6" spans="1:15" s="388" customFormat="1" ht="19.5" thickBot="1">
      <c r="A6" s="5319"/>
      <c r="B6" s="6931"/>
      <c r="C6" s="6931"/>
      <c r="D6" s="6807"/>
      <c r="E6" s="6807"/>
      <c r="F6" s="6807"/>
      <c r="G6" s="6932"/>
      <c r="H6" s="6932"/>
      <c r="I6" s="6932"/>
      <c r="J6" s="6807"/>
      <c r="K6" s="6807"/>
      <c r="L6" s="6807"/>
      <c r="M6" s="6933"/>
      <c r="N6" s="6933"/>
      <c r="O6" s="6933"/>
    </row>
    <row r="7" spans="1:15" s="388" customFormat="1" ht="53.25" thickBot="1">
      <c r="A7" s="5319"/>
      <c r="B7" s="6931"/>
      <c r="C7" s="6931"/>
      <c r="D7" s="5354" t="s">
        <v>7</v>
      </c>
      <c r="E7" s="5122" t="s">
        <v>8</v>
      </c>
      <c r="F7" s="5124" t="s">
        <v>9</v>
      </c>
      <c r="G7" s="5123" t="s">
        <v>7</v>
      </c>
      <c r="H7" s="5122" t="s">
        <v>8</v>
      </c>
      <c r="I7" s="5124" t="s">
        <v>9</v>
      </c>
      <c r="J7" s="5355" t="s">
        <v>7</v>
      </c>
      <c r="K7" s="5127" t="s">
        <v>8</v>
      </c>
      <c r="L7" s="5124" t="s">
        <v>9</v>
      </c>
      <c r="M7" s="5123" t="s">
        <v>7</v>
      </c>
      <c r="N7" s="5122" t="s">
        <v>8</v>
      </c>
      <c r="O7" s="5124" t="s">
        <v>9</v>
      </c>
    </row>
    <row r="8" spans="1:15" s="388" customFormat="1" ht="19.5" customHeight="1">
      <c r="A8" s="5319"/>
      <c r="B8" s="6814" t="s">
        <v>10</v>
      </c>
      <c r="C8" s="6814"/>
      <c r="D8" s="5308">
        <v>0</v>
      </c>
      <c r="E8" s="5312">
        <v>41</v>
      </c>
      <c r="F8" s="5309">
        <v>41</v>
      </c>
      <c r="G8" s="5310">
        <v>0</v>
      </c>
      <c r="H8" s="5312">
        <v>0</v>
      </c>
      <c r="I8" s="5309">
        <v>0</v>
      </c>
      <c r="J8" s="5311">
        <v>0</v>
      </c>
      <c r="K8" s="5310">
        <v>0</v>
      </c>
      <c r="L8" s="5309">
        <v>0</v>
      </c>
      <c r="M8" s="5311">
        <v>0</v>
      </c>
      <c r="N8" s="5310">
        <v>41</v>
      </c>
      <c r="O8" s="5309">
        <v>41</v>
      </c>
    </row>
    <row r="9" spans="1:15" s="388" customFormat="1" ht="18.75">
      <c r="A9" s="5319"/>
      <c r="B9" s="5305" t="s">
        <v>354</v>
      </c>
      <c r="C9" s="5306" t="s">
        <v>105</v>
      </c>
      <c r="D9" s="5292">
        <v>0</v>
      </c>
      <c r="E9" s="5301">
        <v>14</v>
      </c>
      <c r="F9" s="5302">
        <v>14</v>
      </c>
      <c r="G9" s="5345">
        <v>0</v>
      </c>
      <c r="H9" s="5301">
        <v>0</v>
      </c>
      <c r="I9" s="5302">
        <v>0</v>
      </c>
      <c r="J9" s="5301">
        <v>0</v>
      </c>
      <c r="K9" s="5288">
        <v>0</v>
      </c>
      <c r="L9" s="5302">
        <v>0</v>
      </c>
      <c r="M9" s="5301">
        <v>0</v>
      </c>
      <c r="N9" s="5288">
        <v>14</v>
      </c>
      <c r="O9" s="5302">
        <v>14</v>
      </c>
    </row>
    <row r="10" spans="1:15" s="388" customFormat="1" ht="18.75">
      <c r="A10" s="5319"/>
      <c r="B10" s="5305" t="s">
        <v>355</v>
      </c>
      <c r="C10" s="5306" t="s">
        <v>107</v>
      </c>
      <c r="D10" s="5292">
        <v>0</v>
      </c>
      <c r="E10" s="5301">
        <v>14</v>
      </c>
      <c r="F10" s="5302">
        <v>14</v>
      </c>
      <c r="G10" s="5345">
        <v>0</v>
      </c>
      <c r="H10" s="5301">
        <v>0</v>
      </c>
      <c r="I10" s="5302">
        <v>0</v>
      </c>
      <c r="J10" s="5301">
        <v>0</v>
      </c>
      <c r="K10" s="5288">
        <v>0</v>
      </c>
      <c r="L10" s="5302">
        <v>0</v>
      </c>
      <c r="M10" s="5301">
        <v>0</v>
      </c>
      <c r="N10" s="5288">
        <v>14</v>
      </c>
      <c r="O10" s="5302">
        <v>14</v>
      </c>
    </row>
    <row r="11" spans="1:15" s="390" customFormat="1" ht="19.5" thickBot="1">
      <c r="A11" s="5318"/>
      <c r="B11" s="5299" t="s">
        <v>154</v>
      </c>
      <c r="C11" s="5298" t="s">
        <v>109</v>
      </c>
      <c r="D11" s="5291">
        <v>0</v>
      </c>
      <c r="E11" s="5217">
        <v>13</v>
      </c>
      <c r="F11" s="5216">
        <v>13</v>
      </c>
      <c r="G11" s="5346">
        <v>0</v>
      </c>
      <c r="H11" s="5217">
        <v>0</v>
      </c>
      <c r="I11" s="5216">
        <v>0</v>
      </c>
      <c r="J11" s="5217">
        <v>0</v>
      </c>
      <c r="K11" s="5287">
        <v>0</v>
      </c>
      <c r="L11" s="5216">
        <v>0</v>
      </c>
      <c r="M11" s="5217">
        <v>0</v>
      </c>
      <c r="N11" s="5287">
        <v>13</v>
      </c>
      <c r="O11" s="5216">
        <v>13</v>
      </c>
    </row>
    <row r="12" spans="1:15" ht="20.25" thickBot="1">
      <c r="A12" s="5300"/>
      <c r="B12" s="6934" t="s">
        <v>14</v>
      </c>
      <c r="C12" s="6934"/>
      <c r="D12" s="5332">
        <v>0</v>
      </c>
      <c r="E12" s="5335">
        <v>41</v>
      </c>
      <c r="F12" s="5334">
        <v>41</v>
      </c>
      <c r="G12" s="5333">
        <v>0</v>
      </c>
      <c r="H12" s="5335">
        <v>0</v>
      </c>
      <c r="I12" s="5334">
        <v>0</v>
      </c>
      <c r="J12" s="5336">
        <v>0</v>
      </c>
      <c r="K12" s="5333">
        <v>0</v>
      </c>
      <c r="L12" s="5334">
        <v>0</v>
      </c>
      <c r="M12" s="5336">
        <v>0</v>
      </c>
      <c r="N12" s="5333">
        <v>41</v>
      </c>
      <c r="O12" s="5334">
        <v>41</v>
      </c>
    </row>
    <row r="13" spans="1:15" ht="20.25" thickBot="1">
      <c r="A13" s="5300"/>
      <c r="B13" s="6935" t="s">
        <v>15</v>
      </c>
      <c r="C13" s="6935"/>
      <c r="D13" s="5324"/>
      <c r="E13" s="5337"/>
      <c r="F13" s="5326"/>
      <c r="G13" s="5325"/>
      <c r="H13" s="5337"/>
      <c r="I13" s="5326"/>
      <c r="J13" s="5338"/>
      <c r="K13" s="5325"/>
      <c r="L13" s="5326"/>
      <c r="M13" s="5338"/>
      <c r="N13" s="5325"/>
      <c r="O13" s="5326"/>
    </row>
    <row r="14" spans="1:15" ht="19.5">
      <c r="A14" s="5300"/>
      <c r="B14" s="6936" t="s">
        <v>16</v>
      </c>
      <c r="C14" s="6936"/>
      <c r="D14" s="5295"/>
      <c r="E14" s="5339"/>
      <c r="F14" s="5293"/>
      <c r="G14" s="5294"/>
      <c r="H14" s="5339"/>
      <c r="I14" s="5293"/>
      <c r="J14" s="5340"/>
      <c r="K14" s="5294"/>
      <c r="L14" s="5293"/>
      <c r="M14" s="5340"/>
      <c r="N14" s="5294"/>
      <c r="O14" s="5293"/>
    </row>
    <row r="15" spans="1:15" ht="18.75">
      <c r="A15" s="5300"/>
      <c r="B15" s="5305" t="s">
        <v>354</v>
      </c>
      <c r="C15" s="5306" t="s">
        <v>105</v>
      </c>
      <c r="D15" s="5292">
        <v>0</v>
      </c>
      <c r="E15" s="5301">
        <v>14</v>
      </c>
      <c r="F15" s="5302">
        <v>14</v>
      </c>
      <c r="G15" s="5345">
        <v>0</v>
      </c>
      <c r="H15" s="5301">
        <v>0</v>
      </c>
      <c r="I15" s="5302">
        <v>0</v>
      </c>
      <c r="J15" s="5301">
        <v>0</v>
      </c>
      <c r="K15" s="5288">
        <v>0</v>
      </c>
      <c r="L15" s="5302">
        <v>0</v>
      </c>
      <c r="M15" s="5301">
        <v>0</v>
      </c>
      <c r="N15" s="5288">
        <v>14</v>
      </c>
      <c r="O15" s="5302">
        <v>14</v>
      </c>
    </row>
    <row r="16" spans="1:15" ht="18.75">
      <c r="A16" s="5300"/>
      <c r="B16" s="5305" t="s">
        <v>355</v>
      </c>
      <c r="C16" s="5306" t="s">
        <v>107</v>
      </c>
      <c r="D16" s="5292">
        <v>0</v>
      </c>
      <c r="E16" s="5301">
        <v>14</v>
      </c>
      <c r="F16" s="5302">
        <v>14</v>
      </c>
      <c r="G16" s="5345">
        <v>0</v>
      </c>
      <c r="H16" s="5301">
        <v>0</v>
      </c>
      <c r="I16" s="5302">
        <v>0</v>
      </c>
      <c r="J16" s="5301">
        <v>0</v>
      </c>
      <c r="K16" s="5288">
        <v>0</v>
      </c>
      <c r="L16" s="5302">
        <v>0</v>
      </c>
      <c r="M16" s="5301">
        <v>0</v>
      </c>
      <c r="N16" s="5288">
        <v>14</v>
      </c>
      <c r="O16" s="5302">
        <v>14</v>
      </c>
    </row>
    <row r="17" spans="2:17" ht="19.5" thickBot="1">
      <c r="B17" s="5297" t="s">
        <v>154</v>
      </c>
      <c r="C17" s="5296" t="s">
        <v>109</v>
      </c>
      <c r="D17" s="5290">
        <v>0</v>
      </c>
      <c r="E17" s="5197">
        <v>13</v>
      </c>
      <c r="F17" s="5196">
        <v>13</v>
      </c>
      <c r="G17" s="5347">
        <v>0</v>
      </c>
      <c r="H17" s="5197">
        <v>0</v>
      </c>
      <c r="I17" s="5196">
        <v>0</v>
      </c>
      <c r="J17" s="5197">
        <v>0</v>
      </c>
      <c r="K17" s="5286">
        <v>0</v>
      </c>
      <c r="L17" s="5196">
        <v>0</v>
      </c>
      <c r="M17" s="5197">
        <v>0</v>
      </c>
      <c r="N17" s="5286">
        <v>13</v>
      </c>
      <c r="O17" s="5196">
        <v>13</v>
      </c>
      <c r="P17" s="5300"/>
      <c r="Q17" s="5300"/>
    </row>
    <row r="18" spans="2:17" ht="20.25" thickBot="1">
      <c r="B18" s="6935" t="s">
        <v>17</v>
      </c>
      <c r="C18" s="6935"/>
      <c r="D18" s="5321">
        <v>0</v>
      </c>
      <c r="E18" s="5341">
        <v>41</v>
      </c>
      <c r="F18" s="5323">
        <v>41</v>
      </c>
      <c r="G18" s="5322">
        <v>0</v>
      </c>
      <c r="H18" s="5341">
        <v>0</v>
      </c>
      <c r="I18" s="5323">
        <v>0</v>
      </c>
      <c r="J18" s="5342">
        <v>0</v>
      </c>
      <c r="K18" s="5322">
        <v>0</v>
      </c>
      <c r="L18" s="5323">
        <v>0</v>
      </c>
      <c r="M18" s="5342">
        <v>0</v>
      </c>
      <c r="N18" s="5322">
        <v>41</v>
      </c>
      <c r="O18" s="5323">
        <v>41</v>
      </c>
      <c r="P18" s="5300"/>
      <c r="Q18" s="5300"/>
    </row>
    <row r="19" spans="2:17" ht="20.25" customHeight="1" thickBot="1">
      <c r="B19" s="6814" t="s">
        <v>18</v>
      </c>
      <c r="C19" s="6814"/>
      <c r="D19" s="5327"/>
      <c r="E19" s="5343"/>
      <c r="F19" s="5329"/>
      <c r="G19" s="5328"/>
      <c r="H19" s="5343"/>
      <c r="I19" s="5329"/>
      <c r="J19" s="5344"/>
      <c r="K19" s="5328"/>
      <c r="L19" s="5329"/>
      <c r="M19" s="5344"/>
      <c r="N19" s="5328"/>
      <c r="O19" s="5329"/>
      <c r="P19" s="5300"/>
      <c r="Q19" s="5300"/>
    </row>
    <row r="20" spans="2:17" ht="19.5" thickBot="1">
      <c r="B20" s="5307" t="s">
        <v>328</v>
      </c>
      <c r="C20" s="5313" t="s">
        <v>141</v>
      </c>
      <c r="D20" s="5289">
        <v>0</v>
      </c>
      <c r="E20" s="5315">
        <v>0</v>
      </c>
      <c r="F20" s="5316">
        <v>0</v>
      </c>
      <c r="G20" s="5285">
        <v>0</v>
      </c>
      <c r="H20" s="5315">
        <v>0</v>
      </c>
      <c r="I20" s="5316">
        <v>0</v>
      </c>
      <c r="J20" s="5317">
        <v>0</v>
      </c>
      <c r="K20" s="5285">
        <v>0</v>
      </c>
      <c r="L20" s="5330">
        <v>0</v>
      </c>
      <c r="M20" s="5331">
        <v>0</v>
      </c>
      <c r="N20" s="5348">
        <v>0</v>
      </c>
      <c r="O20" s="5330">
        <v>0</v>
      </c>
      <c r="P20" s="5300"/>
      <c r="Q20" s="5300"/>
    </row>
    <row r="21" spans="2:17" ht="20.25" thickBot="1">
      <c r="B21" s="6935" t="s">
        <v>19</v>
      </c>
      <c r="C21" s="6935"/>
      <c r="D21" s="5321">
        <v>0</v>
      </c>
      <c r="E21" s="5341">
        <v>0</v>
      </c>
      <c r="F21" s="5330">
        <v>0</v>
      </c>
      <c r="G21" s="5322">
        <v>0</v>
      </c>
      <c r="H21" s="5341">
        <v>0</v>
      </c>
      <c r="I21" s="5330">
        <v>0</v>
      </c>
      <c r="J21" s="5342">
        <v>0</v>
      </c>
      <c r="K21" s="5322">
        <v>0</v>
      </c>
      <c r="L21" s="5330">
        <v>0</v>
      </c>
      <c r="M21" s="5342">
        <v>0</v>
      </c>
      <c r="N21" s="5322">
        <v>0</v>
      </c>
      <c r="O21" s="5330">
        <v>0</v>
      </c>
      <c r="P21" s="5300"/>
      <c r="Q21" s="5300"/>
    </row>
    <row r="22" spans="2:17" ht="20.25" thickBot="1">
      <c r="B22" s="6937" t="s">
        <v>29</v>
      </c>
      <c r="C22" s="6937"/>
      <c r="D22" s="5332">
        <v>0</v>
      </c>
      <c r="E22" s="5335">
        <v>41</v>
      </c>
      <c r="F22" s="5334">
        <v>41</v>
      </c>
      <c r="G22" s="5333">
        <v>0</v>
      </c>
      <c r="H22" s="5335">
        <v>0</v>
      </c>
      <c r="I22" s="5334">
        <v>0</v>
      </c>
      <c r="J22" s="5336">
        <v>0</v>
      </c>
      <c r="K22" s="5333">
        <v>0</v>
      </c>
      <c r="L22" s="5334">
        <v>0</v>
      </c>
      <c r="M22" s="5336">
        <v>0</v>
      </c>
      <c r="N22" s="5333">
        <v>41</v>
      </c>
      <c r="O22" s="5334">
        <v>41</v>
      </c>
      <c r="P22" s="5300"/>
      <c r="Q22" s="5300"/>
    </row>
    <row r="23" spans="2:17" ht="24.75" customHeight="1" thickBot="1">
      <c r="B23" s="6937" t="s">
        <v>34</v>
      </c>
      <c r="C23" s="6937"/>
      <c r="D23" s="5332">
        <v>0</v>
      </c>
      <c r="E23" s="5335">
        <v>0</v>
      </c>
      <c r="F23" s="5316">
        <v>0</v>
      </c>
      <c r="G23" s="5333">
        <v>0</v>
      </c>
      <c r="H23" s="5335">
        <v>0</v>
      </c>
      <c r="I23" s="5316">
        <v>0</v>
      </c>
      <c r="J23" s="5336">
        <v>0</v>
      </c>
      <c r="K23" s="5333">
        <v>0</v>
      </c>
      <c r="L23" s="5316">
        <v>0</v>
      </c>
      <c r="M23" s="5336">
        <v>0</v>
      </c>
      <c r="N23" s="5333">
        <v>0</v>
      </c>
      <c r="O23" s="5316">
        <v>0</v>
      </c>
      <c r="P23" s="5300"/>
      <c r="Q23" s="5300"/>
    </row>
    <row r="24" spans="2:17" ht="26.25" thickBot="1">
      <c r="B24" s="6934" t="s">
        <v>35</v>
      </c>
      <c r="C24" s="6934"/>
      <c r="D24" s="5349">
        <v>0</v>
      </c>
      <c r="E24" s="5350">
        <v>41</v>
      </c>
      <c r="F24" s="5351">
        <v>41</v>
      </c>
      <c r="G24" s="5352">
        <v>0</v>
      </c>
      <c r="H24" s="5350">
        <v>0</v>
      </c>
      <c r="I24" s="5351">
        <v>0</v>
      </c>
      <c r="J24" s="5353">
        <v>0</v>
      </c>
      <c r="K24" s="5352">
        <v>0</v>
      </c>
      <c r="L24" s="5351">
        <v>0</v>
      </c>
      <c r="M24" s="5353">
        <v>0</v>
      </c>
      <c r="N24" s="5352">
        <v>41</v>
      </c>
      <c r="O24" s="5351">
        <v>41</v>
      </c>
      <c r="P24" s="5300"/>
      <c r="Q24" s="5300"/>
    </row>
    <row r="27" spans="2:17" ht="18.75">
      <c r="B27" s="6813"/>
      <c r="C27" s="6813"/>
      <c r="D27" s="6813"/>
      <c r="E27" s="6813"/>
      <c r="F27" s="6813"/>
      <c r="G27" s="6813"/>
      <c r="H27" s="6813"/>
      <c r="I27" s="6813"/>
      <c r="J27" s="6813"/>
      <c r="K27" s="6813"/>
      <c r="L27" s="6813"/>
      <c r="M27" s="6813"/>
      <c r="N27" s="6813"/>
      <c r="O27" s="6813"/>
      <c r="P27" s="6813"/>
      <c r="Q27" s="6813"/>
    </row>
    <row r="28" spans="2:17" ht="24" customHeight="1">
      <c r="B28" s="5300"/>
      <c r="C28" s="5300"/>
      <c r="D28" s="5300"/>
      <c r="E28" s="5300"/>
      <c r="F28" s="5300"/>
      <c r="G28" s="5300"/>
      <c r="H28" s="5300"/>
      <c r="I28" s="5300"/>
      <c r="J28" s="5300"/>
      <c r="K28" s="5300"/>
      <c r="L28" s="5300"/>
      <c r="M28" s="5300"/>
      <c r="N28" s="5300"/>
      <c r="O28" s="5300"/>
      <c r="P28" s="5300"/>
      <c r="Q28" s="5300"/>
    </row>
  </sheetData>
  <mergeCells count="21">
    <mergeCell ref="B21:C21"/>
    <mergeCell ref="B22:C22"/>
    <mergeCell ref="B23:C23"/>
    <mergeCell ref="B24:C24"/>
    <mergeCell ref="B27:Q27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O18" sqref="O18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382" t="s">
        <v>0</v>
      </c>
      <c r="B1" s="6382"/>
      <c r="C1" s="6382"/>
      <c r="D1" s="6382"/>
      <c r="E1" s="6382"/>
      <c r="F1" s="6382"/>
      <c r="G1" s="6382"/>
      <c r="H1" s="6382"/>
      <c r="I1" s="6382"/>
      <c r="J1" s="6382"/>
      <c r="K1" s="6382"/>
      <c r="L1" s="6382"/>
      <c r="M1" s="6382"/>
      <c r="N1" s="6382"/>
      <c r="O1" s="6382"/>
      <c r="P1" s="6382"/>
      <c r="Q1" s="6382"/>
      <c r="R1" s="6382"/>
      <c r="S1" s="6382"/>
      <c r="T1" s="585"/>
      <c r="U1" s="585"/>
      <c r="V1" s="585"/>
      <c r="W1" s="585"/>
    </row>
    <row r="2" spans="1:23" ht="27.75" customHeight="1">
      <c r="A2" s="6394" t="s">
        <v>426</v>
      </c>
      <c r="B2" s="6394"/>
      <c r="C2" s="6394"/>
      <c r="D2" s="6394"/>
      <c r="E2" s="6394"/>
      <c r="F2" s="6394"/>
      <c r="G2" s="6394"/>
      <c r="H2" s="6394"/>
      <c r="I2" s="6394"/>
      <c r="J2" s="6394"/>
      <c r="K2" s="6394"/>
      <c r="L2" s="6394"/>
      <c r="M2" s="6394"/>
      <c r="N2" s="6394"/>
      <c r="O2" s="6394"/>
      <c r="P2" s="6394"/>
      <c r="Q2" s="6394"/>
      <c r="R2" s="6394"/>
      <c r="S2" s="6394"/>
    </row>
    <row r="3" spans="1:23" ht="16.5" customHeight="1" thickBot="1">
      <c r="A3" s="172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395" t="s">
        <v>1</v>
      </c>
      <c r="B4" s="6398" t="s">
        <v>2</v>
      </c>
      <c r="C4" s="6399"/>
      <c r="D4" s="6399"/>
      <c r="E4" s="6398" t="s">
        <v>3</v>
      </c>
      <c r="F4" s="6399"/>
      <c r="G4" s="6402"/>
      <c r="H4" s="6406" t="s">
        <v>4</v>
      </c>
      <c r="I4" s="6399"/>
      <c r="J4" s="6399"/>
      <c r="K4" s="6398" t="s">
        <v>5</v>
      </c>
      <c r="L4" s="6399"/>
      <c r="M4" s="6402"/>
      <c r="N4" s="6410">
        <v>5</v>
      </c>
      <c r="O4" s="6399"/>
      <c r="P4" s="6399"/>
      <c r="Q4" s="6411" t="s">
        <v>22</v>
      </c>
      <c r="R4" s="6412"/>
      <c r="S4" s="6413"/>
    </row>
    <row r="5" spans="1:23" ht="33" customHeight="1" thickBot="1">
      <c r="A5" s="6396"/>
      <c r="B5" s="6400"/>
      <c r="C5" s="6401"/>
      <c r="D5" s="6401"/>
      <c r="E5" s="6403"/>
      <c r="F5" s="6404"/>
      <c r="G5" s="6405"/>
      <c r="H5" s="6404"/>
      <c r="I5" s="6404"/>
      <c r="J5" s="6404"/>
      <c r="K5" s="6407"/>
      <c r="L5" s="6408"/>
      <c r="M5" s="6409"/>
      <c r="N5" s="6400"/>
      <c r="O5" s="6401"/>
      <c r="P5" s="6401"/>
      <c r="Q5" s="6414"/>
      <c r="R5" s="6415"/>
      <c r="S5" s="6416"/>
    </row>
    <row r="6" spans="1:23" ht="174" customHeight="1" thickBot="1">
      <c r="A6" s="6397"/>
      <c r="B6" s="582" t="s">
        <v>7</v>
      </c>
      <c r="C6" s="582" t="s">
        <v>8</v>
      </c>
      <c r="D6" s="582" t="s">
        <v>9</v>
      </c>
      <c r="E6" s="582" t="s">
        <v>7</v>
      </c>
      <c r="F6" s="582" t="s">
        <v>8</v>
      </c>
      <c r="G6" s="582" t="s">
        <v>9</v>
      </c>
      <c r="H6" s="582" t="s">
        <v>7</v>
      </c>
      <c r="I6" s="582" t="s">
        <v>8</v>
      </c>
      <c r="J6" s="582" t="s">
        <v>9</v>
      </c>
      <c r="K6" s="582" t="s">
        <v>7</v>
      </c>
      <c r="L6" s="582" t="s">
        <v>8</v>
      </c>
      <c r="M6" s="582" t="s">
        <v>9</v>
      </c>
      <c r="N6" s="582" t="s">
        <v>7</v>
      </c>
      <c r="O6" s="582" t="s">
        <v>8</v>
      </c>
      <c r="P6" s="583" t="s">
        <v>9</v>
      </c>
      <c r="Q6" s="582" t="s">
        <v>7</v>
      </c>
      <c r="R6" s="582" t="s">
        <v>8</v>
      </c>
      <c r="S6" s="4222" t="s">
        <v>9</v>
      </c>
    </row>
    <row r="7" spans="1:23" ht="34.5" customHeight="1" thickBot="1">
      <c r="A7" s="527" t="s">
        <v>10</v>
      </c>
      <c r="B7" s="528"/>
      <c r="C7" s="529"/>
      <c r="D7" s="530"/>
      <c r="E7" s="531"/>
      <c r="F7" s="531"/>
      <c r="G7" s="980"/>
      <c r="H7" s="981"/>
      <c r="I7" s="982"/>
      <c r="J7" s="533"/>
      <c r="K7" s="531"/>
      <c r="L7" s="531"/>
      <c r="M7" s="532"/>
      <c r="N7" s="528"/>
      <c r="O7" s="531"/>
      <c r="P7" s="532"/>
      <c r="Q7" s="534"/>
      <c r="R7" s="535"/>
      <c r="S7" s="4223"/>
    </row>
    <row r="8" spans="1:23" ht="36" customHeight="1">
      <c r="A8" s="522" t="s">
        <v>224</v>
      </c>
      <c r="B8" s="2006">
        <v>20</v>
      </c>
      <c r="C8" s="2007">
        <v>1</v>
      </c>
      <c r="D8" s="2008">
        <v>21</v>
      </c>
      <c r="E8" s="2006">
        <f>'[1]ЗФО бак. МЕДИК'!E7</f>
        <v>18</v>
      </c>
      <c r="F8" s="2007">
        <f>'[1]ЗФО бак. МЕДИК'!F7</f>
        <v>3</v>
      </c>
      <c r="G8" s="2008">
        <f>'[1]ЗФО бак. МЕДИК'!G7</f>
        <v>21</v>
      </c>
      <c r="H8" s="2009">
        <v>2</v>
      </c>
      <c r="I8" s="2010">
        <v>12</v>
      </c>
      <c r="J8" s="2011">
        <f>'[1]ЗФО бак. МЕДИК'!J7</f>
        <v>14</v>
      </c>
      <c r="K8" s="2012">
        <f t="shared" ref="K8" si="0">K14+K19</f>
        <v>14</v>
      </c>
      <c r="L8" s="2013">
        <v>8</v>
      </c>
      <c r="M8" s="2014">
        <v>22</v>
      </c>
      <c r="N8" s="3218">
        <v>3</v>
      </c>
      <c r="O8" s="3219">
        <v>17</v>
      </c>
      <c r="P8" s="3220">
        <v>20</v>
      </c>
      <c r="Q8" s="2012">
        <f t="shared" ref="Q8:R8" si="1">Q14+Q19</f>
        <v>57</v>
      </c>
      <c r="R8" s="2013">
        <f t="shared" si="1"/>
        <v>41</v>
      </c>
      <c r="S8" s="4224">
        <f>S14+S19</f>
        <v>98</v>
      </c>
    </row>
    <row r="9" spans="1:23" ht="43.5" customHeight="1">
      <c r="A9" s="522" t="s">
        <v>225</v>
      </c>
      <c r="B9" s="2015">
        <v>0</v>
      </c>
      <c r="C9" s="2016">
        <v>0</v>
      </c>
      <c r="D9" s="2017">
        <f t="shared" ref="D9" si="2">D20+D15</f>
        <v>0</v>
      </c>
      <c r="E9" s="2015">
        <f>'[1]ЗФО бак. МЕДИК'!E8</f>
        <v>0</v>
      </c>
      <c r="F9" s="2016">
        <f>'[1]ЗФО бак. МЕДИК'!F8</f>
        <v>0</v>
      </c>
      <c r="G9" s="2017">
        <f>'[1]ЗФО бак. МЕДИК'!G8</f>
        <v>0</v>
      </c>
      <c r="H9" s="2018">
        <f>'[1]ЗФО бак. МЕДИК'!H8</f>
        <v>0</v>
      </c>
      <c r="I9" s="2019">
        <v>2</v>
      </c>
      <c r="J9" s="2020">
        <v>2</v>
      </c>
      <c r="K9" s="2021">
        <f t="shared" ref="K9" si="3">K15+K20</f>
        <v>0</v>
      </c>
      <c r="L9" s="2022">
        <v>10</v>
      </c>
      <c r="M9" s="2023">
        <v>10</v>
      </c>
      <c r="N9" s="541">
        <v>1</v>
      </c>
      <c r="O9" s="540">
        <v>17</v>
      </c>
      <c r="P9" s="918">
        <v>18</v>
      </c>
      <c r="Q9" s="2021">
        <f t="shared" ref="Q9:S9" si="4">Q15+Q20</f>
        <v>1</v>
      </c>
      <c r="R9" s="2022">
        <f t="shared" si="4"/>
        <v>29</v>
      </c>
      <c r="S9" s="4225">
        <f t="shared" si="4"/>
        <v>30</v>
      </c>
    </row>
    <row r="10" spans="1:23" ht="36" customHeight="1" thickBot="1">
      <c r="A10" s="447" t="s">
        <v>219</v>
      </c>
      <c r="B10" s="2024">
        <v>0</v>
      </c>
      <c r="C10" s="2025">
        <v>0</v>
      </c>
      <c r="D10" s="2026">
        <v>0</v>
      </c>
      <c r="E10" s="2024">
        <f>'[1]ЗФО бак. МЕДИК'!E9</f>
        <v>0</v>
      </c>
      <c r="F10" s="2025">
        <f>'[1]ЗФО бак. МЕДИК'!F9</f>
        <v>0</v>
      </c>
      <c r="G10" s="2026">
        <f>'[1]ЗФО бак. МЕДИК'!G9</f>
        <v>0</v>
      </c>
      <c r="H10" s="2027">
        <f>'[1]ЗФО бак. МЕДИК'!H9</f>
        <v>0</v>
      </c>
      <c r="I10" s="2028">
        <f>'[1]ЗФО бак. МЕДИК'!I9</f>
        <v>0</v>
      </c>
      <c r="J10" s="2029">
        <f>'[1]ЗФО бак. МЕДИК'!J9</f>
        <v>0</v>
      </c>
      <c r="K10" s="2030">
        <f t="shared" ref="K10:M10" si="5">K16+K21</f>
        <v>0</v>
      </c>
      <c r="L10" s="2031">
        <f t="shared" si="5"/>
        <v>0</v>
      </c>
      <c r="M10" s="2032">
        <f t="shared" si="5"/>
        <v>0</v>
      </c>
      <c r="N10" s="923">
        <v>0</v>
      </c>
      <c r="O10" s="922">
        <v>0</v>
      </c>
      <c r="P10" s="924">
        <v>0</v>
      </c>
      <c r="Q10" s="2030">
        <f t="shared" ref="Q10:S10" si="6">Q16+Q21</f>
        <v>0</v>
      </c>
      <c r="R10" s="2031">
        <f t="shared" si="6"/>
        <v>0</v>
      </c>
      <c r="S10" s="4226">
        <f t="shared" si="6"/>
        <v>0</v>
      </c>
    </row>
    <row r="11" spans="1:23" ht="34.5" customHeight="1" thickBot="1">
      <c r="A11" s="527" t="s">
        <v>14</v>
      </c>
      <c r="B11" s="1164">
        <f t="shared" ref="B11:S11" si="7">SUM(B8:B10)</f>
        <v>20</v>
      </c>
      <c r="C11" s="1735">
        <f t="shared" si="7"/>
        <v>1</v>
      </c>
      <c r="D11" s="1736">
        <f t="shared" si="7"/>
        <v>21</v>
      </c>
      <c r="E11" s="1164">
        <f t="shared" si="7"/>
        <v>18</v>
      </c>
      <c r="F11" s="1735">
        <f t="shared" si="7"/>
        <v>3</v>
      </c>
      <c r="G11" s="1736">
        <f t="shared" si="7"/>
        <v>21</v>
      </c>
      <c r="H11" s="983">
        <f t="shared" si="7"/>
        <v>2</v>
      </c>
      <c r="I11" s="983">
        <f t="shared" si="7"/>
        <v>14</v>
      </c>
      <c r="J11" s="536">
        <f t="shared" si="7"/>
        <v>16</v>
      </c>
      <c r="K11" s="536">
        <f t="shared" si="7"/>
        <v>14</v>
      </c>
      <c r="L11" s="536">
        <f t="shared" si="7"/>
        <v>18</v>
      </c>
      <c r="M11" s="536">
        <f t="shared" si="7"/>
        <v>32</v>
      </c>
      <c r="N11" s="536">
        <f t="shared" si="7"/>
        <v>4</v>
      </c>
      <c r="O11" s="536">
        <f t="shared" si="7"/>
        <v>34</v>
      </c>
      <c r="P11" s="536">
        <f t="shared" si="7"/>
        <v>38</v>
      </c>
      <c r="Q11" s="536">
        <f t="shared" si="7"/>
        <v>58</v>
      </c>
      <c r="R11" s="536">
        <f t="shared" si="7"/>
        <v>70</v>
      </c>
      <c r="S11" s="4227">
        <f t="shared" si="7"/>
        <v>128</v>
      </c>
    </row>
    <row r="12" spans="1:23" ht="30.75" customHeight="1" thickBot="1">
      <c r="A12" s="537" t="s">
        <v>15</v>
      </c>
      <c r="B12" s="1737"/>
      <c r="C12" s="1738"/>
      <c r="D12" s="1739"/>
      <c r="E12" s="1740"/>
      <c r="F12" s="1741"/>
      <c r="G12" s="1742"/>
      <c r="H12" s="984"/>
      <c r="I12" s="985"/>
      <c r="J12" s="905"/>
      <c r="K12" s="907"/>
      <c r="L12" s="906"/>
      <c r="M12" s="908"/>
      <c r="N12" s="907"/>
      <c r="O12" s="906"/>
      <c r="P12" s="908"/>
      <c r="Q12" s="909"/>
      <c r="R12" s="910"/>
      <c r="S12" s="4228"/>
    </row>
    <row r="13" spans="1:23" ht="30.75" customHeight="1" thickBot="1">
      <c r="A13" s="538" t="s">
        <v>16</v>
      </c>
      <c r="B13" s="1743"/>
      <c r="C13" s="1744"/>
      <c r="D13" s="1745"/>
      <c r="E13" s="1178"/>
      <c r="F13" s="1746"/>
      <c r="G13" s="1747"/>
      <c r="H13" s="986"/>
      <c r="I13" s="987"/>
      <c r="J13" s="914"/>
      <c r="K13" s="915"/>
      <c r="L13" s="913"/>
      <c r="M13" s="911"/>
      <c r="N13" s="915"/>
      <c r="O13" s="913"/>
      <c r="P13" s="911"/>
      <c r="Q13" s="916"/>
      <c r="R13" s="539"/>
      <c r="S13" s="4229"/>
    </row>
    <row r="14" spans="1:23" ht="24.75" customHeight="1">
      <c r="A14" s="522" t="s">
        <v>224</v>
      </c>
      <c r="B14" s="1724">
        <v>20</v>
      </c>
      <c r="C14" s="1725">
        <v>1</v>
      </c>
      <c r="D14" s="1748">
        <v>21</v>
      </c>
      <c r="E14" s="1749">
        <f>'[1]ЗФО бак. МЕДИК'!E13</f>
        <v>17</v>
      </c>
      <c r="F14" s="1750">
        <f>'[1]ЗФО бак. МЕДИК'!F13</f>
        <v>3</v>
      </c>
      <c r="G14" s="1748">
        <f>'[1]ЗФО бак. МЕДИК'!G13</f>
        <v>20</v>
      </c>
      <c r="H14" s="988">
        <v>2</v>
      </c>
      <c r="I14" s="989">
        <v>12</v>
      </c>
      <c r="J14" s="917">
        <v>14</v>
      </c>
      <c r="K14" s="541">
        <v>14</v>
      </c>
      <c r="L14" s="540">
        <v>8</v>
      </c>
      <c r="M14" s="918">
        <v>22</v>
      </c>
      <c r="N14" s="541">
        <v>3</v>
      </c>
      <c r="O14" s="540">
        <v>17</v>
      </c>
      <c r="P14" s="918">
        <v>20</v>
      </c>
      <c r="Q14" s="919">
        <f t="shared" ref="Q14:R16" si="8">B14+E14+H14+K14+N14</f>
        <v>56</v>
      </c>
      <c r="R14" s="919">
        <f t="shared" ref="R14" si="9">C14+F14+I14+L14+O14</f>
        <v>41</v>
      </c>
      <c r="S14" s="4230">
        <f t="shared" ref="S14" si="10">D14+G14+J14+M14+P14</f>
        <v>97</v>
      </c>
    </row>
    <row r="15" spans="1:23" ht="40.5">
      <c r="A15" s="522" t="s">
        <v>225</v>
      </c>
      <c r="B15" s="1724">
        <v>0</v>
      </c>
      <c r="C15" s="1725">
        <v>0</v>
      </c>
      <c r="D15" s="1748">
        <f t="shared" ref="D15" si="11">SUM(B15:C15)</f>
        <v>0</v>
      </c>
      <c r="E15" s="1749">
        <f>'[1]ЗФО бак. МЕДИК'!E14</f>
        <v>0</v>
      </c>
      <c r="F15" s="1750">
        <f>'[1]ЗФО бак. МЕДИК'!F14</f>
        <v>0</v>
      </c>
      <c r="G15" s="1748">
        <f>'[1]ЗФО бак. МЕДИК'!G14</f>
        <v>0</v>
      </c>
      <c r="H15" s="988">
        <f>'[1]ЗФО бак. МЕДИК'!H14</f>
        <v>0</v>
      </c>
      <c r="I15" s="989">
        <v>2</v>
      </c>
      <c r="J15" s="917">
        <v>2</v>
      </c>
      <c r="K15" s="541">
        <v>0</v>
      </c>
      <c r="L15" s="540">
        <v>10</v>
      </c>
      <c r="M15" s="918">
        <v>10</v>
      </c>
      <c r="N15" s="541">
        <v>1</v>
      </c>
      <c r="O15" s="540">
        <v>17</v>
      </c>
      <c r="P15" s="918">
        <v>18</v>
      </c>
      <c r="Q15" s="919">
        <f t="shared" si="8"/>
        <v>1</v>
      </c>
      <c r="R15" s="920">
        <f t="shared" si="8"/>
        <v>29</v>
      </c>
      <c r="S15" s="4231">
        <f t="shared" ref="S15:S16" si="12">Q15+R15</f>
        <v>30</v>
      </c>
    </row>
    <row r="16" spans="1:23" ht="31.5" customHeight="1" thickBot="1">
      <c r="A16" s="447" t="s">
        <v>219</v>
      </c>
      <c r="B16" s="1751">
        <v>0</v>
      </c>
      <c r="C16" s="1752">
        <v>0</v>
      </c>
      <c r="D16" s="1753">
        <v>0</v>
      </c>
      <c r="E16" s="1751">
        <f>'[1]ЗФО бак. МЕДИК'!E15</f>
        <v>0</v>
      </c>
      <c r="F16" s="1752">
        <f>'[1]ЗФО бак. МЕДИК'!F15</f>
        <v>0</v>
      </c>
      <c r="G16" s="1753">
        <f>'[1]ЗФО бак. МЕДИК'!G15</f>
        <v>0</v>
      </c>
      <c r="H16" s="990">
        <f>'[1]ЗФО бак. МЕДИК'!H15</f>
        <v>0</v>
      </c>
      <c r="I16" s="991">
        <f>'[1]ЗФО бак. МЕДИК'!I15</f>
        <v>0</v>
      </c>
      <c r="J16" s="921">
        <f>'[1]ЗФО бак. МЕДИК'!J15</f>
        <v>0</v>
      </c>
      <c r="K16" s="923">
        <v>0</v>
      </c>
      <c r="L16" s="922">
        <v>0</v>
      </c>
      <c r="M16" s="924">
        <v>0</v>
      </c>
      <c r="N16" s="923">
        <v>0</v>
      </c>
      <c r="O16" s="922">
        <v>0</v>
      </c>
      <c r="P16" s="924">
        <v>0</v>
      </c>
      <c r="Q16" s="925">
        <f t="shared" si="8"/>
        <v>0</v>
      </c>
      <c r="R16" s="926">
        <f t="shared" si="8"/>
        <v>0</v>
      </c>
      <c r="S16" s="4232">
        <f t="shared" si="12"/>
        <v>0</v>
      </c>
    </row>
    <row r="17" spans="1:19" ht="33.75" customHeight="1" thickBot="1">
      <c r="A17" s="537" t="s">
        <v>17</v>
      </c>
      <c r="B17" s="1175">
        <f t="shared" ref="B17:S17" si="13">SUM(B14:B16)</f>
        <v>20</v>
      </c>
      <c r="C17" s="1754">
        <f t="shared" si="13"/>
        <v>1</v>
      </c>
      <c r="D17" s="1755">
        <f t="shared" si="13"/>
        <v>21</v>
      </c>
      <c r="E17" s="1175">
        <f t="shared" si="13"/>
        <v>17</v>
      </c>
      <c r="F17" s="1754">
        <f t="shared" si="13"/>
        <v>3</v>
      </c>
      <c r="G17" s="1755">
        <f t="shared" si="13"/>
        <v>20</v>
      </c>
      <c r="H17" s="992">
        <f t="shared" si="13"/>
        <v>2</v>
      </c>
      <c r="I17" s="993">
        <f t="shared" si="13"/>
        <v>14</v>
      </c>
      <c r="J17" s="927">
        <f t="shared" si="13"/>
        <v>16</v>
      </c>
      <c r="K17" s="929">
        <f t="shared" si="13"/>
        <v>14</v>
      </c>
      <c r="L17" s="928">
        <f t="shared" si="13"/>
        <v>18</v>
      </c>
      <c r="M17" s="930">
        <f t="shared" si="13"/>
        <v>32</v>
      </c>
      <c r="N17" s="929">
        <f t="shared" si="13"/>
        <v>4</v>
      </c>
      <c r="O17" s="928">
        <f t="shared" si="13"/>
        <v>34</v>
      </c>
      <c r="P17" s="930">
        <f t="shared" si="13"/>
        <v>38</v>
      </c>
      <c r="Q17" s="929">
        <f t="shared" si="13"/>
        <v>57</v>
      </c>
      <c r="R17" s="928">
        <f t="shared" si="13"/>
        <v>70</v>
      </c>
      <c r="S17" s="4233">
        <f t="shared" si="13"/>
        <v>127</v>
      </c>
    </row>
    <row r="18" spans="1:19" ht="31.5" customHeight="1" thickBot="1">
      <c r="A18" s="542" t="s">
        <v>18</v>
      </c>
      <c r="B18" s="1743"/>
      <c r="C18" s="1744"/>
      <c r="D18" s="1756"/>
      <c r="E18" s="1178"/>
      <c r="F18" s="1746"/>
      <c r="G18" s="1757"/>
      <c r="H18" s="986"/>
      <c r="I18" s="987"/>
      <c r="J18" s="912"/>
      <c r="K18" s="915"/>
      <c r="L18" s="913"/>
      <c r="M18" s="931"/>
      <c r="N18" s="915"/>
      <c r="O18" s="913"/>
      <c r="P18" s="931"/>
      <c r="Q18" s="909"/>
      <c r="R18" s="910"/>
      <c r="S18" s="4228"/>
    </row>
    <row r="19" spans="1:19" ht="24.95" customHeight="1">
      <c r="A19" s="522" t="s">
        <v>224</v>
      </c>
      <c r="B19" s="1749">
        <v>0</v>
      </c>
      <c r="C19" s="1750">
        <v>0</v>
      </c>
      <c r="D19" s="1748">
        <f>SUM(B19:C19)</f>
        <v>0</v>
      </c>
      <c r="E19" s="1749">
        <f>'[1]ЗФО бак. МЕДИК'!E18</f>
        <v>1</v>
      </c>
      <c r="F19" s="1750">
        <f>'[1]ЗФО бак. МЕДИК'!F18</f>
        <v>0</v>
      </c>
      <c r="G19" s="1748">
        <f>'[1]ЗФО бак. МЕДИК'!G18</f>
        <v>1</v>
      </c>
      <c r="H19" s="988">
        <f>'[1]ЗФО бак. МЕДИК'!H18</f>
        <v>0</v>
      </c>
      <c r="I19" s="989">
        <f>'[1]ЗФО бак. МЕДИК'!I18</f>
        <v>0</v>
      </c>
      <c r="J19" s="917">
        <f>'[1]ЗФО бак. МЕДИК'!J18</f>
        <v>0</v>
      </c>
      <c r="K19" s="541">
        <v>0</v>
      </c>
      <c r="L19" s="540">
        <v>0</v>
      </c>
      <c r="M19" s="918">
        <v>0</v>
      </c>
      <c r="N19" s="541">
        <v>0</v>
      </c>
      <c r="O19" s="540">
        <v>0</v>
      </c>
      <c r="P19" s="918">
        <v>0</v>
      </c>
      <c r="Q19" s="919">
        <f t="shared" ref="Q19:R21" si="14">B19+E19+H19+K19+N19</f>
        <v>1</v>
      </c>
      <c r="R19" s="920">
        <f t="shared" si="14"/>
        <v>0</v>
      </c>
      <c r="S19" s="4231">
        <f t="shared" ref="S19:S21" si="15">Q19+R19</f>
        <v>1</v>
      </c>
    </row>
    <row r="20" spans="1:19" ht="46.5" customHeight="1">
      <c r="A20" s="522" t="s">
        <v>225</v>
      </c>
      <c r="B20" s="1731">
        <v>0</v>
      </c>
      <c r="C20" s="1750">
        <v>0</v>
      </c>
      <c r="D20" s="1748">
        <v>0</v>
      </c>
      <c r="E20" s="1749">
        <f>'[1]ЗФО бак. МЕДИК'!E19</f>
        <v>0</v>
      </c>
      <c r="F20" s="1750">
        <f>'[1]ЗФО бак. МЕДИК'!F19</f>
        <v>0</v>
      </c>
      <c r="G20" s="1748">
        <f>'[1]ЗФО бак. МЕДИК'!G19</f>
        <v>0</v>
      </c>
      <c r="H20" s="988">
        <f>'[1]ЗФО бак. МЕДИК'!H19</f>
        <v>0</v>
      </c>
      <c r="I20" s="989">
        <f>'[1]ЗФО бак. МЕДИК'!I19</f>
        <v>0</v>
      </c>
      <c r="J20" s="917">
        <f>'[1]ЗФО бак. МЕДИК'!J19</f>
        <v>0</v>
      </c>
      <c r="K20" s="541">
        <v>0</v>
      </c>
      <c r="L20" s="540">
        <v>0</v>
      </c>
      <c r="M20" s="918">
        <v>0</v>
      </c>
      <c r="N20" s="541">
        <v>0</v>
      </c>
      <c r="O20" s="540">
        <v>0</v>
      </c>
      <c r="P20" s="918">
        <v>0</v>
      </c>
      <c r="Q20" s="919">
        <f t="shared" si="14"/>
        <v>0</v>
      </c>
      <c r="R20" s="920">
        <f t="shared" si="14"/>
        <v>0</v>
      </c>
      <c r="S20" s="4231">
        <f t="shared" si="15"/>
        <v>0</v>
      </c>
    </row>
    <row r="21" spans="1:19" ht="33" customHeight="1" thickBot="1">
      <c r="A21" s="447" t="s">
        <v>219</v>
      </c>
      <c r="B21" s="1758">
        <v>0</v>
      </c>
      <c r="C21" s="1726">
        <v>0</v>
      </c>
      <c r="D21" s="1727">
        <v>0</v>
      </c>
      <c r="E21" s="1732">
        <v>0</v>
      </c>
      <c r="F21" s="1733">
        <v>0</v>
      </c>
      <c r="G21" s="1734">
        <v>0</v>
      </c>
      <c r="H21" s="990">
        <v>0</v>
      </c>
      <c r="I21" s="991">
        <v>0</v>
      </c>
      <c r="J21" s="921">
        <v>0</v>
      </c>
      <c r="K21" s="923">
        <v>0</v>
      </c>
      <c r="L21" s="922">
        <v>0</v>
      </c>
      <c r="M21" s="924">
        <v>0</v>
      </c>
      <c r="N21" s="923">
        <v>0</v>
      </c>
      <c r="O21" s="922">
        <v>0</v>
      </c>
      <c r="P21" s="924">
        <v>0</v>
      </c>
      <c r="Q21" s="925">
        <f t="shared" si="14"/>
        <v>0</v>
      </c>
      <c r="R21" s="926">
        <f t="shared" si="14"/>
        <v>0</v>
      </c>
      <c r="S21" s="4232">
        <f t="shared" si="15"/>
        <v>0</v>
      </c>
    </row>
    <row r="22" spans="1:19" ht="33.75" customHeight="1" thickBot="1">
      <c r="A22" s="543" t="s">
        <v>19</v>
      </c>
      <c r="B22" s="1186">
        <f t="shared" ref="B22:G22" si="16">B19+B20+B21</f>
        <v>0</v>
      </c>
      <c r="C22" s="1186">
        <f t="shared" si="16"/>
        <v>0</v>
      </c>
      <c r="D22" s="1186">
        <f t="shared" si="16"/>
        <v>0</v>
      </c>
      <c r="E22" s="1186">
        <f t="shared" si="16"/>
        <v>1</v>
      </c>
      <c r="F22" s="1186">
        <f t="shared" si="16"/>
        <v>0</v>
      </c>
      <c r="G22" s="1186">
        <f t="shared" si="16"/>
        <v>1</v>
      </c>
      <c r="H22" s="994">
        <f t="shared" ref="H22:P22" si="17">SUM(H19:H21)</f>
        <v>0</v>
      </c>
      <c r="I22" s="994">
        <f t="shared" si="17"/>
        <v>0</v>
      </c>
      <c r="J22" s="429">
        <f t="shared" si="17"/>
        <v>0</v>
      </c>
      <c r="K22" s="429">
        <f t="shared" si="17"/>
        <v>0</v>
      </c>
      <c r="L22" s="429">
        <f t="shared" si="17"/>
        <v>0</v>
      </c>
      <c r="M22" s="429">
        <f t="shared" si="17"/>
        <v>0</v>
      </c>
      <c r="N22" s="429">
        <f t="shared" si="17"/>
        <v>0</v>
      </c>
      <c r="O22" s="429">
        <f t="shared" si="17"/>
        <v>0</v>
      </c>
      <c r="P22" s="932">
        <f t="shared" si="17"/>
        <v>0</v>
      </c>
      <c r="Q22" s="933">
        <f t="shared" ref="Q22:S22" si="18">SUM(Q19:Q21)</f>
        <v>1</v>
      </c>
      <c r="R22" s="934">
        <f t="shared" si="18"/>
        <v>0</v>
      </c>
      <c r="S22" s="4234">
        <f t="shared" si="18"/>
        <v>1</v>
      </c>
    </row>
    <row r="23" spans="1:19" ht="36" customHeight="1" thickBot="1">
      <c r="A23" s="544" t="s">
        <v>227</v>
      </c>
      <c r="B23" s="2002">
        <f t="shared" ref="B23:G23" si="19">B17+B22</f>
        <v>20</v>
      </c>
      <c r="C23" s="2002">
        <f t="shared" si="19"/>
        <v>1</v>
      </c>
      <c r="D23" s="2002">
        <f t="shared" si="19"/>
        <v>21</v>
      </c>
      <c r="E23" s="2002">
        <f t="shared" si="19"/>
        <v>18</v>
      </c>
      <c r="F23" s="2002">
        <f t="shared" si="19"/>
        <v>3</v>
      </c>
      <c r="G23" s="2002">
        <f t="shared" si="19"/>
        <v>21</v>
      </c>
      <c r="H23" s="3217">
        <f t="shared" ref="H23:Q23" si="20">H17+H22</f>
        <v>2</v>
      </c>
      <c r="I23" s="3217">
        <f t="shared" si="20"/>
        <v>14</v>
      </c>
      <c r="J23" s="2003">
        <f t="shared" si="20"/>
        <v>16</v>
      </c>
      <c r="K23" s="2003">
        <f t="shared" si="20"/>
        <v>14</v>
      </c>
      <c r="L23" s="2003">
        <f t="shared" si="20"/>
        <v>18</v>
      </c>
      <c r="M23" s="2003">
        <f t="shared" si="20"/>
        <v>32</v>
      </c>
      <c r="N23" s="2003">
        <f t="shared" si="20"/>
        <v>4</v>
      </c>
      <c r="O23" s="2003">
        <f t="shared" si="20"/>
        <v>34</v>
      </c>
      <c r="P23" s="2003">
        <f t="shared" si="20"/>
        <v>38</v>
      </c>
      <c r="Q23" s="2003">
        <f t="shared" si="20"/>
        <v>58</v>
      </c>
      <c r="R23" s="2004">
        <f t="shared" ref="R23" si="21">R17+R22</f>
        <v>70</v>
      </c>
      <c r="S23" s="2005">
        <f>S17+S22</f>
        <v>128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393"/>
      <c r="B26" s="6393"/>
      <c r="C26" s="6393"/>
      <c r="D26" s="6393"/>
      <c r="E26" s="6393"/>
      <c r="F26" s="6393"/>
      <c r="G26" s="6393"/>
      <c r="H26" s="6393"/>
      <c r="I26" s="6393"/>
      <c r="J26" s="6393"/>
      <c r="K26" s="6393"/>
      <c r="L26" s="6393"/>
      <c r="M26" s="6393"/>
      <c r="N26" s="6393"/>
      <c r="O26" s="6393"/>
      <c r="P26" s="6393"/>
      <c r="Q26" s="6393"/>
      <c r="R26" s="6393"/>
      <c r="S26" s="6393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L6" sqref="L6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938"/>
      <c r="B1" s="6938"/>
      <c r="C1" s="6938"/>
      <c r="D1" s="6938"/>
      <c r="E1" s="6938"/>
      <c r="F1" s="6938"/>
      <c r="G1" s="6938"/>
      <c r="H1" s="6938"/>
      <c r="I1" s="6938"/>
      <c r="J1" s="6938"/>
      <c r="K1" s="6938"/>
      <c r="L1" s="6938"/>
      <c r="M1" s="6938"/>
      <c r="N1" s="6938"/>
      <c r="O1" s="6938"/>
      <c r="P1" s="6938"/>
    </row>
    <row r="2" spans="1:17" ht="18.75" customHeight="1">
      <c r="A2" s="6939" t="s">
        <v>158</v>
      </c>
      <c r="B2" s="6939"/>
      <c r="C2" s="6939"/>
      <c r="D2" s="6939"/>
      <c r="E2" s="6939"/>
      <c r="F2" s="6939"/>
      <c r="G2" s="6939"/>
      <c r="H2" s="6939"/>
      <c r="I2" s="6939"/>
      <c r="J2" s="6939"/>
      <c r="K2" s="6939"/>
      <c r="L2" s="6939"/>
      <c r="M2" s="6939"/>
      <c r="N2" s="6939"/>
      <c r="O2" s="6939"/>
      <c r="P2" s="6939"/>
    </row>
    <row r="3" spans="1:17" ht="18.75" customHeight="1">
      <c r="A3" s="6939" t="s">
        <v>414</v>
      </c>
      <c r="B3" s="6939"/>
      <c r="C3" s="6939"/>
      <c r="D3" s="6939"/>
      <c r="E3" s="6939"/>
      <c r="F3" s="6939"/>
      <c r="G3" s="6939"/>
      <c r="H3" s="6939"/>
      <c r="I3" s="6939"/>
      <c r="J3" s="6939"/>
      <c r="K3" s="6939"/>
      <c r="L3" s="6939"/>
      <c r="M3" s="6939"/>
      <c r="N3" s="6939"/>
      <c r="O3" s="6939"/>
      <c r="P3" s="6939"/>
    </row>
    <row r="4" spans="1:17" ht="19.5" thickBot="1">
      <c r="A4" s="6940"/>
      <c r="B4" s="6940"/>
      <c r="C4" s="6940"/>
      <c r="D4" s="6940"/>
      <c r="E4" s="6940"/>
      <c r="F4" s="6940"/>
      <c r="G4" s="6940"/>
      <c r="H4" s="6940"/>
      <c r="I4" s="6940"/>
      <c r="J4" s="6940"/>
      <c r="K4" s="6940"/>
      <c r="L4" s="6940"/>
      <c r="M4" s="6940"/>
      <c r="N4" s="6940"/>
      <c r="O4" s="6940"/>
      <c r="P4" s="6940"/>
    </row>
    <row r="5" spans="1:17" ht="32.25" customHeight="1">
      <c r="A5" s="1537" t="s">
        <v>159</v>
      </c>
      <c r="B5" s="6941" t="s">
        <v>36</v>
      </c>
      <c r="C5" s="6942"/>
      <c r="D5" s="6943"/>
      <c r="E5" s="6941" t="s">
        <v>37</v>
      </c>
      <c r="F5" s="6942"/>
      <c r="G5" s="6943"/>
      <c r="H5" s="6941" t="s">
        <v>43</v>
      </c>
      <c r="I5" s="6942"/>
      <c r="J5" s="6943"/>
      <c r="K5" s="6941" t="s">
        <v>160</v>
      </c>
      <c r="L5" s="6942"/>
      <c r="M5" s="6943"/>
      <c r="N5" s="6944" t="s">
        <v>22</v>
      </c>
      <c r="O5" s="6945"/>
      <c r="P5" s="6946"/>
    </row>
    <row r="6" spans="1:17" ht="43.5" customHeight="1" thickBot="1">
      <c r="A6" s="1538"/>
      <c r="B6" s="1502" t="s">
        <v>7</v>
      </c>
      <c r="C6" s="1503" t="s">
        <v>8</v>
      </c>
      <c r="D6" s="1504" t="s">
        <v>9</v>
      </c>
      <c r="E6" s="1502" t="s">
        <v>7</v>
      </c>
      <c r="F6" s="1503" t="s">
        <v>8</v>
      </c>
      <c r="G6" s="1504" t="s">
        <v>9</v>
      </c>
      <c r="H6" s="1505" t="s">
        <v>7</v>
      </c>
      <c r="I6" s="1506" t="s">
        <v>8</v>
      </c>
      <c r="J6" s="1507" t="s">
        <v>9</v>
      </c>
      <c r="K6" s="1505" t="s">
        <v>7</v>
      </c>
      <c r="L6" s="1506" t="s">
        <v>8</v>
      </c>
      <c r="M6" s="1507" t="s">
        <v>9</v>
      </c>
      <c r="N6" s="1539" t="s">
        <v>7</v>
      </c>
      <c r="O6" s="1506" t="s">
        <v>8</v>
      </c>
      <c r="P6" s="1498" t="s">
        <v>9</v>
      </c>
    </row>
    <row r="7" spans="1:17" ht="42" customHeight="1">
      <c r="A7" s="1878" t="s">
        <v>10</v>
      </c>
      <c r="B7" s="1879"/>
      <c r="C7" s="1880"/>
      <c r="D7" s="1881"/>
      <c r="E7" s="1879"/>
      <c r="F7" s="1880"/>
      <c r="G7" s="1881"/>
      <c r="H7" s="1879"/>
      <c r="I7" s="1880"/>
      <c r="J7" s="1881"/>
      <c r="K7" s="1879"/>
      <c r="L7" s="1880"/>
      <c r="M7" s="1882"/>
      <c r="N7" s="1883"/>
      <c r="O7" s="1884"/>
      <c r="P7" s="1885"/>
    </row>
    <row r="8" spans="1:17" ht="25.5" customHeight="1">
      <c r="A8" s="1886" t="s">
        <v>161</v>
      </c>
      <c r="B8" s="2365">
        <v>9</v>
      </c>
      <c r="C8" s="2366">
        <v>1</v>
      </c>
      <c r="D8" s="2367">
        <f>SUM(B8:C8)</f>
        <v>10</v>
      </c>
      <c r="E8" s="3974">
        <v>32</v>
      </c>
      <c r="F8" s="3933">
        <v>1</v>
      </c>
      <c r="G8" s="3934">
        <f>SUM(E8:F8)</f>
        <v>33</v>
      </c>
      <c r="H8" s="3932">
        <v>18</v>
      </c>
      <c r="I8" s="3933">
        <v>0</v>
      </c>
      <c r="J8" s="3934">
        <f>SUM(H8:I8)</f>
        <v>18</v>
      </c>
      <c r="K8" s="3932">
        <v>29</v>
      </c>
      <c r="L8" s="3933">
        <v>0</v>
      </c>
      <c r="M8" s="3934">
        <f>SUM(K8:L8)</f>
        <v>29</v>
      </c>
      <c r="N8" s="2368">
        <f t="shared" ref="N8:O11" si="0">B8+E8+H8+K8</f>
        <v>88</v>
      </c>
      <c r="O8" s="2369">
        <f t="shared" si="0"/>
        <v>2</v>
      </c>
      <c r="P8" s="2370">
        <f>N8+O8</f>
        <v>90</v>
      </c>
      <c r="Q8" s="1602"/>
    </row>
    <row r="9" spans="1:17" ht="29.25" customHeight="1">
      <c r="A9" s="1887" t="s">
        <v>162</v>
      </c>
      <c r="B9" s="2365">
        <v>10</v>
      </c>
      <c r="C9" s="2366">
        <v>1</v>
      </c>
      <c r="D9" s="2367">
        <f>SUM(B9:C9)</f>
        <v>11</v>
      </c>
      <c r="E9" s="3974">
        <v>16</v>
      </c>
      <c r="F9" s="3933">
        <v>0</v>
      </c>
      <c r="G9" s="3934">
        <f>SUM(E9:F9)</f>
        <v>16</v>
      </c>
      <c r="H9" s="3932">
        <v>18</v>
      </c>
      <c r="I9" s="3933">
        <v>0</v>
      </c>
      <c r="J9" s="3934">
        <f>SUM(H9:I9)</f>
        <v>18</v>
      </c>
      <c r="K9" s="3932">
        <v>17</v>
      </c>
      <c r="L9" s="3933">
        <v>0</v>
      </c>
      <c r="M9" s="3934">
        <f>SUM(K9:L9)</f>
        <v>17</v>
      </c>
      <c r="N9" s="2368">
        <f t="shared" si="0"/>
        <v>61</v>
      </c>
      <c r="O9" s="2369">
        <f t="shared" si="0"/>
        <v>1</v>
      </c>
      <c r="P9" s="2370">
        <f>N9+O9</f>
        <v>62</v>
      </c>
      <c r="Q9" s="1602"/>
    </row>
    <row r="10" spans="1:17" ht="24" customHeight="1">
      <c r="A10" s="1886" t="s">
        <v>163</v>
      </c>
      <c r="B10" s="2365">
        <v>0</v>
      </c>
      <c r="C10" s="2366">
        <v>0</v>
      </c>
      <c r="D10" s="3975">
        <f>SUM(B10:C10)</f>
        <v>0</v>
      </c>
      <c r="E10" s="3974">
        <v>0</v>
      </c>
      <c r="F10" s="3933">
        <v>0</v>
      </c>
      <c r="G10" s="3933">
        <f>SUM(E10:F10)</f>
        <v>0</v>
      </c>
      <c r="H10" s="3932">
        <v>0</v>
      </c>
      <c r="I10" s="3933">
        <v>0</v>
      </c>
      <c r="J10" s="3934">
        <f>SUM(H10:I10)</f>
        <v>0</v>
      </c>
      <c r="K10" s="3932">
        <v>1</v>
      </c>
      <c r="L10" s="3933">
        <v>0</v>
      </c>
      <c r="M10" s="3934">
        <f>SUM(K10:L10)</f>
        <v>1</v>
      </c>
      <c r="N10" s="2368">
        <f t="shared" si="0"/>
        <v>1</v>
      </c>
      <c r="O10" s="2369">
        <f t="shared" si="0"/>
        <v>0</v>
      </c>
      <c r="P10" s="2370">
        <f>N10+O10</f>
        <v>1</v>
      </c>
      <c r="Q10" s="1602"/>
    </row>
    <row r="11" spans="1:17" ht="25.5" customHeight="1" thickBot="1">
      <c r="A11" s="1888" t="s">
        <v>164</v>
      </c>
      <c r="B11" s="2427">
        <v>0</v>
      </c>
      <c r="C11" s="2428">
        <v>0</v>
      </c>
      <c r="D11" s="3976">
        <f>SUM(B11:C11)</f>
        <v>0</v>
      </c>
      <c r="E11" s="3977">
        <v>0</v>
      </c>
      <c r="F11" s="3948">
        <v>0</v>
      </c>
      <c r="G11" s="3948">
        <f>SUM(E11:F11)</f>
        <v>0</v>
      </c>
      <c r="H11" s="3935">
        <v>0</v>
      </c>
      <c r="I11" s="3936">
        <v>0</v>
      </c>
      <c r="J11" s="3978">
        <f>SUM(H11:I11)</f>
        <v>0</v>
      </c>
      <c r="K11" s="3935">
        <v>0</v>
      </c>
      <c r="L11" s="3936">
        <v>0</v>
      </c>
      <c r="M11" s="3978">
        <f>SUM(K11:L11)</f>
        <v>0</v>
      </c>
      <c r="N11" s="2430">
        <f t="shared" si="0"/>
        <v>0</v>
      </c>
      <c r="O11" s="2431">
        <f t="shared" si="0"/>
        <v>0</v>
      </c>
      <c r="P11" s="2371">
        <f>N11+O11</f>
        <v>0</v>
      </c>
      <c r="Q11" s="1602"/>
    </row>
    <row r="12" spans="1:17" ht="24.75" customHeight="1" thickBot="1">
      <c r="A12" s="1889" t="s">
        <v>27</v>
      </c>
      <c r="B12" s="3979">
        <f t="shared" ref="B12:O12" si="1">SUM(B8:B11)</f>
        <v>19</v>
      </c>
      <c r="C12" s="3980">
        <f t="shared" si="1"/>
        <v>2</v>
      </c>
      <c r="D12" s="3981">
        <f t="shared" si="1"/>
        <v>21</v>
      </c>
      <c r="E12" s="3982">
        <f t="shared" si="1"/>
        <v>48</v>
      </c>
      <c r="F12" s="3983">
        <f t="shared" si="1"/>
        <v>1</v>
      </c>
      <c r="G12" s="3983">
        <f t="shared" si="1"/>
        <v>49</v>
      </c>
      <c r="H12" s="3939">
        <f t="shared" si="1"/>
        <v>36</v>
      </c>
      <c r="I12" s="3940">
        <f t="shared" si="1"/>
        <v>0</v>
      </c>
      <c r="J12" s="3941">
        <f t="shared" si="1"/>
        <v>36</v>
      </c>
      <c r="K12" s="3939">
        <f t="shared" si="1"/>
        <v>47</v>
      </c>
      <c r="L12" s="3940">
        <f t="shared" si="1"/>
        <v>0</v>
      </c>
      <c r="M12" s="3941">
        <f t="shared" si="1"/>
        <v>47</v>
      </c>
      <c r="N12" s="3984">
        <f t="shared" si="1"/>
        <v>150</v>
      </c>
      <c r="O12" s="3985">
        <f t="shared" si="1"/>
        <v>3</v>
      </c>
      <c r="P12" s="2432">
        <f>SUM(N12:O12)</f>
        <v>153</v>
      </c>
    </row>
    <row r="13" spans="1:17" ht="27" customHeight="1">
      <c r="A13" s="1890" t="s">
        <v>15</v>
      </c>
      <c r="B13" s="2106"/>
      <c r="C13" s="2372"/>
      <c r="D13" s="2107"/>
      <c r="E13" s="3986"/>
      <c r="F13" s="3937"/>
      <c r="G13" s="3938"/>
      <c r="H13" s="2106"/>
      <c r="I13" s="3937"/>
      <c r="J13" s="3938"/>
      <c r="K13" s="2106"/>
      <c r="L13" s="3937"/>
      <c r="M13" s="3938"/>
      <c r="N13" s="2106"/>
      <c r="O13" s="2372"/>
      <c r="P13" s="2107"/>
    </row>
    <row r="14" spans="1:17" ht="23.25" customHeight="1">
      <c r="A14" s="1891" t="s">
        <v>16</v>
      </c>
      <c r="B14" s="2365"/>
      <c r="C14" s="2366"/>
      <c r="D14" s="2367"/>
      <c r="E14" s="3974"/>
      <c r="F14" s="3933"/>
      <c r="G14" s="3934"/>
      <c r="H14" s="3932"/>
      <c r="I14" s="3933"/>
      <c r="J14" s="3934"/>
      <c r="K14" s="3987"/>
      <c r="L14" s="3988"/>
      <c r="M14" s="3934"/>
      <c r="N14" s="2376"/>
      <c r="O14" s="2377"/>
      <c r="P14" s="2378"/>
    </row>
    <row r="15" spans="1:17" ht="26.25" customHeight="1">
      <c r="A15" s="1886" t="s">
        <v>161</v>
      </c>
      <c r="B15" s="2365">
        <v>9</v>
      </c>
      <c r="C15" s="2366">
        <v>1</v>
      </c>
      <c r="D15" s="2367">
        <f>SUM(B15:C15)</f>
        <v>10</v>
      </c>
      <c r="E15" s="3974">
        <v>32</v>
      </c>
      <c r="F15" s="3933">
        <v>1</v>
      </c>
      <c r="G15" s="3934">
        <f>SUM(E15:F15)</f>
        <v>33</v>
      </c>
      <c r="H15" s="3932">
        <v>18</v>
      </c>
      <c r="I15" s="3933">
        <v>0</v>
      </c>
      <c r="J15" s="3934">
        <f>SUM(H15:I15)</f>
        <v>18</v>
      </c>
      <c r="K15" s="3932">
        <v>29</v>
      </c>
      <c r="L15" s="3933">
        <v>0</v>
      </c>
      <c r="M15" s="3934">
        <f>SUM(K15:L15)</f>
        <v>29</v>
      </c>
      <c r="N15" s="2368">
        <f>B15+E15+H15+K15</f>
        <v>88</v>
      </c>
      <c r="O15" s="2369">
        <f t="shared" ref="N15:O18" si="2">C15+F15+I15+L15</f>
        <v>2</v>
      </c>
      <c r="P15" s="2370">
        <f>SUM(N15:O15)</f>
        <v>90</v>
      </c>
    </row>
    <row r="16" spans="1:17" ht="30.75" customHeight="1">
      <c r="A16" s="1887" t="s">
        <v>162</v>
      </c>
      <c r="B16" s="2365">
        <v>10</v>
      </c>
      <c r="C16" s="2366">
        <v>1</v>
      </c>
      <c r="D16" s="2367">
        <f>SUM(B16:C16)</f>
        <v>11</v>
      </c>
      <c r="E16" s="3974">
        <v>16</v>
      </c>
      <c r="F16" s="3933">
        <v>0</v>
      </c>
      <c r="G16" s="3934">
        <f>SUM(E16:F16)</f>
        <v>16</v>
      </c>
      <c r="H16" s="3932">
        <v>17</v>
      </c>
      <c r="I16" s="3933">
        <v>0</v>
      </c>
      <c r="J16" s="3934">
        <f>SUM(H16:I16)</f>
        <v>17</v>
      </c>
      <c r="K16" s="3932">
        <v>17</v>
      </c>
      <c r="L16" s="3933">
        <v>0</v>
      </c>
      <c r="M16" s="3934">
        <f>SUM(K16:L16)</f>
        <v>17</v>
      </c>
      <c r="N16" s="2368">
        <f t="shared" si="2"/>
        <v>60</v>
      </c>
      <c r="O16" s="2369">
        <f t="shared" si="2"/>
        <v>1</v>
      </c>
      <c r="P16" s="2370">
        <f>SUM(N16:O16)</f>
        <v>61</v>
      </c>
    </row>
    <row r="17" spans="1:16" ht="27.75" customHeight="1">
      <c r="A17" s="1886" t="s">
        <v>163</v>
      </c>
      <c r="B17" s="2365">
        <v>0</v>
      </c>
      <c r="C17" s="2366">
        <v>0</v>
      </c>
      <c r="D17" s="3975">
        <f>SUM(B17:C17)</f>
        <v>0</v>
      </c>
      <c r="E17" s="3974">
        <v>0</v>
      </c>
      <c r="F17" s="3933">
        <v>0</v>
      </c>
      <c r="G17" s="3933">
        <f>SUM(E17:F17)</f>
        <v>0</v>
      </c>
      <c r="H17" s="3932">
        <v>0</v>
      </c>
      <c r="I17" s="3933">
        <v>0</v>
      </c>
      <c r="J17" s="3934">
        <f>SUM(H17:I17)</f>
        <v>0</v>
      </c>
      <c r="K17" s="3932">
        <v>1</v>
      </c>
      <c r="L17" s="3933">
        <v>0</v>
      </c>
      <c r="M17" s="3934">
        <f>SUM(K17:L17)</f>
        <v>1</v>
      </c>
      <c r="N17" s="2368">
        <f t="shared" si="2"/>
        <v>1</v>
      </c>
      <c r="O17" s="2369">
        <f t="shared" si="2"/>
        <v>0</v>
      </c>
      <c r="P17" s="2370">
        <f>SUM(N17:O17)</f>
        <v>1</v>
      </c>
    </row>
    <row r="18" spans="1:16" ht="27.75" customHeight="1" thickBot="1">
      <c r="A18" s="1888" t="s">
        <v>164</v>
      </c>
      <c r="B18" s="2427">
        <v>0</v>
      </c>
      <c r="C18" s="2428">
        <v>0</v>
      </c>
      <c r="D18" s="3976">
        <f>SUM(B18:C18)</f>
        <v>0</v>
      </c>
      <c r="E18" s="3977">
        <v>0</v>
      </c>
      <c r="F18" s="3948">
        <v>0</v>
      </c>
      <c r="G18" s="3948">
        <f>SUM(E18:F18)</f>
        <v>0</v>
      </c>
      <c r="H18" s="3935">
        <v>0</v>
      </c>
      <c r="I18" s="3936">
        <v>0</v>
      </c>
      <c r="J18" s="3934">
        <f>SUM(H18:I18)</f>
        <v>0</v>
      </c>
      <c r="K18" s="3935">
        <v>0</v>
      </c>
      <c r="L18" s="3936">
        <v>0</v>
      </c>
      <c r="M18" s="3978">
        <f>SUM(K18:L18)</f>
        <v>0</v>
      </c>
      <c r="N18" s="2430">
        <f t="shared" si="2"/>
        <v>0</v>
      </c>
      <c r="O18" s="2431">
        <f t="shared" si="2"/>
        <v>0</v>
      </c>
      <c r="P18" s="2371">
        <f>SUM(N18:O18)</f>
        <v>0</v>
      </c>
    </row>
    <row r="19" spans="1:16" ht="21.75" customHeight="1" thickBot="1">
      <c r="A19" s="1892" t="s">
        <v>17</v>
      </c>
      <c r="B19" s="2395">
        <f t="shared" ref="B19:P19" si="3">SUM(B15:B18)</f>
        <v>19</v>
      </c>
      <c r="C19" s="2396">
        <f t="shared" si="3"/>
        <v>2</v>
      </c>
      <c r="D19" s="2397">
        <f t="shared" si="3"/>
        <v>21</v>
      </c>
      <c r="E19" s="3989">
        <f t="shared" si="3"/>
        <v>48</v>
      </c>
      <c r="F19" s="3940">
        <f t="shared" si="3"/>
        <v>1</v>
      </c>
      <c r="G19" s="3941">
        <f t="shared" si="3"/>
        <v>49</v>
      </c>
      <c r="H19" s="3939">
        <f t="shared" si="3"/>
        <v>35</v>
      </c>
      <c r="I19" s="3940">
        <f t="shared" si="3"/>
        <v>0</v>
      </c>
      <c r="J19" s="3941">
        <f t="shared" si="3"/>
        <v>35</v>
      </c>
      <c r="K19" s="3939">
        <f t="shared" si="3"/>
        <v>47</v>
      </c>
      <c r="L19" s="3940">
        <f t="shared" si="3"/>
        <v>0</v>
      </c>
      <c r="M19" s="3941">
        <f t="shared" si="3"/>
        <v>47</v>
      </c>
      <c r="N19" s="3979">
        <f t="shared" si="3"/>
        <v>149</v>
      </c>
      <c r="O19" s="3980">
        <f t="shared" si="3"/>
        <v>3</v>
      </c>
      <c r="P19" s="3981">
        <f t="shared" si="3"/>
        <v>152</v>
      </c>
    </row>
    <row r="20" spans="1:16" ht="27.75" customHeight="1">
      <c r="A20" s="1893" t="s">
        <v>18</v>
      </c>
      <c r="B20" s="2380"/>
      <c r="C20" s="2381"/>
      <c r="D20" s="2383"/>
      <c r="E20" s="3990"/>
      <c r="F20" s="3943"/>
      <c r="G20" s="3945"/>
      <c r="H20" s="3990"/>
      <c r="I20" s="3943"/>
      <c r="J20" s="3944"/>
      <c r="K20" s="3942"/>
      <c r="L20" s="3943"/>
      <c r="M20" s="3945"/>
      <c r="N20" s="3991"/>
      <c r="O20" s="3992"/>
      <c r="P20" s="3993"/>
    </row>
    <row r="21" spans="1:16" ht="29.25" customHeight="1">
      <c r="A21" s="1894" t="s">
        <v>161</v>
      </c>
      <c r="B21" s="2365">
        <v>0</v>
      </c>
      <c r="C21" s="2366">
        <v>0</v>
      </c>
      <c r="D21" s="3975">
        <f>SUM(B21:C21)</f>
        <v>0</v>
      </c>
      <c r="E21" s="3974">
        <v>0</v>
      </c>
      <c r="F21" s="3933">
        <v>0</v>
      </c>
      <c r="G21" s="3994">
        <f>SUM(E21:F21)</f>
        <v>0</v>
      </c>
      <c r="H21" s="3974">
        <v>0</v>
      </c>
      <c r="I21" s="3933">
        <v>0</v>
      </c>
      <c r="J21" s="3946">
        <v>0</v>
      </c>
      <c r="K21" s="3932">
        <v>0</v>
      </c>
      <c r="L21" s="3933">
        <v>0</v>
      </c>
      <c r="M21" s="3934">
        <f>SUM(K21:L21)</f>
        <v>0</v>
      </c>
      <c r="N21" s="3995">
        <f t="shared" ref="N21:O24" si="4">B21+E21+H21+K21</f>
        <v>0</v>
      </c>
      <c r="O21" s="2369">
        <f t="shared" si="4"/>
        <v>0</v>
      </c>
      <c r="P21" s="2370">
        <f t="shared" ref="P21:P27" si="5">SUM(N21:O21)</f>
        <v>0</v>
      </c>
    </row>
    <row r="22" spans="1:16" ht="31.5" customHeight="1">
      <c r="A22" s="1895" t="s">
        <v>162</v>
      </c>
      <c r="B22" s="2365">
        <v>0</v>
      </c>
      <c r="C22" s="2366">
        <v>0</v>
      </c>
      <c r="D22" s="3975">
        <v>0</v>
      </c>
      <c r="E22" s="3974">
        <v>0</v>
      </c>
      <c r="F22" s="3933">
        <v>0</v>
      </c>
      <c r="G22" s="3994">
        <v>0</v>
      </c>
      <c r="H22" s="3974">
        <v>1</v>
      </c>
      <c r="I22" s="3933">
        <v>0</v>
      </c>
      <c r="J22" s="3946">
        <f>SUM(H22,I22)</f>
        <v>1</v>
      </c>
      <c r="K22" s="3932">
        <v>0</v>
      </c>
      <c r="L22" s="3933">
        <v>0</v>
      </c>
      <c r="M22" s="3934">
        <f>SUM(K22:L22)</f>
        <v>0</v>
      </c>
      <c r="N22" s="3995">
        <f t="shared" si="4"/>
        <v>1</v>
      </c>
      <c r="O22" s="2369">
        <f t="shared" si="4"/>
        <v>0</v>
      </c>
      <c r="P22" s="2370">
        <f t="shared" si="5"/>
        <v>1</v>
      </c>
    </row>
    <row r="23" spans="1:16" ht="29.25" customHeight="1">
      <c r="A23" s="1894" t="s">
        <v>163</v>
      </c>
      <c r="B23" s="2365">
        <v>0</v>
      </c>
      <c r="C23" s="2366">
        <v>0</v>
      </c>
      <c r="D23" s="3975">
        <v>0</v>
      </c>
      <c r="E23" s="3974">
        <v>0</v>
      </c>
      <c r="F23" s="3933">
        <v>0</v>
      </c>
      <c r="G23" s="3994">
        <v>0</v>
      </c>
      <c r="H23" s="3996">
        <v>0</v>
      </c>
      <c r="I23" s="3997">
        <v>0</v>
      </c>
      <c r="J23" s="3997">
        <v>0</v>
      </c>
      <c r="K23" s="3932">
        <v>0</v>
      </c>
      <c r="L23" s="3933">
        <v>0</v>
      </c>
      <c r="M23" s="3934">
        <f>SUM(K23:L23)</f>
        <v>0</v>
      </c>
      <c r="N23" s="3995">
        <f t="shared" si="4"/>
        <v>0</v>
      </c>
      <c r="O23" s="2369">
        <f t="shared" si="4"/>
        <v>0</v>
      </c>
      <c r="P23" s="2370">
        <f t="shared" si="5"/>
        <v>0</v>
      </c>
    </row>
    <row r="24" spans="1:16" ht="30" customHeight="1" thickBot="1">
      <c r="A24" s="1896" t="s">
        <v>164</v>
      </c>
      <c r="B24" s="3998">
        <v>0</v>
      </c>
      <c r="C24" s="3999">
        <v>0</v>
      </c>
      <c r="D24" s="4000">
        <v>0</v>
      </c>
      <c r="E24" s="4001">
        <v>0</v>
      </c>
      <c r="F24" s="3949">
        <v>0</v>
      </c>
      <c r="G24" s="4002">
        <v>0</v>
      </c>
      <c r="H24" s="4003">
        <v>0</v>
      </c>
      <c r="I24" s="3936">
        <v>0</v>
      </c>
      <c r="J24" s="3936">
        <v>0</v>
      </c>
      <c r="K24" s="3947">
        <v>0</v>
      </c>
      <c r="L24" s="3948">
        <v>0</v>
      </c>
      <c r="M24" s="3934">
        <f>SUM(K24:L24)</f>
        <v>0</v>
      </c>
      <c r="N24" s="4004">
        <f t="shared" si="4"/>
        <v>0</v>
      </c>
      <c r="O24" s="2431">
        <f t="shared" si="4"/>
        <v>0</v>
      </c>
      <c r="P24" s="2371">
        <f t="shared" si="5"/>
        <v>0</v>
      </c>
    </row>
    <row r="25" spans="1:16" ht="26.25" customHeight="1" thickBot="1">
      <c r="A25" s="1897" t="s">
        <v>19</v>
      </c>
      <c r="B25" s="4005">
        <f>SUM(B21:B24)</f>
        <v>0</v>
      </c>
      <c r="C25" s="4006">
        <v>0</v>
      </c>
      <c r="D25" s="4007">
        <f>SUM(D21:D24)</f>
        <v>0</v>
      </c>
      <c r="E25" s="3989">
        <f>SUM(E21:E24)</f>
        <v>0</v>
      </c>
      <c r="F25" s="4008">
        <v>0</v>
      </c>
      <c r="G25" s="4009">
        <f>SUM(G21:G24)</f>
        <v>0</v>
      </c>
      <c r="H25" s="3939">
        <f t="shared" ref="H25:M25" si="6">SUM(H21:H24)</f>
        <v>1</v>
      </c>
      <c r="I25" s="3940">
        <f t="shared" si="6"/>
        <v>0</v>
      </c>
      <c r="J25" s="3941">
        <f t="shared" si="6"/>
        <v>1</v>
      </c>
      <c r="K25" s="4009">
        <f t="shared" si="6"/>
        <v>0</v>
      </c>
      <c r="L25" s="3940">
        <f t="shared" si="6"/>
        <v>0</v>
      </c>
      <c r="M25" s="4010">
        <f t="shared" si="6"/>
        <v>0</v>
      </c>
      <c r="N25" s="4011">
        <f t="shared" ref="N25:O25" si="7">SUM(N21:N24)</f>
        <v>1</v>
      </c>
      <c r="O25" s="4012">
        <f t="shared" si="7"/>
        <v>0</v>
      </c>
      <c r="P25" s="2432">
        <f t="shared" si="5"/>
        <v>1</v>
      </c>
    </row>
    <row r="26" spans="1:16" ht="27.75" customHeight="1" thickBot="1">
      <c r="A26" s="1501" t="s">
        <v>29</v>
      </c>
      <c r="B26" s="2395">
        <f t="shared" ref="B26:J26" si="8">B19</f>
        <v>19</v>
      </c>
      <c r="C26" s="2396">
        <f t="shared" si="8"/>
        <v>2</v>
      </c>
      <c r="D26" s="2397">
        <f t="shared" si="8"/>
        <v>21</v>
      </c>
      <c r="E26" s="3989">
        <f t="shared" si="8"/>
        <v>48</v>
      </c>
      <c r="F26" s="3940">
        <f t="shared" si="8"/>
        <v>1</v>
      </c>
      <c r="G26" s="3941">
        <f t="shared" si="8"/>
        <v>49</v>
      </c>
      <c r="H26" s="3939">
        <f t="shared" si="8"/>
        <v>35</v>
      </c>
      <c r="I26" s="3940">
        <f t="shared" si="8"/>
        <v>0</v>
      </c>
      <c r="J26" s="3941">
        <f t="shared" si="8"/>
        <v>35</v>
      </c>
      <c r="K26" s="3939">
        <f>SUM(K19)</f>
        <v>47</v>
      </c>
      <c r="L26" s="3940">
        <f>SUM(L19)</f>
        <v>0</v>
      </c>
      <c r="M26" s="3941">
        <f>SUM(M19)</f>
        <v>47</v>
      </c>
      <c r="N26" s="2398">
        <f>B26+E26+H26+K26</f>
        <v>149</v>
      </c>
      <c r="O26" s="2396">
        <f>C26+F26+I26+L26</f>
        <v>3</v>
      </c>
      <c r="P26" s="2397">
        <f>SUM(N26:O26)</f>
        <v>152</v>
      </c>
    </row>
    <row r="27" spans="1:16" ht="29.25" customHeight="1" thickBot="1">
      <c r="A27" s="1501" t="s">
        <v>30</v>
      </c>
      <c r="B27" s="2399">
        <f>SUM(B25)</f>
        <v>0</v>
      </c>
      <c r="C27" s="2400">
        <f t="shared" ref="C27" si="9">C25</f>
        <v>0</v>
      </c>
      <c r="D27" s="2401">
        <f>SUM(D25)</f>
        <v>0</v>
      </c>
      <c r="E27" s="4013">
        <f t="shared" ref="E27:J27" si="10">E25</f>
        <v>0</v>
      </c>
      <c r="F27" s="4014">
        <f t="shared" si="10"/>
        <v>0</v>
      </c>
      <c r="G27" s="4015">
        <f t="shared" si="10"/>
        <v>0</v>
      </c>
      <c r="H27" s="4016">
        <f t="shared" si="10"/>
        <v>1</v>
      </c>
      <c r="I27" s="4014">
        <f t="shared" si="10"/>
        <v>0</v>
      </c>
      <c r="J27" s="4015">
        <f t="shared" si="10"/>
        <v>1</v>
      </c>
      <c r="K27" s="4016">
        <v>0</v>
      </c>
      <c r="L27" s="4014">
        <v>0</v>
      </c>
      <c r="M27" s="4015">
        <v>0</v>
      </c>
      <c r="N27" s="2398">
        <f>B27+E27+H27+K27</f>
        <v>1</v>
      </c>
      <c r="O27" s="2396">
        <f>C27+F27+I27+L27</f>
        <v>0</v>
      </c>
      <c r="P27" s="2397">
        <f t="shared" si="5"/>
        <v>1</v>
      </c>
    </row>
    <row r="28" spans="1:16" ht="29.25" customHeight="1" thickBot="1">
      <c r="A28" s="1540" t="s">
        <v>31</v>
      </c>
      <c r="B28" s="1541">
        <f>SUM(B26:B27)</f>
        <v>19</v>
      </c>
      <c r="C28" s="1542">
        <f>SUM(C26:C27)</f>
        <v>2</v>
      </c>
      <c r="D28" s="1543">
        <f>SUM(D26:D27)</f>
        <v>21</v>
      </c>
      <c r="E28" s="1541">
        <f t="shared" ref="E28:L28" si="11">SUM(E26:E27)</f>
        <v>48</v>
      </c>
      <c r="F28" s="1542">
        <f t="shared" si="11"/>
        <v>1</v>
      </c>
      <c r="G28" s="1543">
        <f t="shared" si="11"/>
        <v>49</v>
      </c>
      <c r="H28" s="1541">
        <f t="shared" si="11"/>
        <v>36</v>
      </c>
      <c r="I28" s="1542">
        <f t="shared" si="11"/>
        <v>0</v>
      </c>
      <c r="J28" s="1543">
        <f t="shared" si="11"/>
        <v>36</v>
      </c>
      <c r="K28" s="1541">
        <f t="shared" si="11"/>
        <v>47</v>
      </c>
      <c r="L28" s="1542">
        <f t="shared" si="11"/>
        <v>0</v>
      </c>
      <c r="M28" s="1543">
        <f>SUM(M26:M27)</f>
        <v>47</v>
      </c>
      <c r="N28" s="1544">
        <f>SUM(B28+E28+H28+K28)</f>
        <v>150</v>
      </c>
      <c r="O28" s="1542">
        <f>SUM(C28+F28+I28+L28)</f>
        <v>3</v>
      </c>
      <c r="P28" s="1543">
        <f>SUM(N28:O28)</f>
        <v>153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6938"/>
      <c r="B31" s="6938"/>
      <c r="C31" s="6938"/>
      <c r="D31" s="6938"/>
      <c r="E31" s="6938"/>
      <c r="F31" s="6938"/>
      <c r="G31" s="6938"/>
      <c r="H31" s="201"/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M22" sqref="M22"/>
    </sheetView>
  </sheetViews>
  <sheetFormatPr defaultRowHeight="18.75"/>
  <cols>
    <col min="1" max="1" width="67" style="196" bestFit="1" customWidth="1"/>
    <col min="2" max="2" width="18.28515625" style="196" customWidth="1"/>
    <col min="3" max="3" width="14.5703125" style="196" customWidth="1"/>
    <col min="4" max="4" width="11.42578125" style="196" customWidth="1"/>
    <col min="5" max="5" width="18.28515625" style="196" customWidth="1"/>
    <col min="6" max="6" width="14.5703125" style="196" customWidth="1"/>
    <col min="7" max="7" width="11.28515625" style="196" customWidth="1"/>
    <col min="8" max="8" width="18.28515625" style="196" customWidth="1"/>
    <col min="9" max="9" width="14.5703125" style="196" customWidth="1"/>
    <col min="10" max="10" width="11.28515625" style="196" customWidth="1"/>
    <col min="11" max="11" width="18.28515625" style="196" customWidth="1"/>
    <col min="12" max="12" width="14.5703125" style="196" customWidth="1"/>
    <col min="13" max="13" width="14.42578125" style="196" customWidth="1"/>
    <col min="14" max="14" width="18.28515625" style="196" customWidth="1"/>
    <col min="15" max="15" width="14.5703125" style="196" customWidth="1"/>
    <col min="16" max="16" width="13.28515625" style="196" customWidth="1"/>
    <col min="17" max="17" width="18.28515625" style="196" customWidth="1"/>
    <col min="18" max="18" width="14.5703125" style="196" customWidth="1"/>
    <col min="19" max="19" width="15.140625" style="196" customWidth="1"/>
    <col min="20" max="16384" width="9.140625" style="196"/>
  </cols>
  <sheetData>
    <row r="1" spans="1:19">
      <c r="A1" s="6950" t="s">
        <v>415</v>
      </c>
      <c r="B1" s="6950"/>
      <c r="C1" s="6950"/>
      <c r="D1" s="6950"/>
      <c r="E1" s="6950"/>
      <c r="F1" s="6950"/>
      <c r="G1" s="6950"/>
      <c r="H1" s="6950"/>
      <c r="I1" s="6950"/>
      <c r="J1" s="6950"/>
      <c r="K1" s="6950"/>
      <c r="L1" s="6950"/>
      <c r="M1" s="6950"/>
      <c r="N1" s="6950"/>
      <c r="O1" s="6950"/>
      <c r="P1" s="6950"/>
      <c r="Q1" s="6950"/>
      <c r="R1" s="6950"/>
      <c r="S1" s="6950"/>
    </row>
    <row r="2" spans="1:19" ht="18.75" customHeight="1">
      <c r="A2" s="6950"/>
      <c r="B2" s="6950"/>
      <c r="C2" s="6950"/>
      <c r="D2" s="6950"/>
      <c r="E2" s="6950"/>
      <c r="F2" s="6950"/>
      <c r="G2" s="6950"/>
      <c r="H2" s="6950"/>
      <c r="I2" s="6950"/>
      <c r="J2" s="6950"/>
      <c r="K2" s="6950"/>
      <c r="L2" s="6950"/>
      <c r="M2" s="6950"/>
      <c r="N2" s="6950"/>
      <c r="O2" s="6950"/>
      <c r="P2" s="6950"/>
      <c r="Q2" s="6950"/>
      <c r="R2" s="6950"/>
      <c r="S2" s="6950"/>
    </row>
    <row r="3" spans="1:19" ht="18.75" customHeight="1">
      <c r="A3" s="6950"/>
      <c r="B3" s="6950"/>
      <c r="C3" s="6950"/>
      <c r="D3" s="6950"/>
      <c r="E3" s="6950"/>
      <c r="F3" s="6950"/>
      <c r="G3" s="6950"/>
      <c r="H3" s="6950"/>
      <c r="I3" s="6950"/>
      <c r="J3" s="6950"/>
      <c r="K3" s="6950"/>
      <c r="L3" s="6950"/>
      <c r="M3" s="6950"/>
      <c r="N3" s="6950"/>
      <c r="O3" s="6950"/>
      <c r="P3" s="6950"/>
      <c r="Q3" s="6950"/>
      <c r="R3" s="6950"/>
      <c r="S3" s="6950"/>
    </row>
    <row r="4" spans="1:19">
      <c r="A4" s="6950"/>
      <c r="B4" s="6950"/>
      <c r="C4" s="6950"/>
      <c r="D4" s="6950"/>
      <c r="E4" s="6950"/>
      <c r="F4" s="6950"/>
      <c r="G4" s="6950"/>
      <c r="H4" s="6950"/>
      <c r="I4" s="6950"/>
      <c r="J4" s="6950"/>
      <c r="K4" s="6950"/>
      <c r="L4" s="6950"/>
      <c r="M4" s="6950"/>
      <c r="N4" s="6950"/>
      <c r="O4" s="6950"/>
      <c r="P4" s="6950"/>
      <c r="Q4" s="6950"/>
      <c r="R4" s="6950"/>
      <c r="S4" s="6950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495" t="s">
        <v>159</v>
      </c>
      <c r="B6" s="6951" t="s">
        <v>36</v>
      </c>
      <c r="C6" s="6952"/>
      <c r="D6" s="6953"/>
      <c r="E6" s="6951" t="s">
        <v>37</v>
      </c>
      <c r="F6" s="6952"/>
      <c r="G6" s="6953"/>
      <c r="H6" s="6951" t="s">
        <v>43</v>
      </c>
      <c r="I6" s="6952"/>
      <c r="J6" s="6953"/>
      <c r="K6" s="6951" t="s">
        <v>160</v>
      </c>
      <c r="L6" s="6952"/>
      <c r="M6" s="6953"/>
      <c r="N6" s="6951" t="s">
        <v>165</v>
      </c>
      <c r="O6" s="6952"/>
      <c r="P6" s="6953"/>
      <c r="Q6" s="6947" t="s">
        <v>166</v>
      </c>
      <c r="R6" s="6948"/>
      <c r="S6" s="6949"/>
    </row>
    <row r="7" spans="1:19" ht="42" customHeight="1" thickBot="1">
      <c r="A7" s="1496"/>
      <c r="B7" s="1502" t="s">
        <v>7</v>
      </c>
      <c r="C7" s="1503" t="s">
        <v>8</v>
      </c>
      <c r="D7" s="1504" t="s">
        <v>9</v>
      </c>
      <c r="E7" s="1502" t="s">
        <v>7</v>
      </c>
      <c r="F7" s="1503" t="s">
        <v>8</v>
      </c>
      <c r="G7" s="1504" t="s">
        <v>9</v>
      </c>
      <c r="H7" s="1505" t="s">
        <v>7</v>
      </c>
      <c r="I7" s="1506" t="s">
        <v>8</v>
      </c>
      <c r="J7" s="1507" t="s">
        <v>9</v>
      </c>
      <c r="K7" s="1505" t="s">
        <v>7</v>
      </c>
      <c r="L7" s="1506" t="s">
        <v>8</v>
      </c>
      <c r="M7" s="1507" t="s">
        <v>9</v>
      </c>
      <c r="N7" s="1505" t="s">
        <v>7</v>
      </c>
      <c r="O7" s="1506" t="s">
        <v>8</v>
      </c>
      <c r="P7" s="1507" t="s">
        <v>9</v>
      </c>
      <c r="Q7" s="1508" t="s">
        <v>7</v>
      </c>
      <c r="R7" s="1503" t="s">
        <v>8</v>
      </c>
      <c r="S7" s="1497" t="s">
        <v>9</v>
      </c>
    </row>
    <row r="8" spans="1:19" ht="27" customHeight="1">
      <c r="A8" s="1878" t="s">
        <v>10</v>
      </c>
      <c r="B8" s="1879"/>
      <c r="C8" s="1880"/>
      <c r="D8" s="1881"/>
      <c r="E8" s="1879"/>
      <c r="F8" s="1880"/>
      <c r="G8" s="1881"/>
      <c r="H8" s="1879"/>
      <c r="I8" s="1880"/>
      <c r="J8" s="1881"/>
      <c r="K8" s="1879"/>
      <c r="L8" s="1880"/>
      <c r="M8" s="1881"/>
      <c r="N8" s="1879"/>
      <c r="O8" s="1880"/>
      <c r="P8" s="1881"/>
      <c r="Q8" s="1883"/>
      <c r="R8" s="1499"/>
      <c r="S8" s="1500"/>
    </row>
    <row r="9" spans="1:19" ht="29.25" customHeight="1">
      <c r="A9" s="2094" t="s">
        <v>161</v>
      </c>
      <c r="B9" s="3950">
        <v>25</v>
      </c>
      <c r="C9" s="3951">
        <v>1</v>
      </c>
      <c r="D9" s="3952">
        <f>SUM(B9:C9)</f>
        <v>26</v>
      </c>
      <c r="E9" s="3950">
        <v>25</v>
      </c>
      <c r="F9" s="3951">
        <v>5</v>
      </c>
      <c r="G9" s="3952">
        <v>30</v>
      </c>
      <c r="H9" s="3950">
        <v>12</v>
      </c>
      <c r="I9" s="3951">
        <v>0</v>
      </c>
      <c r="J9" s="3952">
        <f>SUM(H9:I9)</f>
        <v>12</v>
      </c>
      <c r="K9" s="3950">
        <v>21</v>
      </c>
      <c r="L9" s="3951">
        <v>1</v>
      </c>
      <c r="M9" s="3952">
        <v>22</v>
      </c>
      <c r="N9" s="3950">
        <v>11</v>
      </c>
      <c r="O9" s="3951">
        <v>9</v>
      </c>
      <c r="P9" s="3952">
        <v>20</v>
      </c>
      <c r="Q9" s="2344">
        <f t="shared" ref="Q9:R13" si="0">SUM(B9+E9+H9+K9+N9)</f>
        <v>94</v>
      </c>
      <c r="R9" s="2345">
        <f t="shared" si="0"/>
        <v>16</v>
      </c>
      <c r="S9" s="2346">
        <f>SUM(Q9:R9)</f>
        <v>110</v>
      </c>
    </row>
    <row r="10" spans="1:19" ht="52.5" customHeight="1">
      <c r="A10" s="2095" t="s">
        <v>162</v>
      </c>
      <c r="B10" s="3950">
        <v>0</v>
      </c>
      <c r="C10" s="3951">
        <v>0</v>
      </c>
      <c r="D10" s="3952">
        <v>0</v>
      </c>
      <c r="E10" s="3950">
        <v>0</v>
      </c>
      <c r="F10" s="3951">
        <v>0</v>
      </c>
      <c r="G10" s="3952">
        <v>0</v>
      </c>
      <c r="H10" s="3950">
        <v>0</v>
      </c>
      <c r="I10" s="3951">
        <v>0</v>
      </c>
      <c r="J10" s="3952">
        <f t="shared" ref="J10:J12" si="1">SUM(H10:I10)</f>
        <v>0</v>
      </c>
      <c r="K10" s="3950">
        <v>0</v>
      </c>
      <c r="L10" s="3951">
        <v>0</v>
      </c>
      <c r="M10" s="3952">
        <v>0</v>
      </c>
      <c r="N10" s="3950">
        <v>9</v>
      </c>
      <c r="O10" s="3951">
        <v>5</v>
      </c>
      <c r="P10" s="3952">
        <v>14</v>
      </c>
      <c r="Q10" s="2344">
        <f t="shared" si="0"/>
        <v>9</v>
      </c>
      <c r="R10" s="2345">
        <f t="shared" si="0"/>
        <v>5</v>
      </c>
      <c r="S10" s="2346">
        <f>SUM(Q10:R10)</f>
        <v>14</v>
      </c>
    </row>
    <row r="11" spans="1:19" ht="30" customHeight="1">
      <c r="A11" s="2094" t="s">
        <v>163</v>
      </c>
      <c r="B11" s="3950">
        <v>0</v>
      </c>
      <c r="C11" s="3951">
        <v>0</v>
      </c>
      <c r="D11" s="3952">
        <v>0</v>
      </c>
      <c r="E11" s="3950">
        <v>0</v>
      </c>
      <c r="F11" s="3951">
        <v>0</v>
      </c>
      <c r="G11" s="3952">
        <v>0</v>
      </c>
      <c r="H11" s="3950">
        <v>0</v>
      </c>
      <c r="I11" s="3951">
        <v>0</v>
      </c>
      <c r="J11" s="3952">
        <f t="shared" si="1"/>
        <v>0</v>
      </c>
      <c r="K11" s="3950">
        <v>0</v>
      </c>
      <c r="L11" s="3951">
        <v>0</v>
      </c>
      <c r="M11" s="3952">
        <v>0</v>
      </c>
      <c r="N11" s="3950">
        <v>10</v>
      </c>
      <c r="O11" s="3951">
        <v>0</v>
      </c>
      <c r="P11" s="3952">
        <f>SUM(N11:O11)</f>
        <v>10</v>
      </c>
      <c r="Q11" s="2344">
        <f t="shared" si="0"/>
        <v>10</v>
      </c>
      <c r="R11" s="2345">
        <f t="shared" si="0"/>
        <v>0</v>
      </c>
      <c r="S11" s="2346">
        <f>SUM(Q11:R11)</f>
        <v>10</v>
      </c>
    </row>
    <row r="12" spans="1:19" ht="29.25" customHeight="1" thickBot="1">
      <c r="A12" s="2096" t="s">
        <v>164</v>
      </c>
      <c r="B12" s="3953">
        <v>0</v>
      </c>
      <c r="C12" s="3954">
        <v>0</v>
      </c>
      <c r="D12" s="3955">
        <v>0</v>
      </c>
      <c r="E12" s="3953">
        <v>0</v>
      </c>
      <c r="F12" s="3954">
        <v>0</v>
      </c>
      <c r="G12" s="3955">
        <v>0</v>
      </c>
      <c r="H12" s="3953">
        <v>0</v>
      </c>
      <c r="I12" s="3954">
        <v>0</v>
      </c>
      <c r="J12" s="3952">
        <f t="shared" si="1"/>
        <v>0</v>
      </c>
      <c r="K12" s="3953">
        <v>0</v>
      </c>
      <c r="L12" s="3954">
        <v>0</v>
      </c>
      <c r="M12" s="3955">
        <v>0</v>
      </c>
      <c r="N12" s="3953">
        <v>0</v>
      </c>
      <c r="O12" s="3954">
        <v>0</v>
      </c>
      <c r="P12" s="3952">
        <f>SUM(N12:O12)</f>
        <v>0</v>
      </c>
      <c r="Q12" s="2347">
        <f t="shared" si="0"/>
        <v>0</v>
      </c>
      <c r="R12" s="2348">
        <f t="shared" si="0"/>
        <v>0</v>
      </c>
      <c r="S12" s="2349">
        <f>SUM(Q12:R12)</f>
        <v>0</v>
      </c>
    </row>
    <row r="13" spans="1:19" ht="31.5" customHeight="1" thickBot="1">
      <c r="A13" s="2097" t="s">
        <v>27</v>
      </c>
      <c r="B13" s="3956">
        <f t="shared" ref="B13:P13" si="2">SUM(B9:B12)</f>
        <v>25</v>
      </c>
      <c r="C13" s="3956">
        <f t="shared" si="2"/>
        <v>1</v>
      </c>
      <c r="D13" s="3956">
        <f t="shared" si="2"/>
        <v>26</v>
      </c>
      <c r="E13" s="3956">
        <f t="shared" si="2"/>
        <v>25</v>
      </c>
      <c r="F13" s="3956">
        <f t="shared" si="2"/>
        <v>5</v>
      </c>
      <c r="G13" s="3956">
        <f t="shared" si="2"/>
        <v>30</v>
      </c>
      <c r="H13" s="3956">
        <f t="shared" si="2"/>
        <v>12</v>
      </c>
      <c r="I13" s="3956">
        <f t="shared" si="2"/>
        <v>0</v>
      </c>
      <c r="J13" s="3956">
        <f t="shared" si="2"/>
        <v>12</v>
      </c>
      <c r="K13" s="3956">
        <f t="shared" si="2"/>
        <v>21</v>
      </c>
      <c r="L13" s="3956">
        <f t="shared" si="2"/>
        <v>1</v>
      </c>
      <c r="M13" s="3956">
        <f t="shared" si="2"/>
        <v>22</v>
      </c>
      <c r="N13" s="3956">
        <f t="shared" si="2"/>
        <v>30</v>
      </c>
      <c r="O13" s="3956">
        <f t="shared" si="2"/>
        <v>14</v>
      </c>
      <c r="P13" s="3956">
        <f t="shared" si="2"/>
        <v>44</v>
      </c>
      <c r="Q13" s="2351">
        <f t="shared" si="0"/>
        <v>113</v>
      </c>
      <c r="R13" s="2352">
        <f t="shared" si="0"/>
        <v>21</v>
      </c>
      <c r="S13" s="2352">
        <f>SUM(Q13:R13)</f>
        <v>134</v>
      </c>
    </row>
    <row r="14" spans="1:19" ht="23.25" customHeight="1">
      <c r="A14" s="2098" t="s">
        <v>15</v>
      </c>
      <c r="B14" s="2353"/>
      <c r="C14" s="3957"/>
      <c r="D14" s="3958"/>
      <c r="E14" s="2353"/>
      <c r="F14" s="3957"/>
      <c r="G14" s="3958"/>
      <c r="H14" s="2353"/>
      <c r="I14" s="3957"/>
      <c r="J14" s="3958"/>
      <c r="K14" s="2353"/>
      <c r="L14" s="3957"/>
      <c r="M14" s="3958"/>
      <c r="N14" s="2353"/>
      <c r="O14" s="3957"/>
      <c r="P14" s="3958"/>
      <c r="Q14" s="2354"/>
      <c r="R14" s="2278"/>
      <c r="S14" s="2355"/>
    </row>
    <row r="15" spans="1:19" ht="26.25" customHeight="1">
      <c r="A15" s="2099" t="s">
        <v>16</v>
      </c>
      <c r="B15" s="3950"/>
      <c r="C15" s="3951"/>
      <c r="D15" s="3952"/>
      <c r="E15" s="3950"/>
      <c r="F15" s="3951"/>
      <c r="G15" s="3952"/>
      <c r="H15" s="3950"/>
      <c r="I15" s="3951"/>
      <c r="J15" s="3952"/>
      <c r="K15" s="3950"/>
      <c r="L15" s="3951"/>
      <c r="M15" s="3952"/>
      <c r="N15" s="3950"/>
      <c r="O15" s="3951"/>
      <c r="P15" s="3952"/>
      <c r="Q15" s="2356"/>
      <c r="R15" s="2357"/>
      <c r="S15" s="2358"/>
    </row>
    <row r="16" spans="1:19" ht="30.75" customHeight="1">
      <c r="A16" s="2094" t="s">
        <v>161</v>
      </c>
      <c r="B16" s="3950">
        <v>25</v>
      </c>
      <c r="C16" s="3951">
        <v>1</v>
      </c>
      <c r="D16" s="3952">
        <f>SUM(B16:C16)</f>
        <v>26</v>
      </c>
      <c r="E16" s="3950">
        <v>25</v>
      </c>
      <c r="F16" s="3951">
        <v>5</v>
      </c>
      <c r="G16" s="3952">
        <v>30</v>
      </c>
      <c r="H16" s="3950">
        <v>12</v>
      </c>
      <c r="I16" s="3951">
        <v>0</v>
      </c>
      <c r="J16" s="3952">
        <f>SUM(H16:I16)</f>
        <v>12</v>
      </c>
      <c r="K16" s="3950">
        <v>21</v>
      </c>
      <c r="L16" s="3951">
        <v>1</v>
      </c>
      <c r="M16" s="3952">
        <v>22</v>
      </c>
      <c r="N16" s="3950">
        <v>10</v>
      </c>
      <c r="O16" s="3951">
        <v>9</v>
      </c>
      <c r="P16" s="3952">
        <v>19</v>
      </c>
      <c r="Q16" s="2344">
        <f t="shared" ref="Q16:R20" si="3">SUM(B16+E16+H16+K16+N16)</f>
        <v>93</v>
      </c>
      <c r="R16" s="2345">
        <f t="shared" si="3"/>
        <v>16</v>
      </c>
      <c r="S16" s="2346">
        <f>SUM(Q16:R16)</f>
        <v>109</v>
      </c>
    </row>
    <row r="17" spans="1:19" ht="47.25" customHeight="1">
      <c r="A17" s="2095" t="s">
        <v>162</v>
      </c>
      <c r="B17" s="2120">
        <v>0</v>
      </c>
      <c r="C17" s="3914">
        <v>0</v>
      </c>
      <c r="D17" s="3958">
        <v>0</v>
      </c>
      <c r="E17" s="2120">
        <v>0</v>
      </c>
      <c r="F17" s="3914">
        <v>0</v>
      </c>
      <c r="G17" s="3958">
        <v>0</v>
      </c>
      <c r="H17" s="2120">
        <v>0</v>
      </c>
      <c r="I17" s="3914">
        <v>0</v>
      </c>
      <c r="J17" s="3958">
        <v>0</v>
      </c>
      <c r="K17" s="2120">
        <v>0</v>
      </c>
      <c r="L17" s="3914">
        <v>0</v>
      </c>
      <c r="M17" s="3958">
        <v>0</v>
      </c>
      <c r="N17" s="2120">
        <v>9</v>
      </c>
      <c r="O17" s="3914">
        <v>5</v>
      </c>
      <c r="P17" s="3952">
        <v>14</v>
      </c>
      <c r="Q17" s="2344">
        <f t="shared" si="3"/>
        <v>9</v>
      </c>
      <c r="R17" s="2345">
        <f t="shared" si="3"/>
        <v>5</v>
      </c>
      <c r="S17" s="2346">
        <f>SUM(Q17:R17)</f>
        <v>14</v>
      </c>
    </row>
    <row r="18" spans="1:19" ht="27.75" customHeight="1">
      <c r="A18" s="2094" t="s">
        <v>163</v>
      </c>
      <c r="B18" s="3950">
        <v>0</v>
      </c>
      <c r="C18" s="3951">
        <v>0</v>
      </c>
      <c r="D18" s="3952">
        <v>0</v>
      </c>
      <c r="E18" s="3950">
        <v>0</v>
      </c>
      <c r="F18" s="3951">
        <v>0</v>
      </c>
      <c r="G18" s="3952">
        <v>0</v>
      </c>
      <c r="H18" s="3950">
        <v>0</v>
      </c>
      <c r="I18" s="3951">
        <v>0</v>
      </c>
      <c r="J18" s="3952">
        <v>0</v>
      </c>
      <c r="K18" s="3950">
        <v>0</v>
      </c>
      <c r="L18" s="3951">
        <v>0</v>
      </c>
      <c r="M18" s="3952">
        <v>0</v>
      </c>
      <c r="N18" s="3950">
        <v>10</v>
      </c>
      <c r="O18" s="3951">
        <v>0</v>
      </c>
      <c r="P18" s="3952">
        <f>SUM(N18:O18)</f>
        <v>10</v>
      </c>
      <c r="Q18" s="2344">
        <f t="shared" si="3"/>
        <v>10</v>
      </c>
      <c r="R18" s="2345">
        <f t="shared" si="3"/>
        <v>0</v>
      </c>
      <c r="S18" s="2346">
        <f>SUM(Q18:R18)</f>
        <v>10</v>
      </c>
    </row>
    <row r="19" spans="1:19" ht="27.75" customHeight="1" thickBot="1">
      <c r="A19" s="2096" t="s">
        <v>164</v>
      </c>
      <c r="B19" s="3953">
        <v>0</v>
      </c>
      <c r="C19" s="3954">
        <v>0</v>
      </c>
      <c r="D19" s="3955">
        <v>0</v>
      </c>
      <c r="E19" s="3953">
        <v>0</v>
      </c>
      <c r="F19" s="3954">
        <v>0</v>
      </c>
      <c r="G19" s="3955">
        <v>0</v>
      </c>
      <c r="H19" s="3953">
        <v>0</v>
      </c>
      <c r="I19" s="3954">
        <v>0</v>
      </c>
      <c r="J19" s="3955">
        <v>0</v>
      </c>
      <c r="K19" s="3953">
        <v>0</v>
      </c>
      <c r="L19" s="3954">
        <v>0</v>
      </c>
      <c r="M19" s="3955">
        <v>0</v>
      </c>
      <c r="N19" s="3953">
        <v>0</v>
      </c>
      <c r="O19" s="3954">
        <v>0</v>
      </c>
      <c r="P19" s="3955">
        <v>0</v>
      </c>
      <c r="Q19" s="2347">
        <f t="shared" si="3"/>
        <v>0</v>
      </c>
      <c r="R19" s="2348">
        <f t="shared" si="3"/>
        <v>0</v>
      </c>
      <c r="S19" s="2349">
        <f>SUM(Q19:R19)</f>
        <v>0</v>
      </c>
    </row>
    <row r="20" spans="1:19" ht="27.75" customHeight="1" thickBot="1">
      <c r="A20" s="2100" t="s">
        <v>17</v>
      </c>
      <c r="B20" s="3959">
        <f>SUM(B16:B19)</f>
        <v>25</v>
      </c>
      <c r="C20" s="3960">
        <f t="shared" ref="C20:D20" si="4">SUM(C16:C19)</f>
        <v>1</v>
      </c>
      <c r="D20" s="3961">
        <f t="shared" si="4"/>
        <v>26</v>
      </c>
      <c r="E20" s="3959">
        <f>SUM(E16:E19)</f>
        <v>25</v>
      </c>
      <c r="F20" s="3960">
        <f t="shared" ref="F20:P20" si="5">SUM(F16:F19)</f>
        <v>5</v>
      </c>
      <c r="G20" s="3961">
        <f t="shared" si="5"/>
        <v>30</v>
      </c>
      <c r="H20" s="3959">
        <f t="shared" si="5"/>
        <v>12</v>
      </c>
      <c r="I20" s="3960">
        <f t="shared" si="5"/>
        <v>0</v>
      </c>
      <c r="J20" s="3961">
        <f t="shared" si="5"/>
        <v>12</v>
      </c>
      <c r="K20" s="3961">
        <f t="shared" si="5"/>
        <v>21</v>
      </c>
      <c r="L20" s="3961">
        <f t="shared" si="5"/>
        <v>1</v>
      </c>
      <c r="M20" s="3961">
        <f t="shared" si="5"/>
        <v>22</v>
      </c>
      <c r="N20" s="3956">
        <f t="shared" si="5"/>
        <v>29</v>
      </c>
      <c r="O20" s="3961">
        <f t="shared" si="5"/>
        <v>14</v>
      </c>
      <c r="P20" s="3961">
        <f t="shared" si="5"/>
        <v>43</v>
      </c>
      <c r="Q20" s="2351">
        <f t="shared" si="3"/>
        <v>112</v>
      </c>
      <c r="R20" s="2352">
        <f t="shared" si="3"/>
        <v>21</v>
      </c>
      <c r="S20" s="2352">
        <f>SUM(Q20:R20)</f>
        <v>133</v>
      </c>
    </row>
    <row r="21" spans="1:19" ht="48.75" customHeight="1">
      <c r="A21" s="2101" t="s">
        <v>18</v>
      </c>
      <c r="B21" s="3962"/>
      <c r="C21" s="3963"/>
      <c r="D21" s="3964"/>
      <c r="E21" s="3962"/>
      <c r="F21" s="3963"/>
      <c r="G21" s="3964"/>
      <c r="H21" s="3962"/>
      <c r="I21" s="3963"/>
      <c r="J21" s="3964"/>
      <c r="K21" s="3962"/>
      <c r="L21" s="3963"/>
      <c r="M21" s="3964"/>
      <c r="N21" s="3962"/>
      <c r="O21" s="3963"/>
      <c r="P21" s="3965"/>
      <c r="Q21" s="2359"/>
      <c r="R21" s="2360"/>
      <c r="S21" s="2361"/>
    </row>
    <row r="22" spans="1:19" ht="31.5" customHeight="1">
      <c r="A22" s="2102" t="s">
        <v>161</v>
      </c>
      <c r="B22" s="3950">
        <v>0</v>
      </c>
      <c r="C22" s="3951">
        <v>0</v>
      </c>
      <c r="D22" s="3966">
        <f>SUM(B22:C22)</f>
        <v>0</v>
      </c>
      <c r="E22" s="3950">
        <v>0</v>
      </c>
      <c r="F22" s="3951">
        <v>0</v>
      </c>
      <c r="G22" s="3966">
        <f>SUM(E22:F22)</f>
        <v>0</v>
      </c>
      <c r="H22" s="3950">
        <v>0</v>
      </c>
      <c r="I22" s="3951">
        <v>0</v>
      </c>
      <c r="J22" s="3966">
        <v>0</v>
      </c>
      <c r="K22" s="3950">
        <v>0</v>
      </c>
      <c r="L22" s="3951">
        <v>0</v>
      </c>
      <c r="M22" s="3966">
        <v>0</v>
      </c>
      <c r="N22" s="3950">
        <v>1</v>
      </c>
      <c r="O22" s="3951">
        <v>0</v>
      </c>
      <c r="P22" s="3952">
        <v>1</v>
      </c>
      <c r="Q22" s="2344">
        <f t="shared" ref="Q22:R26" si="6">SUM(B22+E22+H22+K22+N22)</f>
        <v>1</v>
      </c>
      <c r="R22" s="2345">
        <f t="shared" si="6"/>
        <v>0</v>
      </c>
      <c r="S22" s="2346">
        <f>SUM(Q22:R22)</f>
        <v>1</v>
      </c>
    </row>
    <row r="23" spans="1:19" ht="44.25" customHeight="1">
      <c r="A23" s="2103" t="s">
        <v>162</v>
      </c>
      <c r="B23" s="3950">
        <v>0</v>
      </c>
      <c r="C23" s="3951">
        <v>0</v>
      </c>
      <c r="D23" s="3966">
        <v>0</v>
      </c>
      <c r="E23" s="3950">
        <v>0</v>
      </c>
      <c r="F23" s="3951">
        <v>0</v>
      </c>
      <c r="G23" s="3966">
        <v>0</v>
      </c>
      <c r="H23" s="3950">
        <v>0</v>
      </c>
      <c r="I23" s="3951">
        <v>0</v>
      </c>
      <c r="J23" s="3966">
        <v>0</v>
      </c>
      <c r="K23" s="3950">
        <v>0</v>
      </c>
      <c r="L23" s="3951">
        <v>0</v>
      </c>
      <c r="M23" s="3966">
        <v>0</v>
      </c>
      <c r="N23" s="3950">
        <v>0</v>
      </c>
      <c r="O23" s="3951">
        <v>0</v>
      </c>
      <c r="P23" s="3952">
        <v>0</v>
      </c>
      <c r="Q23" s="2362">
        <f t="shared" si="6"/>
        <v>0</v>
      </c>
      <c r="R23" s="2345">
        <f t="shared" si="6"/>
        <v>0</v>
      </c>
      <c r="S23" s="2346">
        <f>SUM(Q23:R23)</f>
        <v>0</v>
      </c>
    </row>
    <row r="24" spans="1:19" ht="30" customHeight="1">
      <c r="A24" s="2102" t="s">
        <v>163</v>
      </c>
      <c r="B24" s="3950">
        <v>0</v>
      </c>
      <c r="C24" s="3951">
        <v>0</v>
      </c>
      <c r="D24" s="3966">
        <v>0</v>
      </c>
      <c r="E24" s="3950">
        <v>0</v>
      </c>
      <c r="F24" s="3951">
        <v>0</v>
      </c>
      <c r="G24" s="3966">
        <v>0</v>
      </c>
      <c r="H24" s="3950">
        <v>0</v>
      </c>
      <c r="I24" s="3951">
        <v>0</v>
      </c>
      <c r="J24" s="3966">
        <v>0</v>
      </c>
      <c r="K24" s="3950">
        <v>0</v>
      </c>
      <c r="L24" s="3951">
        <v>0</v>
      </c>
      <c r="M24" s="3966">
        <v>0</v>
      </c>
      <c r="N24" s="3950">
        <v>0</v>
      </c>
      <c r="O24" s="3951">
        <v>0</v>
      </c>
      <c r="P24" s="3952">
        <v>0</v>
      </c>
      <c r="Q24" s="2344">
        <f t="shared" si="6"/>
        <v>0</v>
      </c>
      <c r="R24" s="2345">
        <f t="shared" si="6"/>
        <v>0</v>
      </c>
      <c r="S24" s="2346">
        <f>SUM(Q24:R24)</f>
        <v>0</v>
      </c>
    </row>
    <row r="25" spans="1:19" ht="26.25" customHeight="1" thickBot="1">
      <c r="A25" s="2104" t="s">
        <v>164</v>
      </c>
      <c r="B25" s="3967">
        <v>0</v>
      </c>
      <c r="C25" s="3968">
        <v>0</v>
      </c>
      <c r="D25" s="3969">
        <v>0</v>
      </c>
      <c r="E25" s="3967">
        <v>0</v>
      </c>
      <c r="F25" s="3968">
        <v>0</v>
      </c>
      <c r="G25" s="3969">
        <v>0</v>
      </c>
      <c r="H25" s="3967">
        <v>0</v>
      </c>
      <c r="I25" s="3968">
        <v>0</v>
      </c>
      <c r="J25" s="3969">
        <v>0</v>
      </c>
      <c r="K25" s="3967">
        <v>0</v>
      </c>
      <c r="L25" s="3968">
        <v>0</v>
      </c>
      <c r="M25" s="3969">
        <v>0</v>
      </c>
      <c r="N25" s="3970">
        <v>0</v>
      </c>
      <c r="O25" s="3971">
        <v>0</v>
      </c>
      <c r="P25" s="3972">
        <v>0</v>
      </c>
      <c r="Q25" s="2363">
        <f t="shared" si="6"/>
        <v>0</v>
      </c>
      <c r="R25" s="2348">
        <f t="shared" si="6"/>
        <v>0</v>
      </c>
      <c r="S25" s="2349">
        <f>SUM(Q25:R25)</f>
        <v>0</v>
      </c>
    </row>
    <row r="26" spans="1:19" ht="27.75" customHeight="1" thickBot="1">
      <c r="A26" s="2100" t="s">
        <v>19</v>
      </c>
      <c r="B26" s="3956">
        <f t="shared" ref="B26:P26" si="7">SUM(B22:B25)</f>
        <v>0</v>
      </c>
      <c r="C26" s="3956">
        <f t="shared" si="7"/>
        <v>0</v>
      </c>
      <c r="D26" s="3956">
        <f t="shared" si="7"/>
        <v>0</v>
      </c>
      <c r="E26" s="3956">
        <f t="shared" si="7"/>
        <v>0</v>
      </c>
      <c r="F26" s="3956">
        <f t="shared" si="7"/>
        <v>0</v>
      </c>
      <c r="G26" s="3956">
        <f t="shared" si="7"/>
        <v>0</v>
      </c>
      <c r="H26" s="3956">
        <f t="shared" si="7"/>
        <v>0</v>
      </c>
      <c r="I26" s="3956">
        <f t="shared" si="7"/>
        <v>0</v>
      </c>
      <c r="J26" s="3956">
        <f t="shared" si="7"/>
        <v>0</v>
      </c>
      <c r="K26" s="3956">
        <f t="shared" si="7"/>
        <v>0</v>
      </c>
      <c r="L26" s="3956">
        <f t="shared" si="7"/>
        <v>0</v>
      </c>
      <c r="M26" s="3956">
        <f t="shared" si="7"/>
        <v>0</v>
      </c>
      <c r="N26" s="3956">
        <f t="shared" si="7"/>
        <v>1</v>
      </c>
      <c r="O26" s="3956">
        <f t="shared" si="7"/>
        <v>0</v>
      </c>
      <c r="P26" s="3956">
        <f t="shared" si="7"/>
        <v>1</v>
      </c>
      <c r="Q26" s="2352">
        <f t="shared" si="6"/>
        <v>1</v>
      </c>
      <c r="R26" s="2352">
        <f t="shared" si="6"/>
        <v>0</v>
      </c>
      <c r="S26" s="2352">
        <f>SUM(Q26:R26)</f>
        <v>1</v>
      </c>
    </row>
    <row r="27" spans="1:19" ht="50.25" customHeight="1" thickBot="1">
      <c r="A27" s="2105" t="s">
        <v>29</v>
      </c>
      <c r="B27" s="3956">
        <f t="shared" ref="B27:P27" si="8">SUM(B20)</f>
        <v>25</v>
      </c>
      <c r="C27" s="3956">
        <f t="shared" si="8"/>
        <v>1</v>
      </c>
      <c r="D27" s="3956">
        <f t="shared" si="8"/>
        <v>26</v>
      </c>
      <c r="E27" s="3956">
        <f t="shared" si="8"/>
        <v>25</v>
      </c>
      <c r="F27" s="3956">
        <f t="shared" si="8"/>
        <v>5</v>
      </c>
      <c r="G27" s="3956">
        <f t="shared" si="8"/>
        <v>30</v>
      </c>
      <c r="H27" s="3956">
        <f t="shared" si="8"/>
        <v>12</v>
      </c>
      <c r="I27" s="3956">
        <f t="shared" si="8"/>
        <v>0</v>
      </c>
      <c r="J27" s="3956">
        <f t="shared" si="8"/>
        <v>12</v>
      </c>
      <c r="K27" s="3956">
        <f t="shared" si="8"/>
        <v>21</v>
      </c>
      <c r="L27" s="3956">
        <f t="shared" si="8"/>
        <v>1</v>
      </c>
      <c r="M27" s="3956">
        <f t="shared" si="8"/>
        <v>22</v>
      </c>
      <c r="N27" s="3956">
        <f t="shared" si="8"/>
        <v>29</v>
      </c>
      <c r="O27" s="3956">
        <f t="shared" si="8"/>
        <v>14</v>
      </c>
      <c r="P27" s="3956">
        <f t="shared" si="8"/>
        <v>43</v>
      </c>
      <c r="Q27" s="2350">
        <f>SUM(Q20)</f>
        <v>112</v>
      </c>
      <c r="R27" s="2350">
        <f>SUM(R20)</f>
        <v>21</v>
      </c>
      <c r="S27" s="2350">
        <f>SUM(S20)</f>
        <v>133</v>
      </c>
    </row>
    <row r="28" spans="1:19" ht="29.25" customHeight="1" thickBot="1">
      <c r="A28" s="1501" t="s">
        <v>30</v>
      </c>
      <c r="B28" s="3973">
        <f t="shared" ref="B28:P28" si="9">SUM(B26)</f>
        <v>0</v>
      </c>
      <c r="C28" s="3973">
        <f t="shared" si="9"/>
        <v>0</v>
      </c>
      <c r="D28" s="3973">
        <f t="shared" si="9"/>
        <v>0</v>
      </c>
      <c r="E28" s="3973">
        <f t="shared" si="9"/>
        <v>0</v>
      </c>
      <c r="F28" s="3973">
        <f t="shared" si="9"/>
        <v>0</v>
      </c>
      <c r="G28" s="3973">
        <f t="shared" si="9"/>
        <v>0</v>
      </c>
      <c r="H28" s="3973">
        <f t="shared" si="9"/>
        <v>0</v>
      </c>
      <c r="I28" s="3973">
        <f t="shared" si="9"/>
        <v>0</v>
      </c>
      <c r="J28" s="3973">
        <f t="shared" si="9"/>
        <v>0</v>
      </c>
      <c r="K28" s="3973">
        <f t="shared" si="9"/>
        <v>0</v>
      </c>
      <c r="L28" s="3973">
        <f t="shared" si="9"/>
        <v>0</v>
      </c>
      <c r="M28" s="3973">
        <f t="shared" si="9"/>
        <v>0</v>
      </c>
      <c r="N28" s="3973">
        <f t="shared" si="9"/>
        <v>1</v>
      </c>
      <c r="O28" s="3973">
        <f t="shared" si="9"/>
        <v>0</v>
      </c>
      <c r="P28" s="3973">
        <f t="shared" si="9"/>
        <v>1</v>
      </c>
      <c r="Q28" s="2364">
        <f>SUM(Q26)</f>
        <v>1</v>
      </c>
      <c r="R28" s="2364">
        <f>SUM(R26)</f>
        <v>0</v>
      </c>
      <c r="S28" s="2364">
        <f>SUM(S26)</f>
        <v>1</v>
      </c>
    </row>
    <row r="29" spans="1:19" ht="34.5" customHeight="1" thickBot="1">
      <c r="A29" s="1536" t="s">
        <v>31</v>
      </c>
      <c r="B29" s="2114">
        <f t="shared" ref="B29:P29" si="10">SUM(B27:B28)</f>
        <v>25</v>
      </c>
      <c r="C29" s="2114">
        <f t="shared" si="10"/>
        <v>1</v>
      </c>
      <c r="D29" s="2114">
        <f t="shared" si="10"/>
        <v>26</v>
      </c>
      <c r="E29" s="2114">
        <f t="shared" si="10"/>
        <v>25</v>
      </c>
      <c r="F29" s="2114">
        <f t="shared" si="10"/>
        <v>5</v>
      </c>
      <c r="G29" s="2114">
        <f t="shared" si="10"/>
        <v>30</v>
      </c>
      <c r="H29" s="2114">
        <f t="shared" si="10"/>
        <v>12</v>
      </c>
      <c r="I29" s="2114">
        <f t="shared" si="10"/>
        <v>0</v>
      </c>
      <c r="J29" s="2114">
        <f t="shared" si="10"/>
        <v>12</v>
      </c>
      <c r="K29" s="2114">
        <f t="shared" si="10"/>
        <v>21</v>
      </c>
      <c r="L29" s="4017">
        <f t="shared" si="10"/>
        <v>1</v>
      </c>
      <c r="M29" s="2114">
        <f t="shared" si="10"/>
        <v>22</v>
      </c>
      <c r="N29" s="2114">
        <f>SUM(N27:N28)</f>
        <v>30</v>
      </c>
      <c r="O29" s="2114">
        <f t="shared" si="10"/>
        <v>14</v>
      </c>
      <c r="P29" s="2114">
        <f t="shared" si="10"/>
        <v>44</v>
      </c>
      <c r="Q29" s="2114">
        <f>SUM(Q27:Q28)</f>
        <v>113</v>
      </c>
      <c r="R29" s="2114">
        <f>SUM(R27:R28)</f>
        <v>21</v>
      </c>
      <c r="S29" s="2114">
        <f>SUM(S27:S28)</f>
        <v>134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493"/>
      <c r="B34" s="1493"/>
      <c r="C34" s="1493"/>
      <c r="D34" s="1493"/>
      <c r="E34" s="1493"/>
      <c r="F34" s="1493"/>
      <c r="G34" s="1493"/>
      <c r="H34" s="201"/>
      <c r="I34" s="201"/>
      <c r="J34" s="201"/>
      <c r="K34" s="1493"/>
      <c r="L34" s="1493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F8" sqref="F8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6954"/>
      <c r="B1" s="6954"/>
      <c r="C1" s="6954"/>
      <c r="D1" s="6954"/>
      <c r="E1" s="6954"/>
      <c r="F1" s="6954"/>
      <c r="G1" s="6954"/>
      <c r="H1" s="6954"/>
      <c r="I1" s="6954"/>
      <c r="J1" s="6954"/>
    </row>
    <row r="2" spans="1:10" ht="22.5">
      <c r="A2" s="6955" t="s">
        <v>158</v>
      </c>
      <c r="B2" s="6955"/>
      <c r="C2" s="6955"/>
      <c r="D2" s="6955"/>
      <c r="E2" s="6955"/>
      <c r="F2" s="6955"/>
      <c r="G2" s="6955"/>
      <c r="H2" s="6955"/>
      <c r="I2" s="6955"/>
      <c r="J2" s="6955"/>
    </row>
    <row r="3" spans="1:10" ht="22.5" customHeight="1">
      <c r="A3" s="6955" t="s">
        <v>417</v>
      </c>
      <c r="B3" s="6955"/>
      <c r="C3" s="6955"/>
      <c r="D3" s="6955"/>
      <c r="E3" s="6955"/>
      <c r="F3" s="6955"/>
      <c r="G3" s="6955"/>
      <c r="H3" s="6955"/>
      <c r="I3" s="6955"/>
      <c r="J3" s="6955"/>
    </row>
    <row r="4" spans="1:10" ht="27" customHeight="1" thickBot="1">
      <c r="A4" s="6956"/>
      <c r="B4" s="6956"/>
      <c r="C4" s="6956"/>
      <c r="D4" s="6956"/>
      <c r="E4" s="6956"/>
      <c r="F4" s="6956"/>
      <c r="G4" s="6956"/>
      <c r="H4" s="6956"/>
      <c r="I4" s="6956"/>
      <c r="J4" s="6956"/>
    </row>
    <row r="5" spans="1:10" ht="32.25" customHeight="1">
      <c r="A5" s="962" t="s">
        <v>159</v>
      </c>
      <c r="B5" s="6957" t="s">
        <v>36</v>
      </c>
      <c r="C5" s="6958"/>
      <c r="D5" s="6959"/>
      <c r="E5" s="6957" t="s">
        <v>37</v>
      </c>
      <c r="F5" s="6958"/>
      <c r="G5" s="6959"/>
      <c r="H5" s="6960" t="s">
        <v>38</v>
      </c>
      <c r="I5" s="6961"/>
      <c r="J5" s="6962"/>
    </row>
    <row r="6" spans="1:10" ht="63.75" customHeight="1" thickBot="1">
      <c r="A6" s="880"/>
      <c r="B6" s="881" t="s">
        <v>7</v>
      </c>
      <c r="C6" s="972" t="s">
        <v>8</v>
      </c>
      <c r="D6" s="973" t="s">
        <v>9</v>
      </c>
      <c r="E6" s="881" t="s">
        <v>7</v>
      </c>
      <c r="F6" s="972" t="s">
        <v>8</v>
      </c>
      <c r="G6" s="973" t="s">
        <v>9</v>
      </c>
      <c r="H6" s="881" t="s">
        <v>7</v>
      </c>
      <c r="I6" s="972" t="s">
        <v>8</v>
      </c>
      <c r="J6" s="963" t="s">
        <v>9</v>
      </c>
    </row>
    <row r="7" spans="1:10" ht="27" customHeight="1">
      <c r="A7" s="964" t="s">
        <v>10</v>
      </c>
      <c r="B7" s="965"/>
      <c r="C7" s="966"/>
      <c r="D7" s="967"/>
      <c r="E7" s="965"/>
      <c r="F7" s="966"/>
      <c r="G7" s="967"/>
      <c r="H7" s="968"/>
      <c r="I7" s="969"/>
      <c r="J7" s="970"/>
    </row>
    <row r="8" spans="1:10" ht="25.5" customHeight="1">
      <c r="A8" s="1898" t="s">
        <v>167</v>
      </c>
      <c r="B8" s="2365">
        <v>16</v>
      </c>
      <c r="C8" s="2366">
        <v>2</v>
      </c>
      <c r="D8" s="2367">
        <f>SUM(B8:C8)</f>
        <v>18</v>
      </c>
      <c r="E8" s="2365">
        <v>14</v>
      </c>
      <c r="F8" s="2366">
        <v>2</v>
      </c>
      <c r="G8" s="2367">
        <f>SUM(E8:F8)</f>
        <v>16</v>
      </c>
      <c r="H8" s="2368">
        <f>B8+E8</f>
        <v>30</v>
      </c>
      <c r="I8" s="2369">
        <f>C8+F8</f>
        <v>4</v>
      </c>
      <c r="J8" s="2370">
        <f>H8+I8</f>
        <v>34</v>
      </c>
    </row>
    <row r="9" spans="1:10" ht="29.25" customHeight="1" thickBot="1">
      <c r="A9" s="1899" t="s">
        <v>168</v>
      </c>
      <c r="B9" s="2427">
        <v>10</v>
      </c>
      <c r="C9" s="2428">
        <v>0</v>
      </c>
      <c r="D9" s="2429">
        <f>SUM(B9:C9)</f>
        <v>10</v>
      </c>
      <c r="E9" s="2427">
        <v>0</v>
      </c>
      <c r="F9" s="2428">
        <v>0</v>
      </c>
      <c r="G9" s="2429">
        <f>SUM(E9:F9)</f>
        <v>0</v>
      </c>
      <c r="H9" s="2430">
        <f>B9+E9</f>
        <v>10</v>
      </c>
      <c r="I9" s="2431">
        <f>C9+F9</f>
        <v>0</v>
      </c>
      <c r="J9" s="2371">
        <f>H9+I9</f>
        <v>10</v>
      </c>
    </row>
    <row r="10" spans="1:10" ht="24" customHeight="1" thickBot="1">
      <c r="A10" s="1900" t="s">
        <v>27</v>
      </c>
      <c r="B10" s="2395">
        <f>SUM(B8:B9)</f>
        <v>26</v>
      </c>
      <c r="C10" s="2396">
        <f>SUM(C8:C9)</f>
        <v>2</v>
      </c>
      <c r="D10" s="2396">
        <f t="shared" ref="D10:I10" si="0">SUM(D8:D9)</f>
        <v>28</v>
      </c>
      <c r="E10" s="2396">
        <f t="shared" si="0"/>
        <v>14</v>
      </c>
      <c r="F10" s="2396">
        <f t="shared" si="0"/>
        <v>2</v>
      </c>
      <c r="G10" s="2396">
        <f t="shared" si="0"/>
        <v>16</v>
      </c>
      <c r="H10" s="2396">
        <f t="shared" si="0"/>
        <v>40</v>
      </c>
      <c r="I10" s="2396">
        <f t="shared" si="0"/>
        <v>4</v>
      </c>
      <c r="J10" s="2432">
        <f>SUM(H10:I10)</f>
        <v>44</v>
      </c>
    </row>
    <row r="11" spans="1:10" ht="25.5" customHeight="1">
      <c r="A11" s="1901" t="s">
        <v>15</v>
      </c>
      <c r="B11" s="2106"/>
      <c r="C11" s="2372"/>
      <c r="D11" s="2107"/>
      <c r="E11" s="2106"/>
      <c r="F11" s="2372"/>
      <c r="G11" s="2107"/>
      <c r="H11" s="2373"/>
      <c r="I11" s="2374"/>
      <c r="J11" s="2375"/>
    </row>
    <row r="12" spans="1:10" ht="24.75" customHeight="1">
      <c r="A12" s="1902" t="s">
        <v>16</v>
      </c>
      <c r="B12" s="2365"/>
      <c r="C12" s="2366"/>
      <c r="D12" s="2367"/>
      <c r="E12" s="2365"/>
      <c r="F12" s="2366"/>
      <c r="G12" s="2367"/>
      <c r="H12" s="2376"/>
      <c r="I12" s="2377"/>
      <c r="J12" s="2378"/>
    </row>
    <row r="13" spans="1:10" ht="27" customHeight="1">
      <c r="A13" s="1898" t="s">
        <v>167</v>
      </c>
      <c r="B13" s="2365">
        <v>16</v>
      </c>
      <c r="C13" s="2366">
        <v>2</v>
      </c>
      <c r="D13" s="2367">
        <f>SUM(B13:C13)</f>
        <v>18</v>
      </c>
      <c r="E13" s="2365">
        <v>14</v>
      </c>
      <c r="F13" s="2366">
        <v>2</v>
      </c>
      <c r="G13" s="2367">
        <f>SUM(E13:F13)</f>
        <v>16</v>
      </c>
      <c r="H13" s="2368">
        <f>B13+E13</f>
        <v>30</v>
      </c>
      <c r="I13" s="2369">
        <f>C13+F13</f>
        <v>4</v>
      </c>
      <c r="J13" s="2370">
        <f>H13+I13</f>
        <v>34</v>
      </c>
    </row>
    <row r="14" spans="1:10" ht="27" customHeight="1" thickBot="1">
      <c r="A14" s="1903" t="s">
        <v>168</v>
      </c>
      <c r="B14" s="2427">
        <v>10</v>
      </c>
      <c r="C14" s="2428">
        <v>0</v>
      </c>
      <c r="D14" s="2429">
        <f>SUM(B14:C14)</f>
        <v>10</v>
      </c>
      <c r="E14" s="2427">
        <v>0</v>
      </c>
      <c r="F14" s="2428">
        <v>0</v>
      </c>
      <c r="G14" s="2429">
        <f>SUM(E14:F14)</f>
        <v>0</v>
      </c>
      <c r="H14" s="2430">
        <f>B14+E14</f>
        <v>10</v>
      </c>
      <c r="I14" s="2431">
        <f>C14+F14</f>
        <v>0</v>
      </c>
      <c r="J14" s="2371">
        <f>H14+I14</f>
        <v>10</v>
      </c>
    </row>
    <row r="15" spans="1:10" ht="26.25" customHeight="1" thickBot="1">
      <c r="A15" s="1904" t="s">
        <v>17</v>
      </c>
      <c r="B15" s="2395">
        <f>SUM(B13:B14)</f>
        <v>26</v>
      </c>
      <c r="C15" s="2395">
        <f t="shared" ref="C15:J15" si="1">SUM(C13:C14)</f>
        <v>2</v>
      </c>
      <c r="D15" s="2395">
        <f t="shared" si="1"/>
        <v>28</v>
      </c>
      <c r="E15" s="2395">
        <f t="shared" si="1"/>
        <v>14</v>
      </c>
      <c r="F15" s="2395">
        <f t="shared" si="1"/>
        <v>2</v>
      </c>
      <c r="G15" s="2395">
        <f t="shared" si="1"/>
        <v>16</v>
      </c>
      <c r="H15" s="2395">
        <f t="shared" si="1"/>
        <v>40</v>
      </c>
      <c r="I15" s="2395">
        <f t="shared" si="1"/>
        <v>4</v>
      </c>
      <c r="J15" s="2395">
        <f t="shared" si="1"/>
        <v>44</v>
      </c>
    </row>
    <row r="16" spans="1:10" ht="30.75" customHeight="1">
      <c r="A16" s="1905" t="s">
        <v>18</v>
      </c>
      <c r="B16" s="2380"/>
      <c r="C16" s="2381"/>
      <c r="D16" s="2382"/>
      <c r="E16" s="2380"/>
      <c r="F16" s="2381"/>
      <c r="G16" s="2383"/>
      <c r="H16" s="2384"/>
      <c r="I16" s="2385"/>
      <c r="J16" s="2386"/>
    </row>
    <row r="17" spans="1:16" ht="27.75" customHeight="1">
      <c r="A17" s="1906" t="s">
        <v>167</v>
      </c>
      <c r="B17" s="2365">
        <v>0</v>
      </c>
      <c r="C17" s="2366">
        <v>0</v>
      </c>
      <c r="D17" s="2387">
        <f t="shared" ref="D17:G18" si="2">SUM(B17:C17)</f>
        <v>0</v>
      </c>
      <c r="E17" s="2388">
        <f t="shared" si="2"/>
        <v>0</v>
      </c>
      <c r="F17" s="2387">
        <f t="shared" si="2"/>
        <v>0</v>
      </c>
      <c r="G17" s="2367">
        <f t="shared" si="2"/>
        <v>0</v>
      </c>
      <c r="H17" s="2368">
        <f>B17+E17</f>
        <v>0</v>
      </c>
      <c r="I17" s="2369">
        <f>C17+F17</f>
        <v>0</v>
      </c>
      <c r="J17" s="2370">
        <f t="shared" ref="J17:J21" si="3">SUM(H17:I17)</f>
        <v>0</v>
      </c>
    </row>
    <row r="18" spans="1:16" ht="27.75" customHeight="1">
      <c r="A18" s="1907" t="s">
        <v>168</v>
      </c>
      <c r="B18" s="2365">
        <v>0</v>
      </c>
      <c r="C18" s="2366">
        <v>0</v>
      </c>
      <c r="D18" s="2387">
        <f t="shared" si="2"/>
        <v>0</v>
      </c>
      <c r="E18" s="2388">
        <f t="shared" si="2"/>
        <v>0</v>
      </c>
      <c r="F18" s="2387">
        <f t="shared" si="2"/>
        <v>0</v>
      </c>
      <c r="G18" s="2367">
        <f t="shared" si="2"/>
        <v>0</v>
      </c>
      <c r="H18" s="2368">
        <v>0</v>
      </c>
      <c r="I18" s="2369">
        <f>C18+F18</f>
        <v>0</v>
      </c>
      <c r="J18" s="2370">
        <f t="shared" si="3"/>
        <v>0</v>
      </c>
    </row>
    <row r="19" spans="1:16" ht="21.75" customHeight="1" thickBot="1">
      <c r="A19" s="1908" t="s">
        <v>19</v>
      </c>
      <c r="B19" s="2389">
        <v>0</v>
      </c>
      <c r="C19" s="2390">
        <v>0</v>
      </c>
      <c r="D19" s="2391">
        <f>SUM(D17:D18)</f>
        <v>0</v>
      </c>
      <c r="E19" s="2108">
        <f>SUM(C19:D19)</f>
        <v>0</v>
      </c>
      <c r="F19" s="2109">
        <f>SUM(D19:E19)</f>
        <v>0</v>
      </c>
      <c r="G19" s="2392">
        <f>SUM(E19:F19)</f>
        <v>0</v>
      </c>
      <c r="H19" s="2393">
        <f>SUM(H17:H18)</f>
        <v>0</v>
      </c>
      <c r="I19" s="2394">
        <f>SUM(I17:I18)</f>
        <v>0</v>
      </c>
      <c r="J19" s="2379">
        <f t="shared" si="3"/>
        <v>0</v>
      </c>
    </row>
    <row r="20" spans="1:16" ht="27.75" customHeight="1" thickBot="1">
      <c r="A20" s="1909" t="s">
        <v>29</v>
      </c>
      <c r="B20" s="2395">
        <f>B15</f>
        <v>26</v>
      </c>
      <c r="C20" s="2396">
        <f>C15</f>
        <v>2</v>
      </c>
      <c r="D20" s="2397">
        <f>D15</f>
        <v>28</v>
      </c>
      <c r="E20" s="2395">
        <f>SUM(E13:E14)</f>
        <v>14</v>
      </c>
      <c r="F20" s="2395">
        <f t="shared" ref="F20:H20" si="4">SUM(F13:F14)</f>
        <v>2</v>
      </c>
      <c r="G20" s="2395">
        <f t="shared" si="4"/>
        <v>16</v>
      </c>
      <c r="H20" s="2395">
        <f t="shared" si="4"/>
        <v>40</v>
      </c>
      <c r="I20" s="2396">
        <f>I8+I9</f>
        <v>4</v>
      </c>
      <c r="J20" s="2397">
        <f t="shared" si="3"/>
        <v>44</v>
      </c>
    </row>
    <row r="21" spans="1:16" ht="24" customHeight="1" thickBot="1">
      <c r="A21" s="1909" t="s">
        <v>30</v>
      </c>
      <c r="B21" s="2399">
        <f>B19</f>
        <v>0</v>
      </c>
      <c r="C21" s="2400">
        <f>C19</f>
        <v>0</v>
      </c>
      <c r="D21" s="2401">
        <f>D19</f>
        <v>0</v>
      </c>
      <c r="E21" s="2399">
        <v>0</v>
      </c>
      <c r="F21" s="2400">
        <v>0</v>
      </c>
      <c r="G21" s="2401">
        <v>0</v>
      </c>
      <c r="H21" s="2398">
        <f>B21+E21</f>
        <v>0</v>
      </c>
      <c r="I21" s="2396">
        <f>C21+F21</f>
        <v>0</v>
      </c>
      <c r="J21" s="2397">
        <f t="shared" si="3"/>
        <v>0</v>
      </c>
    </row>
    <row r="22" spans="1:16" ht="27.75" customHeight="1" thickBot="1">
      <c r="A22" s="971" t="s">
        <v>31</v>
      </c>
      <c r="B22" s="1146">
        <f>SUM(B20:B21)</f>
        <v>26</v>
      </c>
      <c r="C22" s="1147">
        <f>SUM(C20:C21)</f>
        <v>2</v>
      </c>
      <c r="D22" s="1147">
        <f t="shared" ref="D22:H22" si="5">SUM(D20:D21)</f>
        <v>28</v>
      </c>
      <c r="E22" s="1147">
        <f t="shared" si="5"/>
        <v>14</v>
      </c>
      <c r="F22" s="1147">
        <f t="shared" si="5"/>
        <v>2</v>
      </c>
      <c r="G22" s="1147">
        <f t="shared" si="5"/>
        <v>16</v>
      </c>
      <c r="H22" s="1147">
        <f t="shared" si="5"/>
        <v>40</v>
      </c>
      <c r="I22" s="1147">
        <f>SUM(I20+I21)</f>
        <v>4</v>
      </c>
      <c r="J22" s="1148">
        <f t="shared" ref="J22" si="6">SUM(H22:I22)</f>
        <v>44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6938"/>
      <c r="B25" s="6938"/>
      <c r="C25" s="6938"/>
      <c r="D25" s="6938"/>
      <c r="E25" s="6938"/>
      <c r="F25" s="6938"/>
      <c r="G25" s="6938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26"/>
  <sheetViews>
    <sheetView zoomScale="60" zoomScaleNormal="60" workbookViewId="0">
      <selection activeCell="D35" sqref="D35"/>
    </sheetView>
  </sheetViews>
  <sheetFormatPr defaultRowHeight="18.75"/>
  <cols>
    <col min="1" max="1" width="66" style="196" customWidth="1"/>
    <col min="2" max="2" width="17.140625" style="196" customWidth="1"/>
    <col min="3" max="3" width="14.5703125" style="196" customWidth="1"/>
    <col min="4" max="4" width="11.42578125" style="196" customWidth="1"/>
    <col min="5" max="5" width="17.140625" style="196" customWidth="1"/>
    <col min="6" max="6" width="14.5703125" style="196" customWidth="1"/>
    <col min="7" max="7" width="11.28515625" style="196" customWidth="1"/>
    <col min="8" max="8" width="16.85546875" style="196" customWidth="1"/>
    <col min="9" max="9" width="14.5703125" style="196" customWidth="1"/>
    <col min="10" max="10" width="11.28515625" style="196" customWidth="1"/>
    <col min="11" max="11" width="18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6964"/>
      <c r="B1" s="6964"/>
      <c r="C1" s="6964"/>
      <c r="D1" s="6964"/>
      <c r="E1" s="6964"/>
      <c r="F1" s="6964"/>
      <c r="G1" s="6964"/>
      <c r="H1" s="6964"/>
      <c r="I1" s="6964"/>
      <c r="J1" s="6964"/>
      <c r="K1" s="6964"/>
      <c r="L1" s="6964"/>
      <c r="M1" s="6964"/>
      <c r="N1" s="198"/>
      <c r="O1" s="198"/>
      <c r="P1" s="198"/>
    </row>
    <row r="2" spans="1:16" ht="20.25" customHeight="1">
      <c r="A2" s="6965" t="s">
        <v>158</v>
      </c>
      <c r="B2" s="6965"/>
      <c r="C2" s="6965"/>
      <c r="D2" s="6965"/>
      <c r="E2" s="6965"/>
      <c r="F2" s="6965"/>
      <c r="G2" s="6965"/>
      <c r="H2" s="6965"/>
      <c r="I2" s="6965"/>
      <c r="J2" s="6965"/>
      <c r="K2" s="6965"/>
      <c r="L2" s="6965"/>
      <c r="M2" s="6965"/>
      <c r="N2" s="198"/>
      <c r="O2" s="198"/>
      <c r="P2" s="198"/>
    </row>
    <row r="3" spans="1:16" ht="30" customHeight="1">
      <c r="A3" s="6965" t="s">
        <v>416</v>
      </c>
      <c r="B3" s="6965"/>
      <c r="C3" s="6965"/>
      <c r="D3" s="6965"/>
      <c r="E3" s="6965"/>
      <c r="F3" s="6965"/>
      <c r="G3" s="6965"/>
      <c r="H3" s="6965"/>
      <c r="I3" s="6965"/>
      <c r="J3" s="6965"/>
      <c r="K3" s="6965"/>
      <c r="L3" s="6965"/>
      <c r="M3" s="6965"/>
      <c r="N3" s="198"/>
      <c r="O3" s="198"/>
      <c r="P3" s="198"/>
    </row>
    <row r="4" spans="1:16" ht="12" customHeight="1" thickBot="1">
      <c r="A4" s="6966"/>
      <c r="B4" s="6966"/>
      <c r="C4" s="6966"/>
      <c r="D4" s="6966"/>
      <c r="E4" s="6966"/>
      <c r="F4" s="6966"/>
      <c r="G4" s="6966"/>
      <c r="H4" s="6966"/>
      <c r="I4" s="6966"/>
      <c r="J4" s="6966"/>
      <c r="K4" s="6966"/>
      <c r="L4" s="6966"/>
      <c r="M4" s="6966"/>
      <c r="N4" s="198"/>
      <c r="O4" s="198"/>
      <c r="P4" s="198"/>
    </row>
    <row r="5" spans="1:16" ht="34.5" customHeight="1">
      <c r="A5" s="1509" t="s">
        <v>159</v>
      </c>
      <c r="B5" s="6967" t="s">
        <v>36</v>
      </c>
      <c r="C5" s="6968"/>
      <c r="D5" s="6969"/>
      <c r="E5" s="6967" t="s">
        <v>37</v>
      </c>
      <c r="F5" s="6968"/>
      <c r="G5" s="6969"/>
      <c r="H5" s="6967" t="s">
        <v>43</v>
      </c>
      <c r="I5" s="6968"/>
      <c r="J5" s="6970"/>
      <c r="K5" s="6971" t="s">
        <v>38</v>
      </c>
      <c r="L5" s="6968"/>
      <c r="M5" s="6970"/>
      <c r="N5" s="198"/>
      <c r="O5" s="198"/>
      <c r="P5" s="198"/>
    </row>
    <row r="6" spans="1:16" ht="57" customHeight="1" thickBot="1">
      <c r="A6" s="1510"/>
      <c r="B6" s="1529" t="s">
        <v>7</v>
      </c>
      <c r="C6" s="1530" t="s">
        <v>8</v>
      </c>
      <c r="D6" s="1531" t="s">
        <v>9</v>
      </c>
      <c r="E6" s="1529" t="s">
        <v>7</v>
      </c>
      <c r="F6" s="1530" t="s">
        <v>8</v>
      </c>
      <c r="G6" s="1531" t="s">
        <v>9</v>
      </c>
      <c r="H6" s="1532" t="s">
        <v>7</v>
      </c>
      <c r="I6" s="1533" t="s">
        <v>8</v>
      </c>
      <c r="J6" s="1534" t="s">
        <v>9</v>
      </c>
      <c r="K6" s="1535" t="s">
        <v>7</v>
      </c>
      <c r="L6" s="1530" t="s">
        <v>8</v>
      </c>
      <c r="M6" s="1511" t="s">
        <v>9</v>
      </c>
      <c r="N6" s="198"/>
      <c r="O6" s="198"/>
      <c r="P6" s="198"/>
    </row>
    <row r="7" spans="1:16" ht="19.5">
      <c r="A7" s="1512" t="s">
        <v>10</v>
      </c>
      <c r="B7" s="1513"/>
      <c r="C7" s="1514"/>
      <c r="D7" s="1515"/>
      <c r="E7" s="1513"/>
      <c r="F7" s="1514"/>
      <c r="G7" s="1515"/>
      <c r="H7" s="1513"/>
      <c r="I7" s="1514"/>
      <c r="J7" s="1515"/>
      <c r="K7" s="1516"/>
      <c r="L7" s="1517"/>
      <c r="M7" s="1518"/>
      <c r="N7" s="198"/>
      <c r="O7" s="198"/>
      <c r="P7" s="198"/>
    </row>
    <row r="8" spans="1:16" ht="29.25" customHeight="1">
      <c r="A8" s="1519" t="s">
        <v>169</v>
      </c>
      <c r="B8" s="2402">
        <v>15</v>
      </c>
      <c r="C8" s="2403">
        <v>0</v>
      </c>
      <c r="D8" s="2404">
        <f>SUM(B8:C8)</f>
        <v>15</v>
      </c>
      <c r="E8" s="2402">
        <v>15</v>
      </c>
      <c r="F8" s="2403">
        <v>1</v>
      </c>
      <c r="G8" s="2404">
        <f>SUM(E8:F8)</f>
        <v>16</v>
      </c>
      <c r="H8" s="2402">
        <v>22</v>
      </c>
      <c r="I8" s="2403">
        <v>1</v>
      </c>
      <c r="J8" s="2404">
        <f>SUM(H8:I8)</f>
        <v>23</v>
      </c>
      <c r="K8" s="2405">
        <f t="shared" ref="K8:L9" si="0">SUM(B8+E8+H8)</f>
        <v>52</v>
      </c>
      <c r="L8" s="2406">
        <f t="shared" si="0"/>
        <v>2</v>
      </c>
      <c r="M8" s="2407">
        <f>SUM(K8+L8)</f>
        <v>54</v>
      </c>
      <c r="N8" s="198"/>
      <c r="O8" s="198"/>
      <c r="P8" s="198"/>
    </row>
    <row r="9" spans="1:16" ht="31.5" customHeight="1" thickBot="1">
      <c r="A9" s="1519" t="s">
        <v>168</v>
      </c>
      <c r="B9" s="2408">
        <v>0</v>
      </c>
      <c r="C9" s="2409">
        <v>0</v>
      </c>
      <c r="D9" s="2410">
        <f>SUM(B9:C9)</f>
        <v>0</v>
      </c>
      <c r="E9" s="2408">
        <v>10</v>
      </c>
      <c r="F9" s="2409">
        <v>0</v>
      </c>
      <c r="G9" s="2410">
        <f>SUM(E9:F9)</f>
        <v>10</v>
      </c>
      <c r="H9" s="2408">
        <v>1</v>
      </c>
      <c r="I9" s="2409">
        <v>0</v>
      </c>
      <c r="J9" s="2404">
        <f t="shared" ref="J9" si="1">SUM(H9:I9)</f>
        <v>1</v>
      </c>
      <c r="K9" s="2405">
        <f t="shared" si="0"/>
        <v>11</v>
      </c>
      <c r="L9" s="2406">
        <f t="shared" si="0"/>
        <v>0</v>
      </c>
      <c r="M9" s="2407">
        <f>SUM(K9+L9)</f>
        <v>11</v>
      </c>
      <c r="N9" s="198"/>
      <c r="O9" s="198"/>
      <c r="P9" s="198"/>
    </row>
    <row r="10" spans="1:16" ht="29.25" customHeight="1" thickBot="1">
      <c r="A10" s="1520" t="s">
        <v>27</v>
      </c>
      <c r="B10" s="2411">
        <f t="shared" ref="B10:M10" si="2">SUM(B8:B9)</f>
        <v>15</v>
      </c>
      <c r="C10" s="2411">
        <f t="shared" si="2"/>
        <v>0</v>
      </c>
      <c r="D10" s="2411">
        <f t="shared" si="2"/>
        <v>15</v>
      </c>
      <c r="E10" s="2411">
        <f t="shared" si="2"/>
        <v>25</v>
      </c>
      <c r="F10" s="2411">
        <f t="shared" si="2"/>
        <v>1</v>
      </c>
      <c r="G10" s="2411">
        <f t="shared" si="2"/>
        <v>26</v>
      </c>
      <c r="H10" s="2411">
        <f t="shared" si="2"/>
        <v>23</v>
      </c>
      <c r="I10" s="2411">
        <f t="shared" si="2"/>
        <v>1</v>
      </c>
      <c r="J10" s="2411">
        <f t="shared" si="2"/>
        <v>24</v>
      </c>
      <c r="K10" s="2412">
        <f t="shared" si="2"/>
        <v>63</v>
      </c>
      <c r="L10" s="2411">
        <f t="shared" si="2"/>
        <v>2</v>
      </c>
      <c r="M10" s="2411">
        <f t="shared" si="2"/>
        <v>65</v>
      </c>
      <c r="N10" s="198"/>
      <c r="O10" s="198"/>
      <c r="P10" s="198"/>
    </row>
    <row r="11" spans="1:16" ht="23.25">
      <c r="A11" s="1521" t="s">
        <v>15</v>
      </c>
      <c r="B11" s="2413"/>
      <c r="C11" s="2414"/>
      <c r="D11" s="2415"/>
      <c r="E11" s="2413"/>
      <c r="F11" s="2414"/>
      <c r="G11" s="2415"/>
      <c r="H11" s="2413"/>
      <c r="I11" s="2414"/>
      <c r="J11" s="2415"/>
      <c r="K11" s="2416"/>
      <c r="L11" s="2414"/>
      <c r="M11" s="2415"/>
      <c r="N11" s="198"/>
      <c r="O11" s="198"/>
      <c r="P11" s="198"/>
    </row>
    <row r="12" spans="1:16" ht="23.25">
      <c r="A12" s="1522" t="s">
        <v>16</v>
      </c>
      <c r="B12" s="2402"/>
      <c r="C12" s="2403"/>
      <c r="D12" s="2404"/>
      <c r="E12" s="2402"/>
      <c r="F12" s="2403"/>
      <c r="G12" s="2404"/>
      <c r="H12" s="2402"/>
      <c r="I12" s="2403"/>
      <c r="J12" s="2404"/>
      <c r="K12" s="2417"/>
      <c r="L12" s="2403"/>
      <c r="M12" s="2404"/>
      <c r="N12" s="198"/>
      <c r="O12" s="198"/>
      <c r="P12" s="198"/>
    </row>
    <row r="13" spans="1:16" ht="23.25">
      <c r="A13" s="1519" t="s">
        <v>169</v>
      </c>
      <c r="B13" s="2402">
        <v>15</v>
      </c>
      <c r="C13" s="2403">
        <v>0</v>
      </c>
      <c r="D13" s="2404">
        <f>SUM(B13:C13)</f>
        <v>15</v>
      </c>
      <c r="E13" s="2402">
        <v>15</v>
      </c>
      <c r="F13" s="2403">
        <v>1</v>
      </c>
      <c r="G13" s="2404">
        <f>SUM(E13:F13)</f>
        <v>16</v>
      </c>
      <c r="H13" s="2402">
        <v>22</v>
      </c>
      <c r="I13" s="2403">
        <v>1</v>
      </c>
      <c r="J13" s="2404">
        <f>SUM(H13:I13)</f>
        <v>23</v>
      </c>
      <c r="K13" s="2405">
        <f t="shared" ref="K13:L14" si="3">SUM(B13+E13+H13)</f>
        <v>52</v>
      </c>
      <c r="L13" s="2406">
        <f t="shared" si="3"/>
        <v>2</v>
      </c>
      <c r="M13" s="2407">
        <f>SUM(K13+L13)</f>
        <v>54</v>
      </c>
      <c r="N13" s="198"/>
      <c r="O13" s="198"/>
      <c r="P13" s="198"/>
    </row>
    <row r="14" spans="1:16" ht="24" customHeight="1" thickBot="1">
      <c r="A14" s="1519" t="s">
        <v>168</v>
      </c>
      <c r="B14" s="2402">
        <v>0</v>
      </c>
      <c r="C14" s="2403">
        <v>0</v>
      </c>
      <c r="D14" s="2404">
        <f>SUM(B14:C14)</f>
        <v>0</v>
      </c>
      <c r="E14" s="2402">
        <v>10</v>
      </c>
      <c r="F14" s="2403">
        <v>0</v>
      </c>
      <c r="G14" s="2404">
        <f>SUM(E14:F14)</f>
        <v>10</v>
      </c>
      <c r="H14" s="2402">
        <v>1</v>
      </c>
      <c r="I14" s="2403">
        <v>0</v>
      </c>
      <c r="J14" s="2404">
        <f t="shared" ref="J14" si="4">SUM(H14:I14)</f>
        <v>1</v>
      </c>
      <c r="K14" s="2405">
        <f t="shared" si="3"/>
        <v>11</v>
      </c>
      <c r="L14" s="2406">
        <f t="shared" si="3"/>
        <v>0</v>
      </c>
      <c r="M14" s="2407">
        <f>SUM(K14+L14)</f>
        <v>11</v>
      </c>
      <c r="N14" s="198"/>
      <c r="O14" s="198"/>
      <c r="P14" s="198"/>
    </row>
    <row r="15" spans="1:16" ht="30" customHeight="1" thickBot="1">
      <c r="A15" s="1523" t="s">
        <v>17</v>
      </c>
      <c r="B15" s="2411">
        <f t="shared" ref="B15:M15" si="5">SUM(B13:B14)</f>
        <v>15</v>
      </c>
      <c r="C15" s="2411">
        <f t="shared" si="5"/>
        <v>0</v>
      </c>
      <c r="D15" s="2411">
        <f t="shared" si="5"/>
        <v>15</v>
      </c>
      <c r="E15" s="2411">
        <f t="shared" si="5"/>
        <v>25</v>
      </c>
      <c r="F15" s="2411">
        <f t="shared" si="5"/>
        <v>1</v>
      </c>
      <c r="G15" s="2411">
        <f t="shared" si="5"/>
        <v>26</v>
      </c>
      <c r="H15" s="2411">
        <f t="shared" si="5"/>
        <v>23</v>
      </c>
      <c r="I15" s="2411">
        <f t="shared" si="5"/>
        <v>1</v>
      </c>
      <c r="J15" s="2411">
        <f t="shared" si="5"/>
        <v>24</v>
      </c>
      <c r="K15" s="2412">
        <f t="shared" si="5"/>
        <v>63</v>
      </c>
      <c r="L15" s="2411">
        <f t="shared" si="5"/>
        <v>2</v>
      </c>
      <c r="M15" s="2411">
        <f t="shared" si="5"/>
        <v>65</v>
      </c>
      <c r="N15" s="198"/>
      <c r="O15" s="198"/>
      <c r="P15" s="198"/>
    </row>
    <row r="16" spans="1:16" ht="27" customHeight="1">
      <c r="A16" s="1524" t="s">
        <v>18</v>
      </c>
      <c r="B16" s="2418"/>
      <c r="C16" s="2419"/>
      <c r="D16" s="2420"/>
      <c r="E16" s="2418"/>
      <c r="F16" s="2419"/>
      <c r="G16" s="2420"/>
      <c r="H16" s="2418"/>
      <c r="I16" s="2419"/>
      <c r="J16" s="2421"/>
      <c r="K16" s="2422"/>
      <c r="L16" s="2423"/>
      <c r="M16" s="2424"/>
      <c r="N16" s="198"/>
      <c r="O16" s="198"/>
      <c r="P16" s="198"/>
    </row>
    <row r="17" spans="1:16" ht="30" customHeight="1">
      <c r="A17" s="1525" t="s">
        <v>169</v>
      </c>
      <c r="B17" s="2402">
        <v>0</v>
      </c>
      <c r="C17" s="2403">
        <v>0</v>
      </c>
      <c r="D17" s="2425">
        <v>0</v>
      </c>
      <c r="E17" s="2402">
        <v>0</v>
      </c>
      <c r="F17" s="2403">
        <v>0</v>
      </c>
      <c r="G17" s="2425">
        <v>0</v>
      </c>
      <c r="H17" s="2402">
        <v>0</v>
      </c>
      <c r="I17" s="2403">
        <v>0</v>
      </c>
      <c r="J17" s="2404">
        <v>0</v>
      </c>
      <c r="K17" s="2405">
        <v>0</v>
      </c>
      <c r="L17" s="2406">
        <v>0</v>
      </c>
      <c r="M17" s="2407">
        <v>0</v>
      </c>
      <c r="N17" s="198"/>
      <c r="O17" s="198"/>
      <c r="P17" s="198"/>
    </row>
    <row r="18" spans="1:16" ht="25.5" customHeight="1" thickBot="1">
      <c r="A18" s="1525" t="s">
        <v>168</v>
      </c>
      <c r="B18" s="2402">
        <v>0</v>
      </c>
      <c r="C18" s="2403">
        <v>0</v>
      </c>
      <c r="D18" s="2425">
        <v>0</v>
      </c>
      <c r="E18" s="2402">
        <v>0</v>
      </c>
      <c r="F18" s="2403">
        <v>0</v>
      </c>
      <c r="G18" s="2425">
        <v>0</v>
      </c>
      <c r="H18" s="2402">
        <v>0</v>
      </c>
      <c r="I18" s="2403">
        <v>0</v>
      </c>
      <c r="J18" s="2404">
        <v>0</v>
      </c>
      <c r="K18" s="2405">
        <v>0</v>
      </c>
      <c r="L18" s="2406">
        <v>0</v>
      </c>
      <c r="M18" s="2407">
        <v>0</v>
      </c>
      <c r="N18" s="198"/>
      <c r="O18" s="198"/>
      <c r="P18" s="198"/>
    </row>
    <row r="19" spans="1:16" ht="31.5" customHeight="1" thickBot="1">
      <c r="A19" s="1523" t="s">
        <v>19</v>
      </c>
      <c r="B19" s="2411">
        <v>0</v>
      </c>
      <c r="C19" s="2411">
        <v>0</v>
      </c>
      <c r="D19" s="2411">
        <v>0</v>
      </c>
      <c r="E19" s="2411">
        <v>0</v>
      </c>
      <c r="F19" s="2411">
        <v>0</v>
      </c>
      <c r="G19" s="2411">
        <v>0</v>
      </c>
      <c r="H19" s="2411">
        <v>0</v>
      </c>
      <c r="I19" s="2411">
        <v>0</v>
      </c>
      <c r="J19" s="2411">
        <v>0</v>
      </c>
      <c r="K19" s="2411">
        <v>0</v>
      </c>
      <c r="L19" s="2411">
        <v>0</v>
      </c>
      <c r="M19" s="2411">
        <v>0</v>
      </c>
      <c r="N19" s="198"/>
      <c r="O19" s="198"/>
      <c r="P19" s="198"/>
    </row>
    <row r="20" spans="1:16" ht="24.75" customHeight="1" thickBot="1">
      <c r="A20" s="1526" t="s">
        <v>29</v>
      </c>
      <c r="B20" s="2411">
        <f t="shared" ref="B20:G20" si="6">SUM(B15)</f>
        <v>15</v>
      </c>
      <c r="C20" s="2411">
        <f t="shared" si="6"/>
        <v>0</v>
      </c>
      <c r="D20" s="2411">
        <f t="shared" si="6"/>
        <v>15</v>
      </c>
      <c r="E20" s="2411">
        <f t="shared" si="6"/>
        <v>25</v>
      </c>
      <c r="F20" s="2411">
        <f t="shared" si="6"/>
        <v>1</v>
      </c>
      <c r="G20" s="2411">
        <f t="shared" si="6"/>
        <v>26</v>
      </c>
      <c r="H20" s="2411">
        <f t="shared" ref="H20:M20" si="7">SUM(H13:H14)</f>
        <v>23</v>
      </c>
      <c r="I20" s="2411">
        <f t="shared" si="7"/>
        <v>1</v>
      </c>
      <c r="J20" s="2411">
        <f t="shared" si="7"/>
        <v>24</v>
      </c>
      <c r="K20" s="2411">
        <f t="shared" si="7"/>
        <v>63</v>
      </c>
      <c r="L20" s="2411">
        <f t="shared" si="7"/>
        <v>2</v>
      </c>
      <c r="M20" s="2411">
        <f t="shared" si="7"/>
        <v>65</v>
      </c>
      <c r="N20" s="198"/>
      <c r="O20" s="198"/>
      <c r="P20" s="198"/>
    </row>
    <row r="21" spans="1:16" ht="24" customHeight="1" thickBot="1">
      <c r="A21" s="1526" t="s">
        <v>30</v>
      </c>
      <c r="B21" s="2426">
        <f>SUM(B19)</f>
        <v>0</v>
      </c>
      <c r="C21" s="2426">
        <f t="shared" ref="C21:D21" si="8">SUM(C19)</f>
        <v>0</v>
      </c>
      <c r="D21" s="2426">
        <f t="shared" si="8"/>
        <v>0</v>
      </c>
      <c r="E21" s="2426">
        <f>SUM(E19)</f>
        <v>0</v>
      </c>
      <c r="F21" s="2426">
        <f t="shared" ref="F21:G21" si="9">SUM(F19)</f>
        <v>0</v>
      </c>
      <c r="G21" s="2426">
        <f t="shared" si="9"/>
        <v>0</v>
      </c>
      <c r="H21" s="2426">
        <v>0</v>
      </c>
      <c r="I21" s="2426">
        <v>0</v>
      </c>
      <c r="J21" s="2426">
        <v>0</v>
      </c>
      <c r="K21" s="2411">
        <f>SUM(B21+E21+H21)</f>
        <v>0</v>
      </c>
      <c r="L21" s="2411">
        <f>SUM(C21+F21+I21)</f>
        <v>0</v>
      </c>
      <c r="M21" s="2411">
        <f>SUM(K21+L21)</f>
        <v>0</v>
      </c>
      <c r="N21" s="198"/>
      <c r="O21" s="198"/>
      <c r="P21" s="198"/>
    </row>
    <row r="22" spans="1:16" ht="31.5" customHeight="1" thickBot="1">
      <c r="A22" s="1527" t="s">
        <v>31</v>
      </c>
      <c r="B22" s="1528">
        <f>SUM(B20,B21)</f>
        <v>15</v>
      </c>
      <c r="C22" s="1528">
        <f>SUM(C20,C21)</f>
        <v>0</v>
      </c>
      <c r="D22" s="1528">
        <f>SUM(D20,D21)</f>
        <v>15</v>
      </c>
      <c r="E22" s="1528">
        <f>SUM(E20:E21)</f>
        <v>25</v>
      </c>
      <c r="F22" s="1528">
        <f t="shared" ref="F22:M22" si="10">SUM(F20:F21)</f>
        <v>1</v>
      </c>
      <c r="G22" s="1528">
        <f t="shared" si="10"/>
        <v>26</v>
      </c>
      <c r="H22" s="1528">
        <f t="shared" si="10"/>
        <v>23</v>
      </c>
      <c r="I22" s="1528">
        <f t="shared" si="10"/>
        <v>1</v>
      </c>
      <c r="J22" s="1528">
        <f t="shared" si="10"/>
        <v>24</v>
      </c>
      <c r="K22" s="1528">
        <f t="shared" si="10"/>
        <v>63</v>
      </c>
      <c r="L22" s="1528">
        <f t="shared" si="10"/>
        <v>2</v>
      </c>
      <c r="M22" s="1528">
        <f t="shared" si="10"/>
        <v>65</v>
      </c>
      <c r="N22" s="198"/>
      <c r="O22" s="198"/>
      <c r="P22" s="198"/>
    </row>
    <row r="23" spans="1:16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</row>
    <row r="24" spans="1:16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</row>
    <row r="25" spans="1:16">
      <c r="A25" s="6963"/>
      <c r="B25" s="6963"/>
      <c r="C25" s="6963"/>
      <c r="D25" s="6963"/>
      <c r="E25" s="6963"/>
      <c r="F25" s="6963"/>
      <c r="G25" s="6963"/>
      <c r="H25" s="197"/>
      <c r="I25" s="197"/>
      <c r="J25" s="197"/>
      <c r="K25" s="199"/>
      <c r="L25" s="197"/>
      <c r="M25" s="197"/>
      <c r="N25" s="197"/>
      <c r="O25" s="197"/>
      <c r="P25" s="197"/>
    </row>
    <row r="26" spans="1:16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1"/>
  <sheetViews>
    <sheetView zoomScale="40" zoomScaleNormal="40" workbookViewId="0">
      <selection activeCell="S26" sqref="S26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464" t="s">
        <v>170</v>
      </c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351"/>
      <c r="R1" s="351"/>
      <c r="S1" s="351"/>
      <c r="T1" s="351"/>
    </row>
    <row r="2" spans="1:27" ht="28.5" customHeight="1">
      <c r="A2" s="6465" t="s">
        <v>171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</row>
    <row r="3" spans="1:27" ht="27" customHeight="1">
      <c r="A3" s="6464" t="s">
        <v>394</v>
      </c>
      <c r="B3" s="6464"/>
      <c r="C3" s="6464"/>
      <c r="D3" s="6464"/>
      <c r="E3" s="6464"/>
      <c r="F3" s="6464"/>
      <c r="G3" s="6464"/>
      <c r="H3" s="6464"/>
      <c r="I3" s="6464"/>
      <c r="J3" s="6464"/>
      <c r="K3" s="6464"/>
      <c r="L3" s="6464"/>
      <c r="M3" s="6464"/>
      <c r="N3" s="6464"/>
      <c r="O3" s="6464"/>
      <c r="P3" s="6464"/>
      <c r="Q3" s="1835"/>
      <c r="R3" s="1835"/>
    </row>
    <row r="4" spans="1:27" ht="14.25" customHeight="1" thickBot="1">
      <c r="A4" s="329"/>
    </row>
    <row r="5" spans="1:27" ht="20.25" customHeight="1">
      <c r="A5" s="6974" t="s">
        <v>1</v>
      </c>
      <c r="B5" s="6976" t="s">
        <v>2</v>
      </c>
      <c r="C5" s="6977"/>
      <c r="D5" s="6978"/>
      <c r="E5" s="6976" t="s">
        <v>3</v>
      </c>
      <c r="F5" s="6977"/>
      <c r="G5" s="6978"/>
      <c r="H5" s="6976" t="s">
        <v>4</v>
      </c>
      <c r="I5" s="6977"/>
      <c r="J5" s="6978"/>
      <c r="K5" s="6976" t="s">
        <v>5</v>
      </c>
      <c r="L5" s="6977"/>
      <c r="M5" s="6978"/>
      <c r="N5" s="6984" t="s">
        <v>22</v>
      </c>
      <c r="O5" s="6985"/>
      <c r="P5" s="6986"/>
      <c r="Q5" s="352"/>
      <c r="R5" s="352"/>
    </row>
    <row r="6" spans="1:27" ht="19.5" customHeight="1" thickBot="1">
      <c r="A6" s="6755"/>
      <c r="B6" s="6979"/>
      <c r="C6" s="6980"/>
      <c r="D6" s="6981"/>
      <c r="E6" s="6982"/>
      <c r="F6" s="6461"/>
      <c r="G6" s="6983"/>
      <c r="H6" s="6982"/>
      <c r="I6" s="6461"/>
      <c r="J6" s="6983"/>
      <c r="K6" s="6979"/>
      <c r="L6" s="6980"/>
      <c r="M6" s="6981"/>
      <c r="N6" s="6987"/>
      <c r="O6" s="6988"/>
      <c r="P6" s="6989"/>
      <c r="Q6" s="352"/>
      <c r="R6" s="352"/>
    </row>
    <row r="7" spans="1:27" ht="83.25" customHeight="1" thickBot="1">
      <c r="A7" s="6975"/>
      <c r="B7" s="1836" t="s">
        <v>7</v>
      </c>
      <c r="C7" s="1837" t="s">
        <v>8</v>
      </c>
      <c r="D7" s="1838" t="s">
        <v>9</v>
      </c>
      <c r="E7" s="1836" t="s">
        <v>7</v>
      </c>
      <c r="F7" s="1837" t="s">
        <v>8</v>
      </c>
      <c r="G7" s="1838" t="s">
        <v>9</v>
      </c>
      <c r="H7" s="1836" t="s">
        <v>172</v>
      </c>
      <c r="I7" s="1837" t="s">
        <v>8</v>
      </c>
      <c r="J7" s="1838" t="s">
        <v>9</v>
      </c>
      <c r="K7" s="1836" t="s">
        <v>172</v>
      </c>
      <c r="L7" s="1837" t="s">
        <v>8</v>
      </c>
      <c r="M7" s="1838" t="s">
        <v>9</v>
      </c>
      <c r="N7" s="1836" t="s">
        <v>7</v>
      </c>
      <c r="O7" s="1837" t="s">
        <v>8</v>
      </c>
      <c r="P7" s="1839" t="s">
        <v>9</v>
      </c>
      <c r="Q7" s="352"/>
      <c r="R7" s="352"/>
    </row>
    <row r="8" spans="1:27" ht="39" customHeight="1" thickBot="1">
      <c r="A8" s="1840" t="s">
        <v>10</v>
      </c>
      <c r="B8" s="1841"/>
      <c r="C8" s="1841"/>
      <c r="D8" s="1841"/>
      <c r="E8" s="1841"/>
      <c r="F8" s="1841"/>
      <c r="G8" s="1842"/>
      <c r="H8" s="1843"/>
      <c r="I8" s="1841"/>
      <c r="J8" s="1841"/>
      <c r="K8" s="1841"/>
      <c r="L8" s="1841"/>
      <c r="M8" s="1842"/>
      <c r="N8" s="1868"/>
      <c r="O8" s="1869"/>
      <c r="P8" s="1842"/>
      <c r="Q8" s="352"/>
      <c r="R8" s="352"/>
    </row>
    <row r="9" spans="1:27" ht="35.25" customHeight="1">
      <c r="A9" s="2609" t="s">
        <v>173</v>
      </c>
      <c r="B9" s="5735">
        <v>15</v>
      </c>
      <c r="C9" s="5736">
        <v>4</v>
      </c>
      <c r="D9" s="5737">
        <f>SUM(B9:C9)</f>
        <v>19</v>
      </c>
      <c r="E9" s="4888">
        <v>16</v>
      </c>
      <c r="F9" s="4889">
        <v>1</v>
      </c>
      <c r="G9" s="4895">
        <f>SUM(E9:F9)</f>
        <v>17</v>
      </c>
      <c r="H9" s="4888">
        <v>21</v>
      </c>
      <c r="I9" s="4889">
        <v>1</v>
      </c>
      <c r="J9" s="4895">
        <f t="shared" ref="J9:J15" si="0">SUM(H9:I9)</f>
        <v>22</v>
      </c>
      <c r="K9" s="4888">
        <v>12</v>
      </c>
      <c r="L9" s="4889">
        <v>0</v>
      </c>
      <c r="M9" s="5738">
        <f>SUM(K9:L9)</f>
        <v>12</v>
      </c>
      <c r="N9" s="5031">
        <f>B9+E9+H9+K9</f>
        <v>64</v>
      </c>
      <c r="O9" s="5031">
        <f>C9+F9+I9+L9</f>
        <v>6</v>
      </c>
      <c r="P9" s="5032">
        <f>SUM(N9:O9)</f>
        <v>70</v>
      </c>
      <c r="Q9" s="4937"/>
      <c r="R9" s="4936"/>
      <c r="S9" s="4936"/>
      <c r="T9" s="4936"/>
      <c r="U9" s="4936"/>
    </row>
    <row r="10" spans="1:27" ht="36.75" customHeight="1">
      <c r="A10" s="2599" t="s">
        <v>174</v>
      </c>
      <c r="B10" s="5735">
        <v>1</v>
      </c>
      <c r="C10" s="5736">
        <v>0</v>
      </c>
      <c r="D10" s="5737">
        <v>1</v>
      </c>
      <c r="E10" s="4888">
        <v>11</v>
      </c>
      <c r="F10" s="4889">
        <v>1</v>
      </c>
      <c r="G10" s="4895">
        <f t="shared" ref="G10:G15" si="1">SUM(E10:F10)</f>
        <v>12</v>
      </c>
      <c r="H10" s="4888">
        <v>11</v>
      </c>
      <c r="I10" s="4889">
        <v>0</v>
      </c>
      <c r="J10" s="4895">
        <f t="shared" si="0"/>
        <v>11</v>
      </c>
      <c r="K10" s="4888">
        <v>1</v>
      </c>
      <c r="L10" s="4889">
        <v>0</v>
      </c>
      <c r="M10" s="5738">
        <f>SUM(K10:L10)</f>
        <v>1</v>
      </c>
      <c r="N10" s="5031">
        <f>B10+E297+H10+K10+E10</f>
        <v>24</v>
      </c>
      <c r="O10" s="5031">
        <f>C10+F298+I10+L10+F10</f>
        <v>1</v>
      </c>
      <c r="P10" s="5032">
        <f t="shared" ref="P10:P15" si="2">SUM(N10:O10)</f>
        <v>25</v>
      </c>
      <c r="Q10" s="6972"/>
      <c r="R10" s="6973"/>
      <c r="S10" s="6973"/>
      <c r="T10" s="6973"/>
      <c r="U10" s="6973"/>
    </row>
    <row r="11" spans="1:27" ht="33.75" customHeight="1">
      <c r="A11" s="2599" t="s">
        <v>86</v>
      </c>
      <c r="B11" s="5735">
        <v>2</v>
      </c>
      <c r="C11" s="5736">
        <v>0</v>
      </c>
      <c r="D11" s="5737">
        <f>B11+C11</f>
        <v>2</v>
      </c>
      <c r="E11" s="4888">
        <v>11</v>
      </c>
      <c r="F11" s="4889">
        <v>0</v>
      </c>
      <c r="G11" s="4895">
        <f t="shared" si="1"/>
        <v>11</v>
      </c>
      <c r="H11" s="4888">
        <v>12</v>
      </c>
      <c r="I11" s="4889">
        <v>0</v>
      </c>
      <c r="J11" s="4895">
        <f t="shared" si="0"/>
        <v>12</v>
      </c>
      <c r="K11" s="4888">
        <v>12</v>
      </c>
      <c r="L11" s="4889">
        <v>0</v>
      </c>
      <c r="M11" s="5738">
        <f>SUM(K11:L11)</f>
        <v>12</v>
      </c>
      <c r="N11" s="5031">
        <f>B11+E11+H11+K11</f>
        <v>37</v>
      </c>
      <c r="O11" s="5031">
        <f>C11+I11+L11+F11</f>
        <v>0</v>
      </c>
      <c r="P11" s="5032">
        <f t="shared" si="2"/>
        <v>37</v>
      </c>
      <c r="Q11" s="6972"/>
      <c r="R11" s="6973"/>
      <c r="S11" s="6973"/>
      <c r="T11" s="6973"/>
      <c r="U11" s="6973"/>
      <c r="V11" s="6973"/>
      <c r="W11" s="6973"/>
      <c r="X11" s="6973"/>
      <c r="Y11" s="6973"/>
      <c r="Z11" s="6973"/>
      <c r="AA11" s="6973"/>
    </row>
    <row r="12" spans="1:27" ht="32.25" customHeight="1">
      <c r="A12" s="2599" t="s">
        <v>175</v>
      </c>
      <c r="B12" s="5735">
        <v>2</v>
      </c>
      <c r="C12" s="5736">
        <v>3</v>
      </c>
      <c r="D12" s="5737">
        <f>SUM(B12:C12)</f>
        <v>5</v>
      </c>
      <c r="E12" s="4888">
        <v>1</v>
      </c>
      <c r="F12" s="4889">
        <v>0</v>
      </c>
      <c r="G12" s="4895">
        <f t="shared" si="1"/>
        <v>1</v>
      </c>
      <c r="H12" s="4888">
        <v>7</v>
      </c>
      <c r="I12" s="4889">
        <v>5</v>
      </c>
      <c r="J12" s="4895">
        <f t="shared" si="0"/>
        <v>12</v>
      </c>
      <c r="K12" s="4888">
        <v>10</v>
      </c>
      <c r="L12" s="4889">
        <v>3</v>
      </c>
      <c r="M12" s="5738">
        <v>13</v>
      </c>
      <c r="N12" s="5031">
        <f>B12+E12+H12+K12</f>
        <v>20</v>
      </c>
      <c r="O12" s="5031">
        <f>C12+F12+I12+L12</f>
        <v>11</v>
      </c>
      <c r="P12" s="5032">
        <f t="shared" si="2"/>
        <v>31</v>
      </c>
      <c r="Q12" s="6972"/>
      <c r="R12" s="6973"/>
      <c r="S12" s="6973"/>
      <c r="T12" s="6973"/>
      <c r="U12" s="6973"/>
      <c r="V12" s="6973"/>
      <c r="W12" s="6973"/>
      <c r="X12" s="6973"/>
      <c r="Y12" s="6973"/>
    </row>
    <row r="13" spans="1:27" ht="38.25" customHeight="1">
      <c r="A13" s="2599" t="s">
        <v>176</v>
      </c>
      <c r="B13" s="5735">
        <v>1</v>
      </c>
      <c r="C13" s="5736">
        <v>0</v>
      </c>
      <c r="D13" s="5737">
        <f>B13+C13</f>
        <v>1</v>
      </c>
      <c r="E13" s="4888">
        <v>8</v>
      </c>
      <c r="F13" s="4889">
        <v>4</v>
      </c>
      <c r="G13" s="4895">
        <f t="shared" si="1"/>
        <v>12</v>
      </c>
      <c r="H13" s="4888">
        <v>16</v>
      </c>
      <c r="I13" s="4889">
        <v>0</v>
      </c>
      <c r="J13" s="4895">
        <f>SUM(H13:I13)</f>
        <v>16</v>
      </c>
      <c r="K13" s="4888">
        <v>12</v>
      </c>
      <c r="L13" s="5707">
        <v>0</v>
      </c>
      <c r="M13" s="5738">
        <f>SUM(K13:L13)</f>
        <v>12</v>
      </c>
      <c r="N13" s="5031">
        <f>B13+E13+H13+K13</f>
        <v>37</v>
      </c>
      <c r="O13" s="5031">
        <f>C13+F13+I13+L13</f>
        <v>4</v>
      </c>
      <c r="P13" s="5032">
        <f t="shared" si="2"/>
        <v>41</v>
      </c>
      <c r="Q13" s="6972"/>
      <c r="R13" s="6973"/>
      <c r="S13" s="6973"/>
      <c r="T13" s="6973"/>
      <c r="U13" s="6973"/>
      <c r="V13" s="6973"/>
      <c r="W13" s="6973"/>
      <c r="X13" s="6973"/>
      <c r="Y13" s="6973"/>
    </row>
    <row r="14" spans="1:27" ht="41.25" customHeight="1">
      <c r="A14" s="2599" t="s">
        <v>177</v>
      </c>
      <c r="B14" s="5735">
        <v>0</v>
      </c>
      <c r="C14" s="5736">
        <v>0</v>
      </c>
      <c r="D14" s="5737">
        <f>B14+C14</f>
        <v>0</v>
      </c>
      <c r="E14" s="5735">
        <v>0</v>
      </c>
      <c r="F14" s="5736">
        <v>0</v>
      </c>
      <c r="G14" s="5739">
        <f>SUM(E14:F14)</f>
        <v>0</v>
      </c>
      <c r="H14" s="5735">
        <v>0</v>
      </c>
      <c r="I14" s="5736">
        <v>0</v>
      </c>
      <c r="J14" s="5739">
        <f t="shared" si="0"/>
        <v>0</v>
      </c>
      <c r="K14" s="5735">
        <v>0</v>
      </c>
      <c r="L14" s="5736">
        <v>0</v>
      </c>
      <c r="M14" s="5738">
        <v>0</v>
      </c>
      <c r="N14" s="5031">
        <f>B14+E14+H14+K14</f>
        <v>0</v>
      </c>
      <c r="O14" s="5031">
        <f>C14+F14+I14+L14</f>
        <v>0</v>
      </c>
      <c r="P14" s="5032">
        <f t="shared" si="2"/>
        <v>0</v>
      </c>
      <c r="Q14" s="352"/>
      <c r="R14" s="352"/>
    </row>
    <row r="15" spans="1:27" ht="65.25" customHeight="1" thickBot="1">
      <c r="A15" s="2609" t="s">
        <v>178</v>
      </c>
      <c r="B15" s="5735">
        <v>0</v>
      </c>
      <c r="C15" s="5736">
        <v>0</v>
      </c>
      <c r="D15" s="5737">
        <f>B15+C15</f>
        <v>0</v>
      </c>
      <c r="E15" s="5735">
        <v>0</v>
      </c>
      <c r="F15" s="5736">
        <v>0</v>
      </c>
      <c r="G15" s="5739">
        <f t="shared" si="1"/>
        <v>0</v>
      </c>
      <c r="H15" s="5735">
        <v>0</v>
      </c>
      <c r="I15" s="5736">
        <v>0</v>
      </c>
      <c r="J15" s="5739">
        <f t="shared" si="0"/>
        <v>0</v>
      </c>
      <c r="K15" s="5735">
        <v>0</v>
      </c>
      <c r="L15" s="5736">
        <v>0</v>
      </c>
      <c r="M15" s="5738">
        <v>0</v>
      </c>
      <c r="N15" s="5031">
        <f>B15+E15+H15+K15</f>
        <v>0</v>
      </c>
      <c r="O15" s="5031">
        <f>C15+F15+I15+L15</f>
        <v>0</v>
      </c>
      <c r="P15" s="5032">
        <f t="shared" si="2"/>
        <v>0</v>
      </c>
      <c r="Q15" s="352"/>
      <c r="R15" s="352"/>
    </row>
    <row r="16" spans="1:27" ht="38.25" customHeight="1" thickBot="1">
      <c r="A16" s="3848" t="s">
        <v>27</v>
      </c>
      <c r="B16" s="5740">
        <f t="shared" ref="B16:N16" si="3">SUM(B9:B15)</f>
        <v>21</v>
      </c>
      <c r="C16" s="5740">
        <f t="shared" si="3"/>
        <v>7</v>
      </c>
      <c r="D16" s="5740">
        <f t="shared" si="3"/>
        <v>28</v>
      </c>
      <c r="E16" s="5740">
        <f t="shared" si="3"/>
        <v>47</v>
      </c>
      <c r="F16" s="5740">
        <f>SUM(F9:F15)</f>
        <v>6</v>
      </c>
      <c r="G16" s="5740">
        <f>SUM(G9:G15)</f>
        <v>53</v>
      </c>
      <c r="H16" s="5740">
        <f t="shared" si="3"/>
        <v>67</v>
      </c>
      <c r="I16" s="5740">
        <f>SUM(I9:I15)</f>
        <v>6</v>
      </c>
      <c r="J16" s="5740">
        <f>SUM(J9:J15)</f>
        <v>73</v>
      </c>
      <c r="K16" s="5740">
        <f t="shared" si="3"/>
        <v>47</v>
      </c>
      <c r="L16" s="5740">
        <f>SUM(L9:L15)</f>
        <v>3</v>
      </c>
      <c r="M16" s="5740">
        <f>SUM(M9:M15)</f>
        <v>50</v>
      </c>
      <c r="N16" s="5740">
        <f t="shared" si="3"/>
        <v>182</v>
      </c>
      <c r="O16" s="5740">
        <f>SUM(O9:O15)</f>
        <v>22</v>
      </c>
      <c r="P16" s="5741">
        <f>SUM(P9:P15)</f>
        <v>204</v>
      </c>
      <c r="Q16" s="352"/>
      <c r="R16" s="352"/>
    </row>
    <row r="17" spans="1:27" ht="34.5" customHeight="1" thickBot="1">
      <c r="A17" s="3848" t="s">
        <v>15</v>
      </c>
      <c r="B17" s="5742"/>
      <c r="C17" s="5743"/>
      <c r="D17" s="5744"/>
      <c r="E17" s="5745"/>
      <c r="F17" s="5745"/>
      <c r="G17" s="1844"/>
      <c r="H17" s="5745"/>
      <c r="I17" s="5745"/>
      <c r="J17" s="350"/>
      <c r="K17" s="5746"/>
      <c r="L17" s="5745"/>
      <c r="M17" s="1844"/>
      <c r="N17" s="5042"/>
      <c r="O17" s="1845"/>
      <c r="P17" s="1846"/>
      <c r="Q17" s="353"/>
      <c r="R17" s="353"/>
    </row>
    <row r="18" spans="1:27" ht="31.5" customHeight="1">
      <c r="A18" s="3697" t="s">
        <v>16</v>
      </c>
      <c r="B18" s="5747"/>
      <c r="C18" s="5748"/>
      <c r="D18" s="5749"/>
      <c r="E18" s="5750"/>
      <c r="F18" s="5748"/>
      <c r="G18" s="5749"/>
      <c r="H18" s="5750"/>
      <c r="I18" s="5748" t="s">
        <v>28</v>
      </c>
      <c r="J18" s="5751"/>
      <c r="K18" s="5747"/>
      <c r="L18" s="5748"/>
      <c r="M18" s="5749"/>
      <c r="N18" s="5752"/>
      <c r="O18" s="5753"/>
      <c r="P18" s="5754"/>
      <c r="Q18" s="345"/>
      <c r="R18" s="345"/>
    </row>
    <row r="19" spans="1:27" ht="36" customHeight="1">
      <c r="A19" s="2609" t="s">
        <v>173</v>
      </c>
      <c r="B19" s="5735">
        <v>15</v>
      </c>
      <c r="C19" s="5736">
        <v>4</v>
      </c>
      <c r="D19" s="5737">
        <f t="shared" ref="D19:D25" si="4">SUM(B19:C19)</f>
        <v>19</v>
      </c>
      <c r="E19" s="4888">
        <v>16</v>
      </c>
      <c r="F19" s="4889">
        <v>1</v>
      </c>
      <c r="G19" s="4895">
        <f t="shared" ref="G19:G25" si="5">SUM(E19:F19)</f>
        <v>17</v>
      </c>
      <c r="H19" s="4888">
        <v>21</v>
      </c>
      <c r="I19" s="4889">
        <v>1</v>
      </c>
      <c r="J19" s="4895">
        <f>SUM(H19:I19)</f>
        <v>22</v>
      </c>
      <c r="K19" s="4888">
        <v>12</v>
      </c>
      <c r="L19" s="4889">
        <v>0</v>
      </c>
      <c r="M19" s="5738">
        <f t="shared" ref="M19:M24" si="6">SUM(K19:L19)</f>
        <v>12</v>
      </c>
      <c r="N19" s="5031">
        <f t="shared" ref="N19:O26" si="7">B19+E19+H19+K19</f>
        <v>64</v>
      </c>
      <c r="O19" s="5058">
        <f>C19+F19+I19+L19</f>
        <v>6</v>
      </c>
      <c r="P19" s="5032">
        <f t="shared" ref="P19:P28" si="8">SUM(N19:O19)</f>
        <v>70</v>
      </c>
      <c r="Q19" s="345"/>
      <c r="R19" s="345"/>
    </row>
    <row r="20" spans="1:27" ht="28.5" customHeight="1">
      <c r="A20" s="2599" t="s">
        <v>174</v>
      </c>
      <c r="B20" s="5735">
        <v>1</v>
      </c>
      <c r="C20" s="5736">
        <v>0</v>
      </c>
      <c r="D20" s="5737">
        <f t="shared" si="4"/>
        <v>1</v>
      </c>
      <c r="E20" s="4888">
        <v>11</v>
      </c>
      <c r="F20" s="4889">
        <v>1</v>
      </c>
      <c r="G20" s="4895">
        <f t="shared" si="5"/>
        <v>12</v>
      </c>
      <c r="H20" s="4888">
        <v>11</v>
      </c>
      <c r="I20" s="4889">
        <v>0</v>
      </c>
      <c r="J20" s="4895">
        <f t="shared" ref="J20:J25" si="9">SUM(H20:I20)</f>
        <v>11</v>
      </c>
      <c r="K20" s="4888">
        <v>1</v>
      </c>
      <c r="L20" s="4889">
        <v>0</v>
      </c>
      <c r="M20" s="5738">
        <f t="shared" si="6"/>
        <v>1</v>
      </c>
      <c r="N20" s="5031">
        <f t="shared" si="7"/>
        <v>24</v>
      </c>
      <c r="O20" s="5058">
        <f t="shared" si="7"/>
        <v>1</v>
      </c>
      <c r="P20" s="5032">
        <f t="shared" si="8"/>
        <v>25</v>
      </c>
      <c r="Q20" s="345"/>
      <c r="R20" s="345"/>
    </row>
    <row r="21" spans="1:27" ht="33" customHeight="1">
      <c r="A21" s="2599" t="s">
        <v>86</v>
      </c>
      <c r="B21" s="5735">
        <v>2</v>
      </c>
      <c r="C21" s="5736">
        <v>0</v>
      </c>
      <c r="D21" s="5737">
        <f>SUM(B21:C21)</f>
        <v>2</v>
      </c>
      <c r="E21" s="4888">
        <v>11</v>
      </c>
      <c r="F21" s="4889">
        <v>0</v>
      </c>
      <c r="G21" s="4895">
        <f t="shared" si="5"/>
        <v>11</v>
      </c>
      <c r="H21" s="4888">
        <v>12</v>
      </c>
      <c r="I21" s="4889">
        <v>0</v>
      </c>
      <c r="J21" s="4895">
        <f t="shared" si="9"/>
        <v>12</v>
      </c>
      <c r="K21" s="4888">
        <v>12</v>
      </c>
      <c r="L21" s="4889">
        <v>0</v>
      </c>
      <c r="M21" s="5738">
        <f t="shared" si="6"/>
        <v>12</v>
      </c>
      <c r="N21" s="5031">
        <f t="shared" si="7"/>
        <v>37</v>
      </c>
      <c r="O21" s="5058">
        <f t="shared" si="7"/>
        <v>0</v>
      </c>
      <c r="P21" s="5032">
        <f t="shared" si="8"/>
        <v>37</v>
      </c>
      <c r="Q21" s="345"/>
      <c r="R21" s="345"/>
    </row>
    <row r="22" spans="1:27" ht="33.75" customHeight="1">
      <c r="A22" s="2599" t="s">
        <v>175</v>
      </c>
      <c r="B22" s="5735">
        <v>2</v>
      </c>
      <c r="C22" s="5736">
        <v>3</v>
      </c>
      <c r="D22" s="5737">
        <f>SUM(B22:C22)</f>
        <v>5</v>
      </c>
      <c r="E22" s="4888">
        <v>1</v>
      </c>
      <c r="F22" s="4889">
        <v>0</v>
      </c>
      <c r="G22" s="4895">
        <v>1</v>
      </c>
      <c r="H22" s="4888">
        <v>7</v>
      </c>
      <c r="I22" s="4889">
        <v>5</v>
      </c>
      <c r="J22" s="4895">
        <f t="shared" si="9"/>
        <v>12</v>
      </c>
      <c r="K22" s="4888">
        <v>10</v>
      </c>
      <c r="L22" s="4889">
        <v>3</v>
      </c>
      <c r="M22" s="5738">
        <f t="shared" si="6"/>
        <v>13</v>
      </c>
      <c r="N22" s="5031">
        <f t="shared" si="7"/>
        <v>20</v>
      </c>
      <c r="O22" s="5058">
        <f>C22+F22+I22+L22</f>
        <v>11</v>
      </c>
      <c r="P22" s="5032">
        <f t="shared" si="8"/>
        <v>31</v>
      </c>
      <c r="Q22" s="345"/>
      <c r="R22" s="345"/>
    </row>
    <row r="23" spans="1:27" ht="39" customHeight="1">
      <c r="A23" s="2599" t="s">
        <v>176</v>
      </c>
      <c r="B23" s="5735">
        <v>1</v>
      </c>
      <c r="C23" s="5736">
        <v>0</v>
      </c>
      <c r="D23" s="5737">
        <f t="shared" si="4"/>
        <v>1</v>
      </c>
      <c r="E23" s="4888">
        <v>8</v>
      </c>
      <c r="F23" s="4889">
        <v>4</v>
      </c>
      <c r="G23" s="4895">
        <f t="shared" si="5"/>
        <v>12</v>
      </c>
      <c r="H23" s="4888">
        <v>16</v>
      </c>
      <c r="I23" s="4889">
        <v>0</v>
      </c>
      <c r="J23" s="4895">
        <f t="shared" si="9"/>
        <v>16</v>
      </c>
      <c r="K23" s="4888">
        <v>12</v>
      </c>
      <c r="L23" s="5707">
        <v>0</v>
      </c>
      <c r="M23" s="5738">
        <f t="shared" si="6"/>
        <v>12</v>
      </c>
      <c r="N23" s="5031">
        <f t="shared" si="7"/>
        <v>37</v>
      </c>
      <c r="O23" s="5058">
        <f t="shared" si="7"/>
        <v>4</v>
      </c>
      <c r="P23" s="5032">
        <f t="shared" si="8"/>
        <v>41</v>
      </c>
      <c r="Q23" s="345"/>
      <c r="R23" s="345"/>
    </row>
    <row r="24" spans="1:27" ht="36.75" customHeight="1">
      <c r="A24" s="2599" t="s">
        <v>177</v>
      </c>
      <c r="B24" s="5735">
        <v>0</v>
      </c>
      <c r="C24" s="5736">
        <v>0</v>
      </c>
      <c r="D24" s="5737">
        <f t="shared" si="4"/>
        <v>0</v>
      </c>
      <c r="E24" s="5735">
        <v>0</v>
      </c>
      <c r="F24" s="5736">
        <v>0</v>
      </c>
      <c r="G24" s="5739">
        <f t="shared" si="5"/>
        <v>0</v>
      </c>
      <c r="H24" s="5735">
        <v>0</v>
      </c>
      <c r="I24" s="5736">
        <v>0</v>
      </c>
      <c r="J24" s="5739">
        <f t="shared" si="9"/>
        <v>0</v>
      </c>
      <c r="K24" s="5735">
        <v>0</v>
      </c>
      <c r="L24" s="5736">
        <v>0</v>
      </c>
      <c r="M24" s="5738">
        <f t="shared" si="6"/>
        <v>0</v>
      </c>
      <c r="N24" s="5031">
        <f t="shared" si="7"/>
        <v>0</v>
      </c>
      <c r="O24" s="5058">
        <f t="shared" si="7"/>
        <v>0</v>
      </c>
      <c r="P24" s="5032">
        <f t="shared" si="8"/>
        <v>0</v>
      </c>
      <c r="Q24" s="354"/>
      <c r="R24" s="354"/>
    </row>
    <row r="25" spans="1:27" ht="69.75" customHeight="1" thickBot="1">
      <c r="A25" s="2609" t="s">
        <v>178</v>
      </c>
      <c r="B25" s="5735">
        <v>0</v>
      </c>
      <c r="C25" s="5736">
        <v>0</v>
      </c>
      <c r="D25" s="5737">
        <f t="shared" si="4"/>
        <v>0</v>
      </c>
      <c r="E25" s="5735">
        <v>0</v>
      </c>
      <c r="F25" s="5736">
        <v>0</v>
      </c>
      <c r="G25" s="5739">
        <f t="shared" si="5"/>
        <v>0</v>
      </c>
      <c r="H25" s="5735">
        <v>0</v>
      </c>
      <c r="I25" s="5736">
        <v>0</v>
      </c>
      <c r="J25" s="5739">
        <f t="shared" si="9"/>
        <v>0</v>
      </c>
      <c r="K25" s="5735">
        <v>0</v>
      </c>
      <c r="L25" s="5736">
        <v>0</v>
      </c>
      <c r="M25" s="5738">
        <v>0</v>
      </c>
      <c r="N25" s="5755">
        <f t="shared" si="7"/>
        <v>0</v>
      </c>
      <c r="O25" s="5756">
        <f t="shared" si="7"/>
        <v>0</v>
      </c>
      <c r="P25" s="5757">
        <f t="shared" si="8"/>
        <v>0</v>
      </c>
      <c r="Q25" s="354"/>
      <c r="R25" s="354"/>
    </row>
    <row r="26" spans="1:27" ht="38.25" customHeight="1" thickBot="1">
      <c r="A26" s="3899" t="s">
        <v>17</v>
      </c>
      <c r="B26" s="5740">
        <f t="shared" ref="B26:M26" si="10">SUM(B19:B25)</f>
        <v>21</v>
      </c>
      <c r="C26" s="5740">
        <f t="shared" si="10"/>
        <v>7</v>
      </c>
      <c r="D26" s="5740">
        <f t="shared" si="10"/>
        <v>28</v>
      </c>
      <c r="E26" s="5740">
        <f t="shared" si="10"/>
        <v>47</v>
      </c>
      <c r="F26" s="5740">
        <f t="shared" si="10"/>
        <v>6</v>
      </c>
      <c r="G26" s="5740">
        <f t="shared" si="10"/>
        <v>53</v>
      </c>
      <c r="H26" s="5740">
        <f t="shared" si="10"/>
        <v>67</v>
      </c>
      <c r="I26" s="5740">
        <f t="shared" si="10"/>
        <v>6</v>
      </c>
      <c r="J26" s="5740">
        <f t="shared" si="10"/>
        <v>73</v>
      </c>
      <c r="K26" s="5740">
        <f t="shared" si="10"/>
        <v>47</v>
      </c>
      <c r="L26" s="5740">
        <f t="shared" si="10"/>
        <v>3</v>
      </c>
      <c r="M26" s="5740">
        <f t="shared" si="10"/>
        <v>50</v>
      </c>
      <c r="N26" s="5758">
        <f t="shared" si="7"/>
        <v>182</v>
      </c>
      <c r="O26" s="5759">
        <f t="shared" si="7"/>
        <v>22</v>
      </c>
      <c r="P26" s="5760">
        <f t="shared" si="8"/>
        <v>204</v>
      </c>
      <c r="Q26" s="345"/>
      <c r="R26" s="345"/>
    </row>
    <row r="27" spans="1:27" ht="34.5" customHeight="1">
      <c r="A27" s="3913" t="s">
        <v>18</v>
      </c>
      <c r="B27" s="5761"/>
      <c r="C27" s="5762"/>
      <c r="D27" s="5763"/>
      <c r="E27" s="5764"/>
      <c r="F27" s="5762"/>
      <c r="G27" s="5765"/>
      <c r="H27" s="5766"/>
      <c r="I27" s="5767"/>
      <c r="J27" s="5768"/>
      <c r="K27" s="5769"/>
      <c r="L27" s="5767"/>
      <c r="M27" s="5768"/>
      <c r="N27" s="5059"/>
      <c r="O27" s="5060"/>
      <c r="P27" s="5061"/>
      <c r="Q27" s="345"/>
      <c r="R27" s="345"/>
    </row>
    <row r="28" spans="1:27" ht="42" customHeight="1">
      <c r="A28" s="2609" t="s">
        <v>173</v>
      </c>
      <c r="B28" s="5770">
        <v>0</v>
      </c>
      <c r="C28" s="5736">
        <v>0</v>
      </c>
      <c r="D28" s="5737">
        <f t="shared" ref="D28:D34" si="11">SUM(B28:C28)</f>
        <v>0</v>
      </c>
      <c r="E28" s="5771">
        <v>0</v>
      </c>
      <c r="F28" s="5736">
        <v>0</v>
      </c>
      <c r="G28" s="5737">
        <v>0</v>
      </c>
      <c r="H28" s="5771">
        <v>0</v>
      </c>
      <c r="I28" s="5736">
        <v>0</v>
      </c>
      <c r="J28" s="5739">
        <f>SUM(H28:I28)</f>
        <v>0</v>
      </c>
      <c r="K28" s="5770">
        <v>0</v>
      </c>
      <c r="L28" s="5736">
        <v>0</v>
      </c>
      <c r="M28" s="5737">
        <v>0</v>
      </c>
      <c r="N28" s="5031">
        <f t="shared" ref="N28:O34" si="12">B28+E28+H28+K28</f>
        <v>0</v>
      </c>
      <c r="O28" s="5058">
        <f>C28+F28+I28+L28</f>
        <v>0</v>
      </c>
      <c r="P28" s="5032">
        <f t="shared" si="8"/>
        <v>0</v>
      </c>
      <c r="Q28" s="6990"/>
      <c r="R28" s="6991"/>
      <c r="S28" s="6991"/>
      <c r="T28" s="6991"/>
      <c r="U28" s="6991"/>
    </row>
    <row r="29" spans="1:27" ht="42" customHeight="1">
      <c r="A29" s="2599" t="s">
        <v>174</v>
      </c>
      <c r="B29" s="5770">
        <v>0</v>
      </c>
      <c r="C29" s="5736">
        <v>0</v>
      </c>
      <c r="D29" s="5737">
        <f t="shared" si="11"/>
        <v>0</v>
      </c>
      <c r="E29" s="5771">
        <v>0</v>
      </c>
      <c r="F29" s="5736">
        <v>0</v>
      </c>
      <c r="G29" s="5737">
        <f t="shared" ref="G29:G34" si="13">SUM(E29:F29)</f>
        <v>0</v>
      </c>
      <c r="H29" s="5771">
        <v>0</v>
      </c>
      <c r="I29" s="5736">
        <v>0</v>
      </c>
      <c r="J29" s="5739">
        <f t="shared" ref="J29:J34" si="14">SUM(H29:I29)</f>
        <v>0</v>
      </c>
      <c r="K29" s="5770">
        <v>0</v>
      </c>
      <c r="L29" s="5736">
        <v>0</v>
      </c>
      <c r="M29" s="5737">
        <f>SUM(K29:L29)</f>
        <v>0</v>
      </c>
      <c r="N29" s="5031">
        <f t="shared" si="12"/>
        <v>0</v>
      </c>
      <c r="O29" s="5058">
        <f t="shared" si="12"/>
        <v>0</v>
      </c>
      <c r="P29" s="5032">
        <f t="shared" ref="P29:P34" si="15">SUM(N29:O29)</f>
        <v>0</v>
      </c>
      <c r="Q29" s="354"/>
      <c r="R29" s="354"/>
    </row>
    <row r="30" spans="1:27" ht="32.25" customHeight="1">
      <c r="A30" s="2599" t="s">
        <v>86</v>
      </c>
      <c r="B30" s="5770">
        <v>0</v>
      </c>
      <c r="C30" s="5736">
        <v>0</v>
      </c>
      <c r="D30" s="5737">
        <f t="shared" si="11"/>
        <v>0</v>
      </c>
      <c r="E30" s="5771">
        <v>0</v>
      </c>
      <c r="F30" s="5736">
        <v>0</v>
      </c>
      <c r="G30" s="5737">
        <f t="shared" si="13"/>
        <v>0</v>
      </c>
      <c r="H30" s="5771">
        <v>0</v>
      </c>
      <c r="I30" s="5736">
        <v>0</v>
      </c>
      <c r="J30" s="5739">
        <f t="shared" si="14"/>
        <v>0</v>
      </c>
      <c r="K30" s="5770">
        <v>0</v>
      </c>
      <c r="L30" s="5736">
        <v>0</v>
      </c>
      <c r="M30" s="5737">
        <f>SUM(K30:L30)</f>
        <v>0</v>
      </c>
      <c r="N30" s="5031">
        <f t="shared" si="12"/>
        <v>0</v>
      </c>
      <c r="O30" s="5058">
        <f t="shared" si="12"/>
        <v>0</v>
      </c>
      <c r="P30" s="5032">
        <f t="shared" si="15"/>
        <v>0</v>
      </c>
      <c r="Q30" s="354"/>
      <c r="R30" s="354"/>
    </row>
    <row r="31" spans="1:27" ht="40.5" customHeight="1">
      <c r="A31" s="2599" t="s">
        <v>175</v>
      </c>
      <c r="B31" s="5770">
        <v>0</v>
      </c>
      <c r="C31" s="5736">
        <v>0</v>
      </c>
      <c r="D31" s="5737">
        <v>0</v>
      </c>
      <c r="E31" s="5771">
        <v>0</v>
      </c>
      <c r="F31" s="5736">
        <v>0</v>
      </c>
      <c r="G31" s="5737">
        <f t="shared" si="13"/>
        <v>0</v>
      </c>
      <c r="H31" s="5771">
        <v>0</v>
      </c>
      <c r="I31" s="5736">
        <v>0</v>
      </c>
      <c r="J31" s="5739">
        <f>SUM(H31:I31)</f>
        <v>0</v>
      </c>
      <c r="K31" s="5770">
        <v>0</v>
      </c>
      <c r="L31" s="5736">
        <v>0</v>
      </c>
      <c r="M31" s="5739">
        <v>0</v>
      </c>
      <c r="N31" s="5031">
        <f>B31+E31+H31+K31</f>
        <v>0</v>
      </c>
      <c r="O31" s="5058">
        <f>C31+F31+I31+L31</f>
        <v>0</v>
      </c>
      <c r="P31" s="5032">
        <f t="shared" si="15"/>
        <v>0</v>
      </c>
      <c r="Q31" s="6990"/>
      <c r="R31" s="6991"/>
      <c r="S31" s="6991"/>
      <c r="T31" s="6991"/>
      <c r="U31" s="6991"/>
      <c r="V31" s="6991"/>
      <c r="W31" s="6991"/>
      <c r="X31" s="6991"/>
      <c r="Y31" s="6991"/>
      <c r="Z31" s="6991"/>
      <c r="AA31" s="6991"/>
    </row>
    <row r="32" spans="1:27" ht="39.75" customHeight="1">
      <c r="A32" s="1877" t="s">
        <v>176</v>
      </c>
      <c r="B32" s="4896">
        <v>0</v>
      </c>
      <c r="C32" s="4889">
        <v>0</v>
      </c>
      <c r="D32" s="5738">
        <v>0</v>
      </c>
      <c r="E32" s="5772">
        <v>0</v>
      </c>
      <c r="F32" s="4889">
        <v>0</v>
      </c>
      <c r="G32" s="5738">
        <v>0</v>
      </c>
      <c r="H32" s="5772">
        <v>0</v>
      </c>
      <c r="I32" s="4889">
        <v>0</v>
      </c>
      <c r="J32" s="4895">
        <v>0</v>
      </c>
      <c r="K32" s="4896">
        <v>0</v>
      </c>
      <c r="L32" s="4889">
        <v>0</v>
      </c>
      <c r="M32" s="4895">
        <v>0</v>
      </c>
      <c r="N32" s="5031">
        <f t="shared" si="12"/>
        <v>0</v>
      </c>
      <c r="O32" s="5058">
        <f>C32+F32+I32+L32</f>
        <v>0</v>
      </c>
      <c r="P32" s="5032">
        <f>SUM(N32:O32)</f>
        <v>0</v>
      </c>
      <c r="Q32" s="6992"/>
      <c r="R32" s="6993"/>
      <c r="S32" s="6993"/>
      <c r="T32" s="6993"/>
    </row>
    <row r="33" spans="1:18" ht="39.75" customHeight="1">
      <c r="A33" s="2599" t="s">
        <v>177</v>
      </c>
      <c r="B33" s="5770">
        <v>0</v>
      </c>
      <c r="C33" s="5736">
        <v>0</v>
      </c>
      <c r="D33" s="5737">
        <f t="shared" si="11"/>
        <v>0</v>
      </c>
      <c r="E33" s="5771">
        <v>0</v>
      </c>
      <c r="F33" s="5736">
        <v>0</v>
      </c>
      <c r="G33" s="5737">
        <f t="shared" si="13"/>
        <v>0</v>
      </c>
      <c r="H33" s="5771">
        <v>0</v>
      </c>
      <c r="I33" s="5736">
        <v>0</v>
      </c>
      <c r="J33" s="5739">
        <f t="shared" si="14"/>
        <v>0</v>
      </c>
      <c r="K33" s="5770">
        <v>0</v>
      </c>
      <c r="L33" s="5736">
        <v>0</v>
      </c>
      <c r="M33" s="5737">
        <f>SUM(K33:L33)</f>
        <v>0</v>
      </c>
      <c r="N33" s="5031">
        <f t="shared" si="12"/>
        <v>0</v>
      </c>
      <c r="O33" s="5058">
        <f t="shared" si="12"/>
        <v>0</v>
      </c>
      <c r="P33" s="5032">
        <f t="shared" si="15"/>
        <v>0</v>
      </c>
      <c r="Q33" s="355"/>
      <c r="R33" s="355"/>
    </row>
    <row r="34" spans="1:18" ht="66" customHeight="1" thickBot="1">
      <c r="A34" s="2609" t="s">
        <v>178</v>
      </c>
      <c r="B34" s="5770">
        <v>0</v>
      </c>
      <c r="C34" s="5736">
        <v>0</v>
      </c>
      <c r="D34" s="5737">
        <f t="shared" si="11"/>
        <v>0</v>
      </c>
      <c r="E34" s="5771">
        <v>0</v>
      </c>
      <c r="F34" s="5736">
        <v>0</v>
      </c>
      <c r="G34" s="5773">
        <f t="shared" si="13"/>
        <v>0</v>
      </c>
      <c r="H34" s="5771">
        <v>0</v>
      </c>
      <c r="I34" s="5736">
        <v>0</v>
      </c>
      <c r="J34" s="5739">
        <f t="shared" si="14"/>
        <v>0</v>
      </c>
      <c r="K34" s="5770">
        <v>0</v>
      </c>
      <c r="L34" s="5736">
        <v>0</v>
      </c>
      <c r="M34" s="5737">
        <v>0</v>
      </c>
      <c r="N34" s="5031">
        <f t="shared" si="12"/>
        <v>0</v>
      </c>
      <c r="O34" s="5058">
        <f>C34+F34+I34+L34</f>
        <v>0</v>
      </c>
      <c r="P34" s="5032">
        <f t="shared" si="15"/>
        <v>0</v>
      </c>
      <c r="Q34" s="354"/>
      <c r="R34" s="354"/>
    </row>
    <row r="35" spans="1:18" ht="39.75" customHeight="1" thickBot="1">
      <c r="A35" s="3176" t="s">
        <v>19</v>
      </c>
      <c r="B35" s="5774">
        <f t="shared" ref="B35:K35" si="16">SUM(B28:B34)</f>
        <v>0</v>
      </c>
      <c r="C35" s="5774">
        <f t="shared" si="16"/>
        <v>0</v>
      </c>
      <c r="D35" s="5775">
        <f t="shared" si="16"/>
        <v>0</v>
      </c>
      <c r="E35" s="5776">
        <f t="shared" si="16"/>
        <v>0</v>
      </c>
      <c r="F35" s="5774">
        <f>SUM(F28:F34)</f>
        <v>0</v>
      </c>
      <c r="G35" s="5775">
        <f>SUM(G28:G34)</f>
        <v>0</v>
      </c>
      <c r="H35" s="5776">
        <f t="shared" si="16"/>
        <v>0</v>
      </c>
      <c r="I35" s="5774">
        <f>SUM(I28:I34)</f>
        <v>0</v>
      </c>
      <c r="J35" s="5774">
        <f>SUM(J28:J34)</f>
        <v>0</v>
      </c>
      <c r="K35" s="5774">
        <f t="shared" si="16"/>
        <v>0</v>
      </c>
      <c r="L35" s="5774">
        <f>SUM(L28:L34)</f>
        <v>0</v>
      </c>
      <c r="M35" s="5775">
        <f>SUM(M28:M34)</f>
        <v>0</v>
      </c>
      <c r="N35" s="5774">
        <f>SUM(N27:N34)</f>
        <v>0</v>
      </c>
      <c r="O35" s="5774">
        <f>SUM(O28:O34)</f>
        <v>0</v>
      </c>
      <c r="P35" s="5775">
        <f>SUM(P28:P34)</f>
        <v>0</v>
      </c>
      <c r="Q35" s="70"/>
      <c r="R35" s="70"/>
    </row>
    <row r="36" spans="1:18" ht="41.25" customHeight="1" thickBot="1">
      <c r="A36" s="3893" t="s">
        <v>29</v>
      </c>
      <c r="B36" s="5740">
        <f>B26</f>
        <v>21</v>
      </c>
      <c r="C36" s="5740">
        <f>C26</f>
        <v>7</v>
      </c>
      <c r="D36" s="5741">
        <f t="shared" ref="D36:N36" si="17">D26</f>
        <v>28</v>
      </c>
      <c r="E36" s="5777">
        <f>E26</f>
        <v>47</v>
      </c>
      <c r="F36" s="5740">
        <f>F26</f>
        <v>6</v>
      </c>
      <c r="G36" s="5740">
        <f>G26</f>
        <v>53</v>
      </c>
      <c r="H36" s="5740">
        <f t="shared" si="17"/>
        <v>67</v>
      </c>
      <c r="I36" s="5740">
        <f>I26</f>
        <v>6</v>
      </c>
      <c r="J36" s="5740">
        <f>J26</f>
        <v>73</v>
      </c>
      <c r="K36" s="5740">
        <f t="shared" si="17"/>
        <v>47</v>
      </c>
      <c r="L36" s="5740">
        <f t="shared" si="17"/>
        <v>3</v>
      </c>
      <c r="M36" s="5740">
        <f t="shared" si="17"/>
        <v>50</v>
      </c>
      <c r="N36" s="5740">
        <f t="shared" si="17"/>
        <v>182</v>
      </c>
      <c r="O36" s="5740">
        <f>O26</f>
        <v>22</v>
      </c>
      <c r="P36" s="5741">
        <f>P26</f>
        <v>204</v>
      </c>
      <c r="Q36" s="70"/>
      <c r="R36" s="70"/>
    </row>
    <row r="37" spans="1:18" ht="41.25" customHeight="1" thickBot="1">
      <c r="A37" s="3893" t="s">
        <v>30</v>
      </c>
      <c r="B37" s="5740">
        <f t="shared" ref="B37:K37" si="18">B35</f>
        <v>0</v>
      </c>
      <c r="C37" s="5740">
        <f t="shared" si="18"/>
        <v>0</v>
      </c>
      <c r="D37" s="5741">
        <f t="shared" si="18"/>
        <v>0</v>
      </c>
      <c r="E37" s="5777">
        <f t="shared" si="18"/>
        <v>0</v>
      </c>
      <c r="F37" s="5740">
        <f>F35</f>
        <v>0</v>
      </c>
      <c r="G37" s="5740">
        <f>G35</f>
        <v>0</v>
      </c>
      <c r="H37" s="5740">
        <f t="shared" si="18"/>
        <v>0</v>
      </c>
      <c r="I37" s="5740">
        <f>I35</f>
        <v>0</v>
      </c>
      <c r="J37" s="5740">
        <f>J35</f>
        <v>0</v>
      </c>
      <c r="K37" s="5740">
        <f t="shared" si="18"/>
        <v>0</v>
      </c>
      <c r="L37" s="5740">
        <f>L35</f>
        <v>0</v>
      </c>
      <c r="M37" s="5740">
        <f>M35</f>
        <v>0</v>
      </c>
      <c r="N37" s="5740">
        <v>0</v>
      </c>
      <c r="O37" s="5740">
        <f>O35</f>
        <v>0</v>
      </c>
      <c r="P37" s="5741">
        <f>P35</f>
        <v>0</v>
      </c>
      <c r="Q37" s="71"/>
    </row>
    <row r="38" spans="1:18" ht="45" customHeight="1" thickBot="1">
      <c r="A38" s="1847" t="s">
        <v>31</v>
      </c>
      <c r="B38" s="1848">
        <f t="shared" ref="B38:N38" si="19">SUM(B36:B37)</f>
        <v>21</v>
      </c>
      <c r="C38" s="1848">
        <f t="shared" si="19"/>
        <v>7</v>
      </c>
      <c r="D38" s="1849">
        <f t="shared" si="19"/>
        <v>28</v>
      </c>
      <c r="E38" s="1850">
        <f t="shared" si="19"/>
        <v>47</v>
      </c>
      <c r="F38" s="1848">
        <f t="shared" si="19"/>
        <v>6</v>
      </c>
      <c r="G38" s="1848">
        <f t="shared" si="19"/>
        <v>53</v>
      </c>
      <c r="H38" s="1848">
        <f t="shared" si="19"/>
        <v>67</v>
      </c>
      <c r="I38" s="1848">
        <f>SUM(I36:I37)</f>
        <v>6</v>
      </c>
      <c r="J38" s="1848">
        <f t="shared" si="19"/>
        <v>73</v>
      </c>
      <c r="K38" s="1848">
        <f t="shared" si="19"/>
        <v>47</v>
      </c>
      <c r="L38" s="1848">
        <f t="shared" si="19"/>
        <v>3</v>
      </c>
      <c r="M38" s="1848">
        <f t="shared" si="19"/>
        <v>50</v>
      </c>
      <c r="N38" s="1848">
        <f t="shared" si="19"/>
        <v>182</v>
      </c>
      <c r="O38" s="1848">
        <f>SUM(O36:O37)</f>
        <v>22</v>
      </c>
      <c r="P38" s="1849">
        <f>SUM(P36:P37)</f>
        <v>204</v>
      </c>
      <c r="Q38" s="70"/>
      <c r="R38" s="70"/>
    </row>
    <row r="39" spans="1:18">
      <c r="A39" s="6463"/>
      <c r="B39" s="6463"/>
      <c r="C39" s="6463"/>
      <c r="D39" s="6463"/>
      <c r="E39" s="6463"/>
      <c r="F39" s="6463"/>
      <c r="G39" s="6463"/>
      <c r="H39" s="6463"/>
      <c r="I39" s="6463"/>
      <c r="J39" s="6463"/>
      <c r="K39" s="6463"/>
      <c r="L39" s="6463"/>
      <c r="M39" s="6463"/>
      <c r="N39" s="6463"/>
      <c r="O39" s="6463"/>
      <c r="P39" s="6463"/>
    </row>
    <row r="40" spans="1:18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8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</sheetData>
  <mergeCells count="17">
    <mergeCell ref="Q13:Y13"/>
    <mergeCell ref="Q28:U28"/>
    <mergeCell ref="Q31:AA31"/>
    <mergeCell ref="Q32:T32"/>
    <mergeCell ref="A39:P39"/>
    <mergeCell ref="Q10:U10"/>
    <mergeCell ref="Q12:Y12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Q19" sqref="Q19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464" t="s">
        <v>170</v>
      </c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6464"/>
      <c r="R1" s="6464"/>
      <c r="S1" s="6464"/>
      <c r="T1" s="6464"/>
    </row>
    <row r="2" spans="1:20" ht="26.25" customHeight="1">
      <c r="A2" s="6465" t="s">
        <v>171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  <c r="Q2" s="6465"/>
      <c r="R2" s="6465"/>
      <c r="S2" s="6465"/>
      <c r="T2" s="6465"/>
    </row>
    <row r="3" spans="1:20" ht="28.5" customHeight="1">
      <c r="A3" s="6464" t="s">
        <v>418</v>
      </c>
      <c r="B3" s="6464"/>
      <c r="C3" s="6464"/>
      <c r="D3" s="6464"/>
      <c r="E3" s="6464"/>
      <c r="F3" s="6464"/>
      <c r="G3" s="6464"/>
      <c r="H3" s="6464"/>
      <c r="I3" s="6464"/>
      <c r="J3" s="6464"/>
      <c r="K3" s="6464"/>
      <c r="L3" s="6464"/>
      <c r="M3" s="6464"/>
      <c r="N3" s="6464"/>
      <c r="O3" s="6464"/>
      <c r="P3" s="6464"/>
      <c r="Q3" s="6464"/>
      <c r="R3" s="6464"/>
      <c r="S3" s="6464"/>
      <c r="T3" s="6464"/>
    </row>
    <row r="4" spans="1:20" ht="33" customHeight="1" thickBot="1">
      <c r="B4" s="356"/>
    </row>
    <row r="5" spans="1:20" ht="33" customHeight="1">
      <c r="B5" s="6666" t="s">
        <v>1</v>
      </c>
      <c r="C5" s="6678" t="s">
        <v>2</v>
      </c>
      <c r="D5" s="6998"/>
      <c r="E5" s="6998"/>
      <c r="F5" s="6678" t="s">
        <v>3</v>
      </c>
      <c r="G5" s="6998"/>
      <c r="H5" s="7000"/>
      <c r="I5" s="7004" t="s">
        <v>4</v>
      </c>
      <c r="J5" s="6998"/>
      <c r="K5" s="6998"/>
      <c r="L5" s="6678" t="s">
        <v>5</v>
      </c>
      <c r="M5" s="6998"/>
      <c r="N5" s="7000"/>
      <c r="O5" s="6678">
        <v>5</v>
      </c>
      <c r="P5" s="6998"/>
      <c r="Q5" s="6998"/>
      <c r="R5" s="6657" t="s">
        <v>22</v>
      </c>
      <c r="S5" s="7008"/>
      <c r="T5" s="7009"/>
    </row>
    <row r="6" spans="1:20" ht="33" customHeight="1" thickBot="1">
      <c r="B6" s="6996"/>
      <c r="C6" s="6999"/>
      <c r="D6" s="6472"/>
      <c r="E6" s="6472"/>
      <c r="F6" s="7001"/>
      <c r="G6" s="7002"/>
      <c r="H6" s="7003"/>
      <c r="I6" s="7002"/>
      <c r="J6" s="7002"/>
      <c r="K6" s="7002"/>
      <c r="L6" s="7005"/>
      <c r="M6" s="7006"/>
      <c r="N6" s="7007"/>
      <c r="O6" s="6999"/>
      <c r="P6" s="6472"/>
      <c r="Q6" s="6472"/>
      <c r="R6" s="7010"/>
      <c r="S6" s="7011"/>
      <c r="T6" s="7012"/>
    </row>
    <row r="7" spans="1:20" ht="99.75" customHeight="1" thickBot="1">
      <c r="B7" s="6997"/>
      <c r="C7" s="5778" t="s">
        <v>7</v>
      </c>
      <c r="D7" s="5779" t="s">
        <v>8</v>
      </c>
      <c r="E7" s="5780" t="s">
        <v>9</v>
      </c>
      <c r="F7" s="5778" t="s">
        <v>172</v>
      </c>
      <c r="G7" s="5779" t="s">
        <v>8</v>
      </c>
      <c r="H7" s="5780" t="s">
        <v>9</v>
      </c>
      <c r="I7" s="5778" t="s">
        <v>172</v>
      </c>
      <c r="J7" s="5779" t="s">
        <v>8</v>
      </c>
      <c r="K7" s="5780" t="s">
        <v>9</v>
      </c>
      <c r="L7" s="5778" t="s">
        <v>172</v>
      </c>
      <c r="M7" s="5779" t="s">
        <v>8</v>
      </c>
      <c r="N7" s="5780" t="s">
        <v>9</v>
      </c>
      <c r="O7" s="5778" t="s">
        <v>172</v>
      </c>
      <c r="P7" s="5779" t="s">
        <v>8</v>
      </c>
      <c r="Q7" s="5780" t="s">
        <v>9</v>
      </c>
      <c r="R7" s="5778" t="s">
        <v>7</v>
      </c>
      <c r="S7" s="5779" t="s">
        <v>8</v>
      </c>
      <c r="T7" s="5781" t="s">
        <v>9</v>
      </c>
    </row>
    <row r="8" spans="1:20" ht="34.5" customHeight="1">
      <c r="B8" s="5782" t="s">
        <v>10</v>
      </c>
      <c r="C8" s="5783"/>
      <c r="D8" s="5784"/>
      <c r="E8" s="5785"/>
      <c r="F8" s="5786"/>
      <c r="G8" s="5786"/>
      <c r="H8" s="357"/>
      <c r="I8" s="5787"/>
      <c r="J8" s="5784"/>
      <c r="K8" s="5785"/>
      <c r="L8" s="5786"/>
      <c r="M8" s="5786"/>
      <c r="N8" s="357"/>
      <c r="O8" s="5788"/>
      <c r="P8" s="5789"/>
      <c r="Q8" s="5790"/>
      <c r="R8" s="5791"/>
      <c r="S8" s="5792"/>
      <c r="T8" s="457"/>
    </row>
    <row r="9" spans="1:20" ht="31.5" customHeight="1">
      <c r="B9" s="5793" t="s">
        <v>179</v>
      </c>
      <c r="C9" s="4888">
        <v>0</v>
      </c>
      <c r="D9" s="4889">
        <v>19</v>
      </c>
      <c r="E9" s="4895">
        <v>19</v>
      </c>
      <c r="F9" s="4888">
        <v>0</v>
      </c>
      <c r="G9" s="4889">
        <v>13</v>
      </c>
      <c r="H9" s="5738">
        <v>13</v>
      </c>
      <c r="I9" s="4888">
        <v>0</v>
      </c>
      <c r="J9" s="4889">
        <v>19</v>
      </c>
      <c r="K9" s="5738">
        <v>19</v>
      </c>
      <c r="L9" s="4888">
        <v>0</v>
      </c>
      <c r="M9" s="4889">
        <v>0</v>
      </c>
      <c r="N9" s="5738">
        <v>0</v>
      </c>
      <c r="O9" s="4888">
        <v>0</v>
      </c>
      <c r="P9" s="4889">
        <v>0</v>
      </c>
      <c r="Q9" s="4895">
        <v>0</v>
      </c>
      <c r="R9" s="4888">
        <f>SUM(C9+F9+I9+L9)</f>
        <v>0</v>
      </c>
      <c r="S9" s="4889">
        <f>SUM(D9+G9+J9+M9+P9)</f>
        <v>51</v>
      </c>
      <c r="T9" s="5738">
        <f>SUM(R9+S9)</f>
        <v>51</v>
      </c>
    </row>
    <row r="10" spans="1:20" ht="34.5" customHeight="1">
      <c r="B10" s="5793" t="s">
        <v>84</v>
      </c>
      <c r="C10" s="4888">
        <v>0</v>
      </c>
      <c r="D10" s="4889">
        <v>15</v>
      </c>
      <c r="E10" s="4895">
        <v>15</v>
      </c>
      <c r="F10" s="4888">
        <v>0</v>
      </c>
      <c r="G10" s="4889">
        <v>24</v>
      </c>
      <c r="H10" s="5738">
        <v>24</v>
      </c>
      <c r="I10" s="4888">
        <v>0</v>
      </c>
      <c r="J10" s="4889">
        <v>11</v>
      </c>
      <c r="K10" s="5738">
        <v>11</v>
      </c>
      <c r="L10" s="4888">
        <v>0</v>
      </c>
      <c r="M10" s="4889">
        <v>0</v>
      </c>
      <c r="N10" s="5738">
        <v>0</v>
      </c>
      <c r="O10" s="4888">
        <v>0</v>
      </c>
      <c r="P10" s="4889">
        <v>0</v>
      </c>
      <c r="Q10" s="4895">
        <v>0</v>
      </c>
      <c r="R10" s="4888">
        <f>SUM(C10+F10+I10+L10)</f>
        <v>0</v>
      </c>
      <c r="S10" s="4889">
        <f>SUM(D10+G10+J10+M10+P10)</f>
        <v>50</v>
      </c>
      <c r="T10" s="5738">
        <f>SUM(R10+S10)</f>
        <v>50</v>
      </c>
    </row>
    <row r="11" spans="1:20" ht="61.5" customHeight="1">
      <c r="B11" s="5793" t="s">
        <v>86</v>
      </c>
      <c r="C11" s="4888">
        <v>0</v>
      </c>
      <c r="D11" s="4889">
        <v>9</v>
      </c>
      <c r="E11" s="4895">
        <v>9</v>
      </c>
      <c r="F11" s="4888">
        <v>0</v>
      </c>
      <c r="G11" s="4889">
        <v>16</v>
      </c>
      <c r="H11" s="5738">
        <v>16</v>
      </c>
      <c r="I11" s="4888">
        <v>0</v>
      </c>
      <c r="J11" s="4889">
        <v>10</v>
      </c>
      <c r="K11" s="5738">
        <v>10</v>
      </c>
      <c r="L11" s="4888">
        <v>0</v>
      </c>
      <c r="M11" s="4889">
        <v>0</v>
      </c>
      <c r="N11" s="5738">
        <v>0</v>
      </c>
      <c r="O11" s="4888">
        <v>0</v>
      </c>
      <c r="P11" s="4889">
        <v>0</v>
      </c>
      <c r="Q11" s="4895">
        <v>0</v>
      </c>
      <c r="R11" s="4888">
        <f>SUM(C11+F11+I11+L11)</f>
        <v>0</v>
      </c>
      <c r="S11" s="4889">
        <f>SUM(D11+G11+J11+M11+P11)</f>
        <v>35</v>
      </c>
      <c r="T11" s="5738">
        <f>SUM(R11+S11)</f>
        <v>35</v>
      </c>
    </row>
    <row r="12" spans="1:20" ht="42" customHeight="1" thickBot="1">
      <c r="B12" s="5793" t="s">
        <v>175</v>
      </c>
      <c r="C12" s="4888">
        <v>0</v>
      </c>
      <c r="D12" s="4889">
        <v>13</v>
      </c>
      <c r="E12" s="4895">
        <v>13</v>
      </c>
      <c r="F12" s="4888">
        <v>0</v>
      </c>
      <c r="G12" s="4889">
        <v>10</v>
      </c>
      <c r="H12" s="3916">
        <v>10</v>
      </c>
      <c r="I12" s="4888">
        <v>0</v>
      </c>
      <c r="J12" s="4889">
        <v>0</v>
      </c>
      <c r="K12" s="5738">
        <v>0</v>
      </c>
      <c r="L12" s="3917">
        <v>0</v>
      </c>
      <c r="M12" s="3918">
        <v>0</v>
      </c>
      <c r="N12" s="3916">
        <v>0</v>
      </c>
      <c r="O12" s="4888">
        <v>0</v>
      </c>
      <c r="P12" s="4889">
        <v>5</v>
      </c>
      <c r="Q12" s="4895">
        <v>5</v>
      </c>
      <c r="R12" s="4888">
        <f>SUM(C12+F12+I12+L12)</f>
        <v>0</v>
      </c>
      <c r="S12" s="3918">
        <f>SUM(D12+G12+J12+M12+P12)</f>
        <v>28</v>
      </c>
      <c r="T12" s="3916">
        <f>SUM(R12+S12)</f>
        <v>28</v>
      </c>
    </row>
    <row r="13" spans="1:20" ht="41.25" customHeight="1" thickBot="1">
      <c r="B13" s="5782" t="s">
        <v>14</v>
      </c>
      <c r="C13" s="5794">
        <f>SUM(C12:C12)</f>
        <v>0</v>
      </c>
      <c r="D13" s="5795">
        <f>SUM(D9:D12)</f>
        <v>56</v>
      </c>
      <c r="E13" s="5796">
        <f>SUM(E9:E12)</f>
        <v>56</v>
      </c>
      <c r="F13" s="5797">
        <v>0</v>
      </c>
      <c r="G13" s="5795">
        <f>SUM(G9:G12)</f>
        <v>63</v>
      </c>
      <c r="H13" s="5798">
        <f>SUM(H9:H12)</f>
        <v>63</v>
      </c>
      <c r="I13" s="5794">
        <v>0</v>
      </c>
      <c r="J13" s="5795">
        <f>SUM(J9:J12)</f>
        <v>40</v>
      </c>
      <c r="K13" s="5796">
        <f>SUM(K9:K12)</f>
        <v>40</v>
      </c>
      <c r="L13" s="5799">
        <v>0</v>
      </c>
      <c r="M13" s="5800">
        <f>SUM(M9:M12)</f>
        <v>0</v>
      </c>
      <c r="N13" s="5798">
        <f>SUM(N9:N12)</f>
        <v>0</v>
      </c>
      <c r="O13" s="5794">
        <v>0</v>
      </c>
      <c r="P13" s="5795">
        <f>SUM(P9:P12)</f>
        <v>5</v>
      </c>
      <c r="Q13" s="5801">
        <f>SUM(Q9:Q12)</f>
        <v>5</v>
      </c>
      <c r="R13" s="5794">
        <f>SUM(R9:R12)</f>
        <v>0</v>
      </c>
      <c r="S13" s="5800">
        <f>SUM(S9:S12)</f>
        <v>164</v>
      </c>
      <c r="T13" s="5798">
        <f>SUM(T9:T12)</f>
        <v>164</v>
      </c>
    </row>
    <row r="14" spans="1:20" ht="27.75" customHeight="1" thickBot="1">
      <c r="B14" s="5802" t="s">
        <v>15</v>
      </c>
      <c r="C14" s="5803"/>
      <c r="D14" s="5804"/>
      <c r="E14" s="5805"/>
      <c r="F14" s="4890"/>
      <c r="G14" s="5804"/>
      <c r="H14" s="5805"/>
      <c r="I14" s="4890"/>
      <c r="J14" s="5804"/>
      <c r="K14" s="5805"/>
      <c r="L14" s="4890"/>
      <c r="M14" s="5804"/>
      <c r="N14" s="5805"/>
      <c r="O14" s="5803"/>
      <c r="P14" s="5804"/>
      <c r="Q14" s="5805"/>
      <c r="R14" s="5803"/>
      <c r="S14" s="5804"/>
      <c r="T14" s="5806"/>
    </row>
    <row r="15" spans="1:20" ht="34.5" customHeight="1" thickBot="1">
      <c r="B15" s="5807" t="s">
        <v>16</v>
      </c>
      <c r="C15" s="5808"/>
      <c r="D15" s="5809"/>
      <c r="E15" s="5801"/>
      <c r="F15" s="5808"/>
      <c r="G15" s="5809"/>
      <c r="H15" s="5796"/>
      <c r="I15" s="5810"/>
      <c r="J15" s="5809"/>
      <c r="K15" s="5801"/>
      <c r="L15" s="5808"/>
      <c r="M15" s="5809"/>
      <c r="N15" s="5801"/>
      <c r="O15" s="5794"/>
      <c r="P15" s="5795"/>
      <c r="Q15" s="5801"/>
      <c r="R15" s="5808"/>
      <c r="S15" s="5809"/>
      <c r="T15" s="5796"/>
    </row>
    <row r="16" spans="1:20" ht="45.75" customHeight="1">
      <c r="B16" s="5793" t="s">
        <v>179</v>
      </c>
      <c r="C16" s="4888">
        <v>0</v>
      </c>
      <c r="D16" s="4889">
        <v>19</v>
      </c>
      <c r="E16" s="4895">
        <v>19</v>
      </c>
      <c r="F16" s="4888">
        <v>0</v>
      </c>
      <c r="G16" s="4889">
        <v>13</v>
      </c>
      <c r="H16" s="5738">
        <v>13</v>
      </c>
      <c r="I16" s="4888">
        <v>0</v>
      </c>
      <c r="J16" s="4889">
        <v>19</v>
      </c>
      <c r="K16" s="5738">
        <v>19</v>
      </c>
      <c r="L16" s="4888">
        <v>0</v>
      </c>
      <c r="M16" s="4889">
        <v>0</v>
      </c>
      <c r="N16" s="5738">
        <v>0</v>
      </c>
      <c r="O16" s="4888">
        <v>0</v>
      </c>
      <c r="P16" s="4889">
        <v>0</v>
      </c>
      <c r="Q16" s="4895">
        <v>0</v>
      </c>
      <c r="R16" s="4888">
        <f>SUM(C16+F16+I16+L16)</f>
        <v>0</v>
      </c>
      <c r="S16" s="4889">
        <f>SUM(D16+G16+J16+M16+P16)</f>
        <v>51</v>
      </c>
      <c r="T16" s="5738">
        <f>SUM(R16+S16)</f>
        <v>51</v>
      </c>
    </row>
    <row r="17" spans="2:24" ht="40.5" customHeight="1">
      <c r="B17" s="5793" t="s">
        <v>84</v>
      </c>
      <c r="C17" s="4888">
        <v>0</v>
      </c>
      <c r="D17" s="4889">
        <v>15</v>
      </c>
      <c r="E17" s="4895">
        <v>15</v>
      </c>
      <c r="F17" s="4888">
        <v>0</v>
      </c>
      <c r="G17" s="4889">
        <v>24</v>
      </c>
      <c r="H17" s="5738">
        <v>24</v>
      </c>
      <c r="I17" s="4888">
        <v>0</v>
      </c>
      <c r="J17" s="4889">
        <v>11</v>
      </c>
      <c r="K17" s="5738">
        <v>11</v>
      </c>
      <c r="L17" s="4888">
        <v>0</v>
      </c>
      <c r="M17" s="4889">
        <v>0</v>
      </c>
      <c r="N17" s="5738">
        <v>0</v>
      </c>
      <c r="O17" s="4888">
        <v>0</v>
      </c>
      <c r="P17" s="4889">
        <v>0</v>
      </c>
      <c r="Q17" s="4895">
        <v>0</v>
      </c>
      <c r="R17" s="4888">
        <v>0</v>
      </c>
      <c r="S17" s="4889">
        <f>SUM(D17+G17+J17+M17+P17)</f>
        <v>50</v>
      </c>
      <c r="T17" s="5738">
        <f>SUM(R17+S17)</f>
        <v>50</v>
      </c>
    </row>
    <row r="18" spans="2:24" ht="60.75" customHeight="1">
      <c r="B18" s="5793" t="s">
        <v>86</v>
      </c>
      <c r="C18" s="4888">
        <v>0</v>
      </c>
      <c r="D18" s="4889">
        <v>9</v>
      </c>
      <c r="E18" s="4895">
        <v>9</v>
      </c>
      <c r="F18" s="4888">
        <v>0</v>
      </c>
      <c r="G18" s="4889">
        <v>16</v>
      </c>
      <c r="H18" s="5738">
        <v>16</v>
      </c>
      <c r="I18" s="4888">
        <v>0</v>
      </c>
      <c r="J18" s="4889">
        <v>10</v>
      </c>
      <c r="K18" s="5738">
        <v>10</v>
      </c>
      <c r="L18" s="4888">
        <v>0</v>
      </c>
      <c r="M18" s="4889">
        <v>0</v>
      </c>
      <c r="N18" s="5738">
        <v>0</v>
      </c>
      <c r="O18" s="4888">
        <v>0</v>
      </c>
      <c r="P18" s="4889">
        <v>0</v>
      </c>
      <c r="Q18" s="4895">
        <v>0</v>
      </c>
      <c r="R18" s="4888">
        <f>SUM(C18+F18+I18+L18)</f>
        <v>0</v>
      </c>
      <c r="S18" s="4889">
        <f>SUM(D18+G18+J18+M18+P18)</f>
        <v>35</v>
      </c>
      <c r="T18" s="5738">
        <f>SUM(R18+S18)</f>
        <v>35</v>
      </c>
    </row>
    <row r="19" spans="2:24" ht="37.5" customHeight="1" thickBot="1">
      <c r="B19" s="5793" t="s">
        <v>175</v>
      </c>
      <c r="C19" s="4888">
        <v>0</v>
      </c>
      <c r="D19" s="4889">
        <v>13</v>
      </c>
      <c r="E19" s="4895">
        <v>13</v>
      </c>
      <c r="F19" s="4888">
        <v>0</v>
      </c>
      <c r="G19" s="4889">
        <v>10</v>
      </c>
      <c r="H19" s="3916">
        <v>10</v>
      </c>
      <c r="I19" s="4888">
        <v>0</v>
      </c>
      <c r="J19" s="4889">
        <v>0</v>
      </c>
      <c r="K19" s="5738">
        <v>0</v>
      </c>
      <c r="L19" s="3917">
        <v>0</v>
      </c>
      <c r="M19" s="3918">
        <v>0</v>
      </c>
      <c r="N19" s="3916">
        <v>0</v>
      </c>
      <c r="O19" s="4888">
        <v>0</v>
      </c>
      <c r="P19" s="4889">
        <v>5</v>
      </c>
      <c r="Q19" s="4895">
        <v>5</v>
      </c>
      <c r="R19" s="4888">
        <f>SUM(C19+F19+I19+L19)</f>
        <v>0</v>
      </c>
      <c r="S19" s="3918">
        <f>SUM(D19+G19+J19+M19+P19)</f>
        <v>28</v>
      </c>
      <c r="T19" s="3916">
        <f>SUM(R19+S19)</f>
        <v>28</v>
      </c>
    </row>
    <row r="20" spans="2:24" ht="36" customHeight="1" thickBot="1">
      <c r="B20" s="5811" t="s">
        <v>17</v>
      </c>
      <c r="C20" s="5794">
        <f>SUM(C19:C19)</f>
        <v>0</v>
      </c>
      <c r="D20" s="5795">
        <f>SUM(D16:D19)</f>
        <v>56</v>
      </c>
      <c r="E20" s="5796">
        <f>SUM(E16:E19)</f>
        <v>56</v>
      </c>
      <c r="F20" s="5797">
        <v>0</v>
      </c>
      <c r="G20" s="5795">
        <f>SUM(G16:G19)</f>
        <v>63</v>
      </c>
      <c r="H20" s="5798">
        <f>SUM(H16:H19)</f>
        <v>63</v>
      </c>
      <c r="I20" s="5794">
        <v>0</v>
      </c>
      <c r="J20" s="5795">
        <f>SUM(J16:J19)</f>
        <v>40</v>
      </c>
      <c r="K20" s="5796">
        <f>SUM(K16:K19)</f>
        <v>40</v>
      </c>
      <c r="L20" s="5799">
        <v>0</v>
      </c>
      <c r="M20" s="5800">
        <f>SUM(M16:M19)</f>
        <v>0</v>
      </c>
      <c r="N20" s="5798">
        <f>SUM(N16:N19)</f>
        <v>0</v>
      </c>
      <c r="O20" s="5794">
        <v>0</v>
      </c>
      <c r="P20" s="5795">
        <f>SUM(P16:P19)</f>
        <v>5</v>
      </c>
      <c r="Q20" s="5801">
        <f>SUM(Q16:Q19)</f>
        <v>5</v>
      </c>
      <c r="R20" s="5794">
        <f>SUM(R16:R19)</f>
        <v>0</v>
      </c>
      <c r="S20" s="5800">
        <f>SUM(S16:S19)</f>
        <v>164</v>
      </c>
      <c r="T20" s="5798">
        <f>SUM(T16:T19)</f>
        <v>164</v>
      </c>
    </row>
    <row r="21" spans="2:24" ht="55.5" customHeight="1">
      <c r="B21" s="5812" t="s">
        <v>18</v>
      </c>
      <c r="C21" s="5813"/>
      <c r="D21" s="5814"/>
      <c r="E21" s="5815"/>
      <c r="F21" s="5813"/>
      <c r="G21" s="5814"/>
      <c r="H21" s="5816"/>
      <c r="I21" s="5814"/>
      <c r="J21" s="5814"/>
      <c r="K21" s="5815"/>
      <c r="L21" s="5813"/>
      <c r="M21" s="5814"/>
      <c r="N21" s="5816"/>
      <c r="O21" s="5814"/>
      <c r="P21" s="5814"/>
      <c r="Q21" s="5815"/>
      <c r="R21" s="5813"/>
      <c r="S21" s="5814"/>
      <c r="T21" s="5816"/>
    </row>
    <row r="22" spans="2:24" ht="39.75" customHeight="1">
      <c r="B22" s="5793" t="s">
        <v>179</v>
      </c>
      <c r="C22" s="4888">
        <v>0</v>
      </c>
      <c r="D22" s="4889">
        <v>0</v>
      </c>
      <c r="E22" s="4895">
        <v>0</v>
      </c>
      <c r="F22" s="4888">
        <v>0</v>
      </c>
      <c r="G22" s="4889">
        <v>0</v>
      </c>
      <c r="H22" s="5738">
        <f>SUM(F22:G22)</f>
        <v>0</v>
      </c>
      <c r="I22" s="4888">
        <v>0</v>
      </c>
      <c r="J22" s="4889">
        <v>0</v>
      </c>
      <c r="K22" s="5738">
        <v>0</v>
      </c>
      <c r="L22" s="4888">
        <v>0</v>
      </c>
      <c r="M22" s="4889">
        <v>0</v>
      </c>
      <c r="N22" s="5738">
        <v>0</v>
      </c>
      <c r="O22" s="4888">
        <v>0</v>
      </c>
      <c r="P22" s="4889">
        <v>0</v>
      </c>
      <c r="Q22" s="4895">
        <v>0</v>
      </c>
      <c r="R22" s="4888">
        <f>SUM(C22+F22+I22+L22)</f>
        <v>0</v>
      </c>
      <c r="S22" s="4889">
        <f>SUM(D22+G22+J22+M22+P22)</f>
        <v>0</v>
      </c>
      <c r="T22" s="5738">
        <f>SUM(R22+S22)</f>
        <v>0</v>
      </c>
    </row>
    <row r="23" spans="2:24" ht="30" customHeight="1">
      <c r="B23" s="5793" t="s">
        <v>84</v>
      </c>
      <c r="C23" s="4888">
        <v>0</v>
      </c>
      <c r="D23" s="4889">
        <v>0</v>
      </c>
      <c r="E23" s="4895">
        <v>0</v>
      </c>
      <c r="F23" s="4888">
        <v>0</v>
      </c>
      <c r="G23" s="4889">
        <v>0</v>
      </c>
      <c r="H23" s="5738">
        <f>SUM(F23:G23)</f>
        <v>0</v>
      </c>
      <c r="I23" s="4888">
        <v>0</v>
      </c>
      <c r="J23" s="4889">
        <v>0</v>
      </c>
      <c r="K23" s="5738">
        <v>0</v>
      </c>
      <c r="L23" s="4888">
        <v>0</v>
      </c>
      <c r="M23" s="4889">
        <v>0</v>
      </c>
      <c r="N23" s="5738">
        <v>0</v>
      </c>
      <c r="O23" s="4888">
        <v>0</v>
      </c>
      <c r="P23" s="4889">
        <v>0</v>
      </c>
      <c r="Q23" s="4895">
        <v>0</v>
      </c>
      <c r="R23" s="4888">
        <f>SUM(C23+F23+I23+L23)</f>
        <v>0</v>
      </c>
      <c r="S23" s="4889">
        <f>SUM(D23+G23+J23+M23+P23)</f>
        <v>0</v>
      </c>
      <c r="T23" s="5738">
        <f>SUM(R23+S23)</f>
        <v>0</v>
      </c>
      <c r="U23" s="6994"/>
      <c r="V23" s="6995"/>
      <c r="W23" s="6995"/>
      <c r="X23" s="6995"/>
    </row>
    <row r="24" spans="2:24" ht="39" customHeight="1">
      <c r="B24" s="5793" t="s">
        <v>86</v>
      </c>
      <c r="C24" s="4888">
        <v>0</v>
      </c>
      <c r="D24" s="4889">
        <v>0</v>
      </c>
      <c r="E24" s="4895">
        <v>0</v>
      </c>
      <c r="F24" s="4888">
        <v>0</v>
      </c>
      <c r="G24" s="4889">
        <v>0</v>
      </c>
      <c r="H24" s="5738">
        <v>0</v>
      </c>
      <c r="I24" s="4888">
        <v>0</v>
      </c>
      <c r="J24" s="4889">
        <v>0</v>
      </c>
      <c r="K24" s="5738">
        <v>0</v>
      </c>
      <c r="L24" s="4888">
        <v>0</v>
      </c>
      <c r="M24" s="4889">
        <v>0</v>
      </c>
      <c r="N24" s="5738">
        <v>0</v>
      </c>
      <c r="O24" s="4888">
        <v>0</v>
      </c>
      <c r="P24" s="4889">
        <v>0</v>
      </c>
      <c r="Q24" s="4895">
        <v>0</v>
      </c>
      <c r="R24" s="4888">
        <f>SUM(C24+F24+I24+L24)</f>
        <v>0</v>
      </c>
      <c r="S24" s="4889">
        <f>SUM(D24+G24+J24+M24+P24)</f>
        <v>0</v>
      </c>
      <c r="T24" s="5738">
        <f>SUM(R24+S24)</f>
        <v>0</v>
      </c>
    </row>
    <row r="25" spans="2:24" ht="36.75" customHeight="1" thickBot="1">
      <c r="B25" s="5793" t="s">
        <v>175</v>
      </c>
      <c r="C25" s="5817">
        <v>0</v>
      </c>
      <c r="D25" s="5818">
        <v>0</v>
      </c>
      <c r="E25" s="5819">
        <v>0</v>
      </c>
      <c r="F25" s="5817">
        <v>0</v>
      </c>
      <c r="G25" s="5818">
        <v>0</v>
      </c>
      <c r="H25" s="1851">
        <v>0</v>
      </c>
      <c r="I25" s="5820">
        <v>0</v>
      </c>
      <c r="J25" s="5818">
        <v>0</v>
      </c>
      <c r="K25" s="5819">
        <v>0</v>
      </c>
      <c r="L25" s="5817">
        <v>0</v>
      </c>
      <c r="M25" s="5818">
        <v>0</v>
      </c>
      <c r="N25" s="5821">
        <v>0</v>
      </c>
      <c r="O25" s="5820">
        <v>0</v>
      </c>
      <c r="P25" s="5818">
        <v>0</v>
      </c>
      <c r="Q25" s="5819">
        <v>0</v>
      </c>
      <c r="R25" s="5817">
        <v>0</v>
      </c>
      <c r="S25" s="5818">
        <v>0</v>
      </c>
      <c r="T25" s="5821">
        <v>0</v>
      </c>
    </row>
    <row r="26" spans="2:24" ht="41.25" customHeight="1" thickBot="1">
      <c r="B26" s="5822" t="s">
        <v>19</v>
      </c>
      <c r="C26" s="5796">
        <f>SUM(C25:C25)</f>
        <v>0</v>
      </c>
      <c r="D26" s="5794">
        <f>SUM(D22:D25)</f>
        <v>0</v>
      </c>
      <c r="E26" s="5823">
        <f>SUM(E22:E25)</f>
        <v>0</v>
      </c>
      <c r="F26" s="5794">
        <v>0</v>
      </c>
      <c r="G26" s="5794">
        <v>0</v>
      </c>
      <c r="H26" s="5824">
        <v>0</v>
      </c>
      <c r="I26" s="5797">
        <v>0</v>
      </c>
      <c r="J26" s="5794">
        <v>0</v>
      </c>
      <c r="K26" s="5794">
        <v>0</v>
      </c>
      <c r="L26" s="5794">
        <v>0</v>
      </c>
      <c r="M26" s="5794">
        <v>0</v>
      </c>
      <c r="N26" s="5794">
        <v>0</v>
      </c>
      <c r="O26" s="5794">
        <f>SUM(O22:O25)</f>
        <v>0</v>
      </c>
      <c r="P26" s="5794">
        <f>SUM(P22:P25)</f>
        <v>0</v>
      </c>
      <c r="Q26" s="5823">
        <f>SUM(Q22:Q25)</f>
        <v>0</v>
      </c>
      <c r="R26" s="5824">
        <f>SUM(R25:R25)</f>
        <v>0</v>
      </c>
      <c r="S26" s="5794">
        <f>SUM(S22:S25)</f>
        <v>0</v>
      </c>
      <c r="T26" s="5824">
        <f>SUM(T22:T25)</f>
        <v>0</v>
      </c>
    </row>
    <row r="27" spans="2:24" ht="37.5" customHeight="1" thickBot="1">
      <c r="B27" s="3923" t="s">
        <v>29</v>
      </c>
      <c r="C27" s="5825">
        <f>C20</f>
        <v>0</v>
      </c>
      <c r="D27" s="5825">
        <f t="shared" ref="D27:T27" si="0">D20</f>
        <v>56</v>
      </c>
      <c r="E27" s="5825">
        <f t="shared" si="0"/>
        <v>56</v>
      </c>
      <c r="F27" s="5825">
        <f t="shared" si="0"/>
        <v>0</v>
      </c>
      <c r="G27" s="5825">
        <f t="shared" si="0"/>
        <v>63</v>
      </c>
      <c r="H27" s="5825">
        <f t="shared" si="0"/>
        <v>63</v>
      </c>
      <c r="I27" s="5825">
        <f t="shared" si="0"/>
        <v>0</v>
      </c>
      <c r="J27" s="5825">
        <f t="shared" si="0"/>
        <v>40</v>
      </c>
      <c r="K27" s="5825">
        <f t="shared" si="0"/>
        <v>40</v>
      </c>
      <c r="L27" s="5825">
        <f t="shared" si="0"/>
        <v>0</v>
      </c>
      <c r="M27" s="5825">
        <f t="shared" si="0"/>
        <v>0</v>
      </c>
      <c r="N27" s="5825">
        <f t="shared" si="0"/>
        <v>0</v>
      </c>
      <c r="O27" s="5825">
        <f t="shared" si="0"/>
        <v>0</v>
      </c>
      <c r="P27" s="5825">
        <f t="shared" si="0"/>
        <v>5</v>
      </c>
      <c r="Q27" s="5825">
        <f t="shared" si="0"/>
        <v>5</v>
      </c>
      <c r="R27" s="5825">
        <f t="shared" si="0"/>
        <v>0</v>
      </c>
      <c r="S27" s="5825">
        <f t="shared" si="0"/>
        <v>164</v>
      </c>
      <c r="T27" s="5825">
        <f t="shared" si="0"/>
        <v>164</v>
      </c>
      <c r="U27" s="192"/>
    </row>
    <row r="28" spans="2:24" ht="37.5" customHeight="1" thickBot="1">
      <c r="B28" s="5829" t="s">
        <v>34</v>
      </c>
      <c r="C28" s="5830">
        <f>C26</f>
        <v>0</v>
      </c>
      <c r="D28" s="5831">
        <f>D26</f>
        <v>0</v>
      </c>
      <c r="E28" s="5832">
        <f>E26</f>
        <v>0</v>
      </c>
      <c r="F28" s="5833">
        <v>0</v>
      </c>
      <c r="G28" s="5831">
        <v>0</v>
      </c>
      <c r="H28" s="5834">
        <v>0</v>
      </c>
      <c r="I28" s="5835">
        <v>0</v>
      </c>
      <c r="J28" s="5836">
        <v>0</v>
      </c>
      <c r="K28" s="5837">
        <v>0</v>
      </c>
      <c r="L28" s="5838">
        <v>0</v>
      </c>
      <c r="M28" s="5836">
        <v>0</v>
      </c>
      <c r="N28" s="5838">
        <v>0</v>
      </c>
      <c r="O28" s="5835">
        <v>0</v>
      </c>
      <c r="P28" s="5836">
        <v>0</v>
      </c>
      <c r="Q28" s="5838">
        <v>0</v>
      </c>
      <c r="R28" s="5830">
        <f>R26</f>
        <v>0</v>
      </c>
      <c r="S28" s="5831">
        <f>S26</f>
        <v>0</v>
      </c>
      <c r="T28" s="5832">
        <f>T26</f>
        <v>0</v>
      </c>
    </row>
    <row r="29" spans="2:24" ht="49.5" customHeight="1" thickBot="1">
      <c r="B29" s="2293" t="s">
        <v>35</v>
      </c>
      <c r="C29" s="2294">
        <f t="shared" ref="C29:T29" si="1">SUM(C27:C28)</f>
        <v>0</v>
      </c>
      <c r="D29" s="2294">
        <f t="shared" si="1"/>
        <v>56</v>
      </c>
      <c r="E29" s="2294">
        <f t="shared" si="1"/>
        <v>56</v>
      </c>
      <c r="F29" s="2294">
        <f t="shared" si="1"/>
        <v>0</v>
      </c>
      <c r="G29" s="2294">
        <f t="shared" si="1"/>
        <v>63</v>
      </c>
      <c r="H29" s="2294">
        <f t="shared" si="1"/>
        <v>63</v>
      </c>
      <c r="I29" s="2294">
        <f t="shared" si="1"/>
        <v>0</v>
      </c>
      <c r="J29" s="2294">
        <f t="shared" si="1"/>
        <v>40</v>
      </c>
      <c r="K29" s="2294">
        <f t="shared" si="1"/>
        <v>40</v>
      </c>
      <c r="L29" s="2294">
        <f t="shared" si="1"/>
        <v>0</v>
      </c>
      <c r="M29" s="2294">
        <f t="shared" si="1"/>
        <v>0</v>
      </c>
      <c r="N29" s="2294">
        <f t="shared" si="1"/>
        <v>0</v>
      </c>
      <c r="O29" s="2294">
        <f t="shared" si="1"/>
        <v>0</v>
      </c>
      <c r="P29" s="2294">
        <f t="shared" si="1"/>
        <v>5</v>
      </c>
      <c r="Q29" s="2294">
        <f t="shared" si="1"/>
        <v>5</v>
      </c>
      <c r="R29" s="2295">
        <f t="shared" si="1"/>
        <v>0</v>
      </c>
      <c r="S29" s="2296">
        <f t="shared" si="1"/>
        <v>164</v>
      </c>
      <c r="T29" s="2297">
        <f t="shared" si="1"/>
        <v>164</v>
      </c>
    </row>
    <row r="30" spans="2:24">
      <c r="B30" s="1086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108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463"/>
      <c r="C32" s="6463"/>
      <c r="D32" s="6463"/>
      <c r="E32" s="6463"/>
      <c r="F32" s="6463"/>
      <c r="G32" s="6463"/>
      <c r="H32" s="6463"/>
      <c r="I32" s="6463"/>
      <c r="J32" s="6463"/>
      <c r="K32" s="6463"/>
      <c r="L32" s="6463"/>
      <c r="M32" s="6463"/>
      <c r="N32" s="6463"/>
      <c r="O32" s="6463"/>
      <c r="P32" s="6463"/>
      <c r="Q32" s="6463"/>
      <c r="R32" s="6463"/>
      <c r="S32" s="6463"/>
      <c r="T32" s="6463"/>
    </row>
    <row r="33" spans="2:20">
      <c r="B33" s="108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zoomScale="40" zoomScaleNormal="40" workbookViewId="0">
      <selection activeCell="AI31" sqref="AI31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362" t="s">
        <v>170</v>
      </c>
      <c r="B1" s="6362"/>
      <c r="C1" s="6362"/>
      <c r="D1" s="6362"/>
      <c r="E1" s="6362"/>
      <c r="F1" s="6362"/>
      <c r="G1" s="6362"/>
      <c r="H1" s="6362"/>
      <c r="I1" s="6362"/>
      <c r="J1" s="6362"/>
      <c r="K1" s="6362"/>
      <c r="L1" s="6362"/>
      <c r="M1" s="6362"/>
      <c r="N1" s="6362"/>
      <c r="O1" s="6362"/>
      <c r="P1" s="6362"/>
      <c r="Q1" s="6362"/>
      <c r="R1" s="6362"/>
      <c r="S1" s="6362"/>
      <c r="T1" s="6362"/>
    </row>
    <row r="2" spans="1:20" ht="26.25" customHeight="1">
      <c r="A2" s="7013" t="s">
        <v>171</v>
      </c>
      <c r="B2" s="7013"/>
      <c r="C2" s="7013"/>
      <c r="D2" s="7013"/>
      <c r="E2" s="7013"/>
      <c r="F2" s="7013"/>
      <c r="G2" s="7013"/>
      <c r="H2" s="7013"/>
      <c r="I2" s="7013"/>
      <c r="J2" s="7013"/>
      <c r="K2" s="7013"/>
      <c r="L2" s="7013"/>
      <c r="M2" s="7013"/>
      <c r="N2" s="7013"/>
      <c r="O2" s="7013"/>
      <c r="P2" s="7013"/>
      <c r="Q2" s="7013"/>
      <c r="R2" s="7013"/>
      <c r="S2" s="7013"/>
      <c r="T2" s="7013"/>
    </row>
    <row r="3" spans="1:20" ht="28.5" customHeight="1">
      <c r="A3" s="6362" t="s">
        <v>419</v>
      </c>
      <c r="B3" s="6362"/>
      <c r="C3" s="6362"/>
      <c r="D3" s="6362"/>
      <c r="E3" s="6362"/>
      <c r="F3" s="6362"/>
      <c r="G3" s="6362"/>
      <c r="H3" s="6362"/>
      <c r="I3" s="6362"/>
      <c r="J3" s="6362"/>
      <c r="K3" s="6362"/>
      <c r="L3" s="6362"/>
      <c r="M3" s="6362"/>
      <c r="N3" s="6362"/>
      <c r="O3" s="6362"/>
      <c r="P3" s="6362"/>
      <c r="Q3" s="6362"/>
      <c r="R3" s="6362"/>
      <c r="S3" s="6362"/>
      <c r="T3" s="6362"/>
    </row>
    <row r="4" spans="1:20" ht="33" customHeight="1" thickBot="1">
      <c r="B4" s="356"/>
    </row>
    <row r="5" spans="1:20" ht="19.5" customHeight="1">
      <c r="B5" s="6754" t="s">
        <v>1</v>
      </c>
      <c r="C5" s="7015" t="s">
        <v>2</v>
      </c>
      <c r="D5" s="7016"/>
      <c r="E5" s="7016"/>
      <c r="F5" s="7015" t="s">
        <v>3</v>
      </c>
      <c r="G5" s="7016"/>
      <c r="H5" s="7018"/>
      <c r="I5" s="7022" t="s">
        <v>4</v>
      </c>
      <c r="J5" s="7016"/>
      <c r="K5" s="7016"/>
      <c r="L5" s="7015" t="s">
        <v>5</v>
      </c>
      <c r="M5" s="7016"/>
      <c r="N5" s="7018"/>
      <c r="O5" s="7015">
        <v>5</v>
      </c>
      <c r="P5" s="7016"/>
      <c r="Q5" s="7016"/>
      <c r="R5" s="6760" t="s">
        <v>22</v>
      </c>
      <c r="S5" s="6761"/>
      <c r="T5" s="6762"/>
    </row>
    <row r="6" spans="1:20" ht="33" customHeight="1" thickBot="1">
      <c r="B6" s="6755"/>
      <c r="C6" s="7017"/>
      <c r="D6" s="6472"/>
      <c r="E6" s="6472"/>
      <c r="F6" s="7019"/>
      <c r="G6" s="7020"/>
      <c r="H6" s="7021"/>
      <c r="I6" s="7020"/>
      <c r="J6" s="7020"/>
      <c r="K6" s="7020"/>
      <c r="L6" s="7023"/>
      <c r="M6" s="7024"/>
      <c r="N6" s="7025"/>
      <c r="O6" s="7017"/>
      <c r="P6" s="6472"/>
      <c r="Q6" s="6472"/>
      <c r="R6" s="6763"/>
      <c r="S6" s="6764"/>
      <c r="T6" s="6765"/>
    </row>
    <row r="7" spans="1:20" ht="84.75" customHeight="1" thickBot="1">
      <c r="B7" s="7014"/>
      <c r="C7" s="2122" t="s">
        <v>7</v>
      </c>
      <c r="D7" s="2123" t="s">
        <v>8</v>
      </c>
      <c r="E7" s="2124" t="s">
        <v>9</v>
      </c>
      <c r="F7" s="2122" t="s">
        <v>172</v>
      </c>
      <c r="G7" s="2123" t="s">
        <v>8</v>
      </c>
      <c r="H7" s="2124" t="s">
        <v>9</v>
      </c>
      <c r="I7" s="2122" t="s">
        <v>172</v>
      </c>
      <c r="J7" s="2123" t="s">
        <v>8</v>
      </c>
      <c r="K7" s="2124" t="s">
        <v>9</v>
      </c>
      <c r="L7" s="2122" t="s">
        <v>172</v>
      </c>
      <c r="M7" s="2123" t="s">
        <v>8</v>
      </c>
      <c r="N7" s="2124" t="s">
        <v>9</v>
      </c>
      <c r="O7" s="2122" t="s">
        <v>172</v>
      </c>
      <c r="P7" s="2123" t="s">
        <v>8</v>
      </c>
      <c r="Q7" s="2125" t="s">
        <v>9</v>
      </c>
      <c r="R7" s="2122" t="s">
        <v>7</v>
      </c>
      <c r="S7" s="2123" t="s">
        <v>8</v>
      </c>
      <c r="T7" s="2125" t="s">
        <v>9</v>
      </c>
    </row>
    <row r="8" spans="1:20" ht="34.5" customHeight="1">
      <c r="B8" s="5782" t="s">
        <v>10</v>
      </c>
      <c r="C8" s="5783"/>
      <c r="D8" s="5784"/>
      <c r="E8" s="5785"/>
      <c r="F8" s="5786"/>
      <c r="G8" s="5786"/>
      <c r="H8" s="357"/>
      <c r="I8" s="5787"/>
      <c r="J8" s="5784"/>
      <c r="K8" s="5785"/>
      <c r="L8" s="5786"/>
      <c r="M8" s="5786"/>
      <c r="N8" s="357"/>
      <c r="O8" s="5788"/>
      <c r="P8" s="5789"/>
      <c r="Q8" s="5785"/>
      <c r="R8" s="5792"/>
      <c r="S8" s="5792"/>
      <c r="T8" s="457"/>
    </row>
    <row r="9" spans="1:20" ht="31.5" customHeight="1">
      <c r="B9" s="5839" t="s">
        <v>173</v>
      </c>
      <c r="C9" s="4888">
        <v>0</v>
      </c>
      <c r="D9" s="4889">
        <v>0</v>
      </c>
      <c r="E9" s="4895">
        <f>SUM(C9:D9)</f>
        <v>0</v>
      </c>
      <c r="F9" s="4888">
        <v>0</v>
      </c>
      <c r="G9" s="4889">
        <v>0</v>
      </c>
      <c r="H9" s="5738">
        <f t="shared" ref="H9:H15" si="0">SUM(F9:G9)</f>
        <v>0</v>
      </c>
      <c r="I9" s="4888">
        <v>0</v>
      </c>
      <c r="J9" s="4889">
        <v>0</v>
      </c>
      <c r="K9" s="5738">
        <v>0</v>
      </c>
      <c r="L9" s="4888">
        <v>0</v>
      </c>
      <c r="M9" s="4889">
        <v>19</v>
      </c>
      <c r="N9" s="5738">
        <f t="shared" ref="N9:N14" si="1">SUM(L9:M9)</f>
        <v>19</v>
      </c>
      <c r="O9" s="4888">
        <v>0</v>
      </c>
      <c r="P9" s="4889">
        <v>10</v>
      </c>
      <c r="Q9" s="5738">
        <f t="shared" ref="Q9:Q14" si="2">SUM(O9:P9)</f>
        <v>10</v>
      </c>
      <c r="R9" s="5840">
        <f t="shared" ref="R9:S15" si="3">C9+F9+I9+L9+O9</f>
        <v>0</v>
      </c>
      <c r="S9" s="5841">
        <f>SUM(D9+G9+J9+M9+P9)</f>
        <v>29</v>
      </c>
      <c r="T9" s="5842">
        <f t="shared" ref="T9:T15" si="4">SUM(R9:S9)</f>
        <v>29</v>
      </c>
    </row>
    <row r="10" spans="1:20" ht="31.5" customHeight="1">
      <c r="B10" s="5793" t="s">
        <v>174</v>
      </c>
      <c r="C10" s="4888">
        <v>0</v>
      </c>
      <c r="D10" s="4889">
        <v>0</v>
      </c>
      <c r="E10" s="4895">
        <v>0</v>
      </c>
      <c r="F10" s="4888">
        <v>0</v>
      </c>
      <c r="G10" s="4889">
        <v>1</v>
      </c>
      <c r="H10" s="5738">
        <f t="shared" si="0"/>
        <v>1</v>
      </c>
      <c r="I10" s="5843">
        <v>0</v>
      </c>
      <c r="J10" s="4889">
        <v>0</v>
      </c>
      <c r="K10" s="5738">
        <f t="shared" ref="K10:K15" si="5">SUM(I10:J10)</f>
        <v>0</v>
      </c>
      <c r="L10" s="4888">
        <v>0</v>
      </c>
      <c r="M10" s="4889">
        <v>27</v>
      </c>
      <c r="N10" s="5738">
        <f t="shared" si="1"/>
        <v>27</v>
      </c>
      <c r="O10" s="4888">
        <v>0</v>
      </c>
      <c r="P10" s="4889">
        <v>16</v>
      </c>
      <c r="Q10" s="5738">
        <f>SUM(O10:P10)</f>
        <v>16</v>
      </c>
      <c r="R10" s="5840">
        <f t="shared" si="3"/>
        <v>0</v>
      </c>
      <c r="S10" s="5841">
        <f>D10+G10+J10+M10+P10</f>
        <v>44</v>
      </c>
      <c r="T10" s="5842">
        <f>SUM(R10:S10)</f>
        <v>44</v>
      </c>
    </row>
    <row r="11" spans="1:20" ht="58.5" customHeight="1">
      <c r="B11" s="5793" t="s">
        <v>86</v>
      </c>
      <c r="C11" s="4888">
        <v>0</v>
      </c>
      <c r="D11" s="4889">
        <v>0</v>
      </c>
      <c r="E11" s="4895">
        <f>SUM(C11:D11)</f>
        <v>0</v>
      </c>
      <c r="F11" s="4888">
        <v>0</v>
      </c>
      <c r="G11" s="4889">
        <v>0</v>
      </c>
      <c r="H11" s="5738">
        <f t="shared" si="0"/>
        <v>0</v>
      </c>
      <c r="I11" s="4888">
        <v>0</v>
      </c>
      <c r="J11" s="4889">
        <v>0</v>
      </c>
      <c r="K11" s="5738">
        <f t="shared" si="5"/>
        <v>0</v>
      </c>
      <c r="L11" s="4888">
        <v>0</v>
      </c>
      <c r="M11" s="4889">
        <v>0</v>
      </c>
      <c r="N11" s="5738">
        <f t="shared" si="1"/>
        <v>0</v>
      </c>
      <c r="O11" s="4888">
        <v>0</v>
      </c>
      <c r="P11" s="4889">
        <v>21</v>
      </c>
      <c r="Q11" s="5738">
        <f t="shared" si="2"/>
        <v>21</v>
      </c>
      <c r="R11" s="5840">
        <f t="shared" si="3"/>
        <v>0</v>
      </c>
      <c r="S11" s="5841">
        <f t="shared" si="3"/>
        <v>21</v>
      </c>
      <c r="T11" s="5842">
        <f t="shared" si="4"/>
        <v>21</v>
      </c>
    </row>
    <row r="12" spans="1:20" ht="27.75" customHeight="1">
      <c r="B12" s="5793" t="s">
        <v>175</v>
      </c>
      <c r="C12" s="4888">
        <f>C32+C22</f>
        <v>0</v>
      </c>
      <c r="D12" s="4889">
        <v>0</v>
      </c>
      <c r="E12" s="4895">
        <f>SUM(C12:D12)</f>
        <v>0</v>
      </c>
      <c r="F12" s="4888">
        <f>F32+F22</f>
        <v>0</v>
      </c>
      <c r="G12" s="4889">
        <v>0</v>
      </c>
      <c r="H12" s="5738">
        <f t="shared" si="0"/>
        <v>0</v>
      </c>
      <c r="I12" s="4888">
        <v>0</v>
      </c>
      <c r="J12" s="4889">
        <v>0</v>
      </c>
      <c r="K12" s="5738">
        <f t="shared" si="5"/>
        <v>0</v>
      </c>
      <c r="L12" s="4888">
        <v>0</v>
      </c>
      <c r="M12" s="4889">
        <v>0</v>
      </c>
      <c r="N12" s="5738">
        <f>SUM(L12:M12)</f>
        <v>0</v>
      </c>
      <c r="O12" s="4888">
        <v>0</v>
      </c>
      <c r="P12" s="4889">
        <v>0</v>
      </c>
      <c r="Q12" s="5738">
        <v>0</v>
      </c>
      <c r="R12" s="5840">
        <f t="shared" si="3"/>
        <v>0</v>
      </c>
      <c r="S12" s="5841">
        <f>D12+G12+J12+M12+P12</f>
        <v>0</v>
      </c>
      <c r="T12" s="5842">
        <f t="shared" si="4"/>
        <v>0</v>
      </c>
    </row>
    <row r="13" spans="1:20" ht="34.5" customHeight="1">
      <c r="B13" s="5793" t="s">
        <v>176</v>
      </c>
      <c r="C13" s="4888">
        <v>0</v>
      </c>
      <c r="D13" s="4889">
        <v>20</v>
      </c>
      <c r="E13" s="4895">
        <f>SUM(C13:D13)</f>
        <v>20</v>
      </c>
      <c r="F13" s="4888">
        <v>0</v>
      </c>
      <c r="G13" s="4889">
        <v>8</v>
      </c>
      <c r="H13" s="5738">
        <f t="shared" si="0"/>
        <v>8</v>
      </c>
      <c r="I13" s="4888">
        <v>0</v>
      </c>
      <c r="J13" s="4889">
        <v>15</v>
      </c>
      <c r="K13" s="5738">
        <f t="shared" si="5"/>
        <v>15</v>
      </c>
      <c r="L13" s="4888">
        <v>0</v>
      </c>
      <c r="M13" s="4889">
        <v>10</v>
      </c>
      <c r="N13" s="5738">
        <f>SUM(L13:M13)</f>
        <v>10</v>
      </c>
      <c r="O13" s="4888">
        <v>15</v>
      </c>
      <c r="P13" s="4889">
        <v>4</v>
      </c>
      <c r="Q13" s="5738">
        <f t="shared" si="2"/>
        <v>19</v>
      </c>
      <c r="R13" s="5844">
        <f t="shared" si="3"/>
        <v>15</v>
      </c>
      <c r="S13" s="5845">
        <f>D13+G13+J13+M13+P13</f>
        <v>57</v>
      </c>
      <c r="T13" s="5846">
        <f t="shared" si="4"/>
        <v>72</v>
      </c>
    </row>
    <row r="14" spans="1:20" ht="34.5" customHeight="1">
      <c r="B14" s="5793" t="s">
        <v>177</v>
      </c>
      <c r="C14" s="4888">
        <f>C33+C24</f>
        <v>0</v>
      </c>
      <c r="D14" s="4889">
        <v>1</v>
      </c>
      <c r="E14" s="4895">
        <f>SUM(C14:D14)</f>
        <v>1</v>
      </c>
      <c r="F14" s="4888">
        <f>F33+F24</f>
        <v>0</v>
      </c>
      <c r="G14" s="4889">
        <v>10</v>
      </c>
      <c r="H14" s="5738">
        <f t="shared" si="0"/>
        <v>10</v>
      </c>
      <c r="I14" s="4888">
        <v>0</v>
      </c>
      <c r="J14" s="4889">
        <v>12</v>
      </c>
      <c r="K14" s="5738">
        <f t="shared" si="5"/>
        <v>12</v>
      </c>
      <c r="L14" s="4888">
        <v>0</v>
      </c>
      <c r="M14" s="4889">
        <v>8</v>
      </c>
      <c r="N14" s="5738">
        <f t="shared" si="1"/>
        <v>8</v>
      </c>
      <c r="O14" s="4888">
        <v>0</v>
      </c>
      <c r="P14" s="4889">
        <v>19</v>
      </c>
      <c r="Q14" s="5738">
        <f t="shared" si="2"/>
        <v>19</v>
      </c>
      <c r="R14" s="5844">
        <f t="shared" si="3"/>
        <v>0</v>
      </c>
      <c r="S14" s="5845">
        <f>D14+G14+J14+M14+P14</f>
        <v>50</v>
      </c>
      <c r="T14" s="5846">
        <f t="shared" si="4"/>
        <v>50</v>
      </c>
    </row>
    <row r="15" spans="1:20" ht="86.25" customHeight="1" thickBot="1">
      <c r="B15" s="5839" t="s">
        <v>178</v>
      </c>
      <c r="C15" s="4888">
        <v>0</v>
      </c>
      <c r="D15" s="4889">
        <v>28</v>
      </c>
      <c r="E15" s="4895">
        <v>28</v>
      </c>
      <c r="F15" s="4888">
        <v>0</v>
      </c>
      <c r="G15" s="4889">
        <v>13</v>
      </c>
      <c r="H15" s="5847">
        <f t="shared" si="0"/>
        <v>13</v>
      </c>
      <c r="I15" s="4888">
        <v>0</v>
      </c>
      <c r="J15" s="4889">
        <v>13</v>
      </c>
      <c r="K15" s="5847">
        <f t="shared" si="5"/>
        <v>13</v>
      </c>
      <c r="L15" s="4888">
        <v>0</v>
      </c>
      <c r="M15" s="4889">
        <v>25</v>
      </c>
      <c r="N15" s="5847">
        <f>SUM(L15:M15)</f>
        <v>25</v>
      </c>
      <c r="O15" s="4888">
        <v>0</v>
      </c>
      <c r="P15" s="4889">
        <v>27</v>
      </c>
      <c r="Q15" s="5738">
        <v>27</v>
      </c>
      <c r="R15" s="5844">
        <f t="shared" si="3"/>
        <v>0</v>
      </c>
      <c r="S15" s="5845">
        <f>D15+G15+J15+M15+P15</f>
        <v>106</v>
      </c>
      <c r="T15" s="5846">
        <f t="shared" si="4"/>
        <v>106</v>
      </c>
    </row>
    <row r="16" spans="1:20" ht="44.25" customHeight="1" thickBot="1">
      <c r="B16" s="5782" t="s">
        <v>14</v>
      </c>
      <c r="C16" s="5794">
        <f>SUM(C9:C15)</f>
        <v>0</v>
      </c>
      <c r="D16" s="5795">
        <f t="shared" ref="D16:R16" si="6">SUM(D9:D15)</f>
        <v>49</v>
      </c>
      <c r="E16" s="5796">
        <f>SUM(E9:E15)</f>
        <v>49</v>
      </c>
      <c r="F16" s="5797">
        <f t="shared" si="6"/>
        <v>0</v>
      </c>
      <c r="G16" s="5795">
        <f>SUM(G9:G15)</f>
        <v>32</v>
      </c>
      <c r="H16" s="5801">
        <f>SUM(H9:H15)</f>
        <v>32</v>
      </c>
      <c r="I16" s="5794">
        <f t="shared" si="6"/>
        <v>0</v>
      </c>
      <c r="J16" s="5795">
        <f t="shared" si="6"/>
        <v>40</v>
      </c>
      <c r="K16" s="5796">
        <f t="shared" si="6"/>
        <v>40</v>
      </c>
      <c r="L16" s="5797">
        <f t="shared" si="6"/>
        <v>0</v>
      </c>
      <c r="M16" s="5795">
        <f t="shared" si="6"/>
        <v>89</v>
      </c>
      <c r="N16" s="5801">
        <f t="shared" si="6"/>
        <v>89</v>
      </c>
      <c r="O16" s="5794">
        <f t="shared" si="6"/>
        <v>15</v>
      </c>
      <c r="P16" s="5795">
        <f t="shared" si="6"/>
        <v>97</v>
      </c>
      <c r="Q16" s="5796">
        <f t="shared" si="6"/>
        <v>112</v>
      </c>
      <c r="R16" s="5797">
        <f t="shared" si="6"/>
        <v>15</v>
      </c>
      <c r="S16" s="5795">
        <f>SUM(S9:S15)</f>
        <v>307</v>
      </c>
      <c r="T16" s="5796">
        <f>SUM(T9:T15)</f>
        <v>322</v>
      </c>
    </row>
    <row r="17" spans="2:20" ht="30.75" customHeight="1" thickBot="1">
      <c r="B17" s="5802" t="s">
        <v>15</v>
      </c>
      <c r="C17" s="5803"/>
      <c r="D17" s="5804"/>
      <c r="E17" s="5805"/>
      <c r="F17" s="4890"/>
      <c r="G17" s="5804"/>
      <c r="H17" s="5805"/>
      <c r="I17" s="4890"/>
      <c r="J17" s="5804"/>
      <c r="K17" s="5805"/>
      <c r="L17" s="4890"/>
      <c r="M17" s="5804"/>
      <c r="N17" s="5805"/>
      <c r="O17" s="5803"/>
      <c r="P17" s="5804"/>
      <c r="Q17" s="5805"/>
      <c r="R17" s="4890"/>
      <c r="S17" s="4890"/>
      <c r="T17" s="5848"/>
    </row>
    <row r="18" spans="2:20" ht="30" customHeight="1" thickBot="1">
      <c r="B18" s="5807" t="s">
        <v>16</v>
      </c>
      <c r="C18" s="5808"/>
      <c r="D18" s="5809"/>
      <c r="E18" s="5801"/>
      <c r="F18" s="5808"/>
      <c r="G18" s="5809"/>
      <c r="H18" s="5796"/>
      <c r="I18" s="5810"/>
      <c r="J18" s="5809" t="s">
        <v>28</v>
      </c>
      <c r="K18" s="5801"/>
      <c r="L18" s="5808"/>
      <c r="M18" s="5809"/>
      <c r="N18" s="5801"/>
      <c r="O18" s="5794"/>
      <c r="P18" s="5795"/>
      <c r="Q18" s="5801"/>
      <c r="R18" s="5758"/>
      <c r="S18" s="5758"/>
      <c r="T18" s="5849"/>
    </row>
    <row r="19" spans="2:20" ht="30" customHeight="1">
      <c r="B19" s="5839" t="s">
        <v>173</v>
      </c>
      <c r="C19" s="4888">
        <v>0</v>
      </c>
      <c r="D19" s="4889">
        <v>0</v>
      </c>
      <c r="E19" s="4895">
        <v>0</v>
      </c>
      <c r="F19" s="4888">
        <v>0</v>
      </c>
      <c r="G19" s="4889">
        <v>0</v>
      </c>
      <c r="H19" s="5738">
        <f t="shared" ref="H19:H24" si="7">SUM(F19:G19)</f>
        <v>0</v>
      </c>
      <c r="I19" s="4888">
        <v>0</v>
      </c>
      <c r="J19" s="4889">
        <v>0</v>
      </c>
      <c r="K19" s="5738">
        <f t="shared" ref="K19:K25" si="8">SUM(I19:J19)</f>
        <v>0</v>
      </c>
      <c r="L19" s="4888">
        <v>0</v>
      </c>
      <c r="M19" s="4889">
        <v>19</v>
      </c>
      <c r="N19" s="5738">
        <f t="shared" ref="N19:N25" si="9">SUM(L19:M19)</f>
        <v>19</v>
      </c>
      <c r="O19" s="4888">
        <v>0</v>
      </c>
      <c r="P19" s="4889">
        <v>10</v>
      </c>
      <c r="Q19" s="5738">
        <f>SUM(O19:P19)</f>
        <v>10</v>
      </c>
      <c r="R19" s="5791">
        <f t="shared" ref="R19:S25" si="10">C19+F19+I19+L19+O19</f>
        <v>0</v>
      </c>
      <c r="S19" s="358">
        <f>SUM(D19+G19+J19+M19+P19)</f>
        <v>29</v>
      </c>
      <c r="T19" s="359">
        <f t="shared" ref="T19:T25" si="11">SUM(R19:S19)</f>
        <v>29</v>
      </c>
    </row>
    <row r="20" spans="2:20" ht="30" customHeight="1">
      <c r="B20" s="5793" t="s">
        <v>174</v>
      </c>
      <c r="C20" s="4888">
        <v>0</v>
      </c>
      <c r="D20" s="4889">
        <v>0</v>
      </c>
      <c r="E20" s="4895">
        <f>SUM(C20:D20)</f>
        <v>0</v>
      </c>
      <c r="F20" s="4888">
        <v>0</v>
      </c>
      <c r="G20" s="4889">
        <v>1</v>
      </c>
      <c r="H20" s="5738">
        <f t="shared" si="7"/>
        <v>1</v>
      </c>
      <c r="I20" s="5843">
        <v>0</v>
      </c>
      <c r="J20" s="4889">
        <v>0</v>
      </c>
      <c r="K20" s="5738">
        <f t="shared" si="8"/>
        <v>0</v>
      </c>
      <c r="L20" s="4888">
        <v>0</v>
      </c>
      <c r="M20" s="4889">
        <v>27</v>
      </c>
      <c r="N20" s="5738">
        <f t="shared" si="9"/>
        <v>27</v>
      </c>
      <c r="O20" s="4888">
        <v>0</v>
      </c>
      <c r="P20" s="4889">
        <v>16</v>
      </c>
      <c r="Q20" s="5738">
        <f>SUM(O20:P20)</f>
        <v>16</v>
      </c>
      <c r="R20" s="5850">
        <f t="shared" si="10"/>
        <v>0</v>
      </c>
      <c r="S20" s="5845">
        <f t="shared" si="10"/>
        <v>44</v>
      </c>
      <c r="T20" s="5846">
        <f>SUM(R20:S20)</f>
        <v>44</v>
      </c>
    </row>
    <row r="21" spans="2:20" ht="55.5" customHeight="1">
      <c r="B21" s="5793" t="s">
        <v>86</v>
      </c>
      <c r="C21" s="4888">
        <v>0</v>
      </c>
      <c r="D21" s="4889">
        <v>0</v>
      </c>
      <c r="E21" s="4895">
        <f>SUM(C21:D21)</f>
        <v>0</v>
      </c>
      <c r="F21" s="4888">
        <v>0</v>
      </c>
      <c r="G21" s="4889">
        <v>0</v>
      </c>
      <c r="H21" s="5738">
        <f t="shared" si="7"/>
        <v>0</v>
      </c>
      <c r="I21" s="4888">
        <v>0</v>
      </c>
      <c r="J21" s="4889">
        <v>0</v>
      </c>
      <c r="K21" s="5738">
        <f t="shared" si="8"/>
        <v>0</v>
      </c>
      <c r="L21" s="4888">
        <v>0</v>
      </c>
      <c r="M21" s="4889">
        <v>0</v>
      </c>
      <c r="N21" s="5738">
        <f t="shared" si="9"/>
        <v>0</v>
      </c>
      <c r="O21" s="4888">
        <v>0</v>
      </c>
      <c r="P21" s="4889">
        <v>21</v>
      </c>
      <c r="Q21" s="5738">
        <f>SUM(O21:P21)</f>
        <v>21</v>
      </c>
      <c r="R21" s="5850">
        <f t="shared" si="10"/>
        <v>0</v>
      </c>
      <c r="S21" s="5845">
        <f t="shared" si="10"/>
        <v>21</v>
      </c>
      <c r="T21" s="5846">
        <f t="shared" si="11"/>
        <v>21</v>
      </c>
    </row>
    <row r="22" spans="2:20" ht="25.5" customHeight="1">
      <c r="B22" s="5793" t="s">
        <v>175</v>
      </c>
      <c r="C22" s="4888">
        <f>C42+C32</f>
        <v>0</v>
      </c>
      <c r="D22" s="4889">
        <v>0</v>
      </c>
      <c r="E22" s="4895">
        <f>SUM(C22:D22)</f>
        <v>0</v>
      </c>
      <c r="F22" s="4888">
        <f>F42+F32</f>
        <v>0</v>
      </c>
      <c r="G22" s="4889">
        <v>0</v>
      </c>
      <c r="H22" s="5738">
        <f t="shared" si="7"/>
        <v>0</v>
      </c>
      <c r="I22" s="4888">
        <v>0</v>
      </c>
      <c r="J22" s="4889">
        <v>0</v>
      </c>
      <c r="K22" s="5738">
        <f t="shared" si="8"/>
        <v>0</v>
      </c>
      <c r="L22" s="4888">
        <v>0</v>
      </c>
      <c r="M22" s="4889">
        <v>0</v>
      </c>
      <c r="N22" s="5738">
        <f t="shared" si="9"/>
        <v>0</v>
      </c>
      <c r="O22" s="4888">
        <v>0</v>
      </c>
      <c r="P22" s="4889">
        <v>0</v>
      </c>
      <c r="Q22" s="5738">
        <v>0</v>
      </c>
      <c r="R22" s="5850">
        <f t="shared" si="10"/>
        <v>0</v>
      </c>
      <c r="S22" s="5845">
        <f t="shared" si="10"/>
        <v>0</v>
      </c>
      <c r="T22" s="5846">
        <f t="shared" si="11"/>
        <v>0</v>
      </c>
    </row>
    <row r="23" spans="2:20" ht="31.5" customHeight="1">
      <c r="B23" s="5793" t="s">
        <v>176</v>
      </c>
      <c r="C23" s="4888">
        <v>0</v>
      </c>
      <c r="D23" s="4889">
        <v>19</v>
      </c>
      <c r="E23" s="4895">
        <v>19</v>
      </c>
      <c r="F23" s="4888">
        <v>0</v>
      </c>
      <c r="G23" s="4889">
        <v>8</v>
      </c>
      <c r="H23" s="5738">
        <f t="shared" si="7"/>
        <v>8</v>
      </c>
      <c r="I23" s="4888">
        <v>0</v>
      </c>
      <c r="J23" s="4889">
        <v>14</v>
      </c>
      <c r="K23" s="5738">
        <f t="shared" si="8"/>
        <v>14</v>
      </c>
      <c r="L23" s="4888">
        <v>0</v>
      </c>
      <c r="M23" s="4889">
        <v>10</v>
      </c>
      <c r="N23" s="5738">
        <f t="shared" si="9"/>
        <v>10</v>
      </c>
      <c r="O23" s="4888">
        <v>15</v>
      </c>
      <c r="P23" s="4889">
        <v>4</v>
      </c>
      <c r="Q23" s="5738">
        <f>SUM(O23:P23)</f>
        <v>19</v>
      </c>
      <c r="R23" s="5850">
        <f t="shared" si="10"/>
        <v>15</v>
      </c>
      <c r="S23" s="5845">
        <f t="shared" si="10"/>
        <v>55</v>
      </c>
      <c r="T23" s="5846">
        <f t="shared" si="11"/>
        <v>70</v>
      </c>
    </row>
    <row r="24" spans="2:20" ht="36" customHeight="1">
      <c r="B24" s="5793" t="s">
        <v>177</v>
      </c>
      <c r="C24" s="4888">
        <f>C43+C34</f>
        <v>0</v>
      </c>
      <c r="D24" s="4889">
        <v>1</v>
      </c>
      <c r="E24" s="4895">
        <v>1</v>
      </c>
      <c r="F24" s="4888">
        <f>F43+F34</f>
        <v>0</v>
      </c>
      <c r="G24" s="4889">
        <v>10</v>
      </c>
      <c r="H24" s="5738">
        <f t="shared" si="7"/>
        <v>10</v>
      </c>
      <c r="I24" s="4888">
        <v>0</v>
      </c>
      <c r="J24" s="4889">
        <v>11</v>
      </c>
      <c r="K24" s="5738">
        <f t="shared" si="8"/>
        <v>11</v>
      </c>
      <c r="L24" s="4888">
        <v>0</v>
      </c>
      <c r="M24" s="4889">
        <v>8</v>
      </c>
      <c r="N24" s="5738">
        <f t="shared" si="9"/>
        <v>8</v>
      </c>
      <c r="O24" s="4888">
        <v>0</v>
      </c>
      <c r="P24" s="4889">
        <v>19</v>
      </c>
      <c r="Q24" s="5738">
        <f>SUM(O24:P24)</f>
        <v>19</v>
      </c>
      <c r="R24" s="5850">
        <f t="shared" si="10"/>
        <v>0</v>
      </c>
      <c r="S24" s="5845">
        <f t="shared" si="10"/>
        <v>49</v>
      </c>
      <c r="T24" s="5846">
        <f t="shared" si="11"/>
        <v>49</v>
      </c>
    </row>
    <row r="25" spans="2:20" ht="84.75" customHeight="1" thickBot="1">
      <c r="B25" s="5839" t="s">
        <v>178</v>
      </c>
      <c r="C25" s="4888">
        <v>0</v>
      </c>
      <c r="D25" s="4889">
        <v>28</v>
      </c>
      <c r="E25" s="4895">
        <v>28</v>
      </c>
      <c r="F25" s="4888">
        <v>0</v>
      </c>
      <c r="G25" s="4889">
        <v>13</v>
      </c>
      <c r="H25" s="5847">
        <v>13</v>
      </c>
      <c r="I25" s="4888">
        <v>0</v>
      </c>
      <c r="J25" s="4889">
        <v>13</v>
      </c>
      <c r="K25" s="5847">
        <f t="shared" si="8"/>
        <v>13</v>
      </c>
      <c r="L25" s="4888">
        <v>0</v>
      </c>
      <c r="M25" s="4889">
        <v>25</v>
      </c>
      <c r="N25" s="5847">
        <f t="shared" si="9"/>
        <v>25</v>
      </c>
      <c r="O25" s="4888">
        <v>0</v>
      </c>
      <c r="P25" s="4889">
        <v>27</v>
      </c>
      <c r="Q25" s="5738">
        <v>27</v>
      </c>
      <c r="R25" s="5851">
        <f t="shared" si="10"/>
        <v>0</v>
      </c>
      <c r="S25" s="5841">
        <f t="shared" si="10"/>
        <v>106</v>
      </c>
      <c r="T25" s="5842">
        <f t="shared" si="11"/>
        <v>106</v>
      </c>
    </row>
    <row r="26" spans="2:20" ht="45.75" customHeight="1" thickBot="1">
      <c r="B26" s="5811" t="s">
        <v>17</v>
      </c>
      <c r="C26" s="5794">
        <f t="shared" ref="C26:Q26" si="12">SUM(C19:C25)</f>
        <v>0</v>
      </c>
      <c r="D26" s="5795">
        <f t="shared" si="12"/>
        <v>48</v>
      </c>
      <c r="E26" s="5796">
        <f t="shared" si="12"/>
        <v>48</v>
      </c>
      <c r="F26" s="5797">
        <f t="shared" si="12"/>
        <v>0</v>
      </c>
      <c r="G26" s="5795">
        <f t="shared" si="12"/>
        <v>32</v>
      </c>
      <c r="H26" s="5801">
        <f t="shared" si="12"/>
        <v>32</v>
      </c>
      <c r="I26" s="5794">
        <f t="shared" si="12"/>
        <v>0</v>
      </c>
      <c r="J26" s="5795">
        <f t="shared" si="12"/>
        <v>38</v>
      </c>
      <c r="K26" s="5796">
        <f t="shared" si="12"/>
        <v>38</v>
      </c>
      <c r="L26" s="5797">
        <f t="shared" si="12"/>
        <v>0</v>
      </c>
      <c r="M26" s="5795">
        <f t="shared" si="12"/>
        <v>89</v>
      </c>
      <c r="N26" s="5801">
        <f t="shared" si="12"/>
        <v>89</v>
      </c>
      <c r="O26" s="5794">
        <f t="shared" si="12"/>
        <v>15</v>
      </c>
      <c r="P26" s="5795">
        <f t="shared" si="12"/>
        <v>97</v>
      </c>
      <c r="Q26" s="5801">
        <f t="shared" si="12"/>
        <v>112</v>
      </c>
      <c r="R26" s="5794">
        <f>SUM(R19:R25)</f>
        <v>15</v>
      </c>
      <c r="S26" s="5795">
        <f>SUM(S19:S25)</f>
        <v>304</v>
      </c>
      <c r="T26" s="5796">
        <f>SUM(T19:T25)</f>
        <v>319</v>
      </c>
    </row>
    <row r="27" spans="2:20" ht="59.25" customHeight="1">
      <c r="B27" s="5812" t="s">
        <v>18</v>
      </c>
      <c r="C27" s="5813"/>
      <c r="D27" s="5814"/>
      <c r="E27" s="5815"/>
      <c r="F27" s="5813"/>
      <c r="G27" s="5814"/>
      <c r="H27" s="5816"/>
      <c r="I27" s="5814"/>
      <c r="J27" s="5814"/>
      <c r="K27" s="5815"/>
      <c r="L27" s="5813"/>
      <c r="M27" s="5814"/>
      <c r="N27" s="5816"/>
      <c r="O27" s="5814"/>
      <c r="P27" s="5814"/>
      <c r="Q27" s="5815"/>
      <c r="R27" s="5852"/>
      <c r="S27" s="5853"/>
      <c r="T27" s="5854"/>
    </row>
    <row r="28" spans="2:20" ht="34.5" customHeight="1">
      <c r="B28" s="5839" t="s">
        <v>173</v>
      </c>
      <c r="C28" s="5817">
        <v>0</v>
      </c>
      <c r="D28" s="5818">
        <v>0</v>
      </c>
      <c r="E28" s="5819">
        <f t="shared" ref="E28:E34" si="13">SUM(C28:D28)</f>
        <v>0</v>
      </c>
      <c r="F28" s="5817">
        <v>0</v>
      </c>
      <c r="G28" s="5818">
        <v>0</v>
      </c>
      <c r="H28" s="1851">
        <f t="shared" ref="H28:H34" si="14">SUM(F28:G28)</f>
        <v>0</v>
      </c>
      <c r="I28" s="5820">
        <v>0</v>
      </c>
      <c r="J28" s="5818">
        <v>0</v>
      </c>
      <c r="K28" s="5819">
        <f t="shared" ref="K28:K34" si="15">SUM(I28:J28)</f>
        <v>0</v>
      </c>
      <c r="L28" s="5855">
        <v>0</v>
      </c>
      <c r="M28" s="5856">
        <v>0</v>
      </c>
      <c r="N28" s="5738">
        <f t="shared" ref="N28:N34" si="16">SUM(L28:M28)</f>
        <v>0</v>
      </c>
      <c r="O28" s="5820">
        <v>0</v>
      </c>
      <c r="P28" s="5818">
        <v>0</v>
      </c>
      <c r="Q28" s="5819">
        <f>SUM(O28:P28)</f>
        <v>0</v>
      </c>
      <c r="R28" s="5857">
        <f t="shared" ref="R28:S34" si="17">C28+F28+I28+L28+O28</f>
        <v>0</v>
      </c>
      <c r="S28" s="5858">
        <f t="shared" si="17"/>
        <v>0</v>
      </c>
      <c r="T28" s="5859">
        <f t="shared" ref="T28:T34" si="18">SUM(R28:S28)</f>
        <v>0</v>
      </c>
    </row>
    <row r="29" spans="2:20" ht="32.25" customHeight="1">
      <c r="B29" s="5793" t="s">
        <v>174</v>
      </c>
      <c r="C29" s="5860">
        <v>0</v>
      </c>
      <c r="D29" s="1852">
        <v>0</v>
      </c>
      <c r="E29" s="1853">
        <f t="shared" si="13"/>
        <v>0</v>
      </c>
      <c r="F29" s="5860">
        <v>0</v>
      </c>
      <c r="G29" s="1852">
        <v>0</v>
      </c>
      <c r="H29" s="5861">
        <f t="shared" si="14"/>
        <v>0</v>
      </c>
      <c r="I29" s="5786">
        <v>0</v>
      </c>
      <c r="J29" s="1852">
        <v>0</v>
      </c>
      <c r="K29" s="1853">
        <f>SUM(I29:J29)</f>
        <v>0</v>
      </c>
      <c r="L29" s="5860">
        <v>0</v>
      </c>
      <c r="M29" s="1852">
        <v>0</v>
      </c>
      <c r="N29" s="1851">
        <v>0</v>
      </c>
      <c r="O29" s="5786">
        <v>0</v>
      </c>
      <c r="P29" s="1852">
        <v>0</v>
      </c>
      <c r="Q29" s="1853">
        <v>0</v>
      </c>
      <c r="R29" s="5791">
        <f t="shared" si="17"/>
        <v>0</v>
      </c>
      <c r="S29" s="358">
        <f t="shared" si="17"/>
        <v>0</v>
      </c>
      <c r="T29" s="359">
        <f t="shared" si="18"/>
        <v>0</v>
      </c>
    </row>
    <row r="30" spans="2:20" ht="57" customHeight="1">
      <c r="B30" s="5793" t="s">
        <v>86</v>
      </c>
      <c r="C30" s="5855">
        <v>0</v>
      </c>
      <c r="D30" s="5856">
        <v>0</v>
      </c>
      <c r="E30" s="4895">
        <f>SUM(C30:D30)</f>
        <v>0</v>
      </c>
      <c r="F30" s="5855">
        <v>0</v>
      </c>
      <c r="G30" s="5856">
        <v>0</v>
      </c>
      <c r="H30" s="5738">
        <f t="shared" si="14"/>
        <v>0</v>
      </c>
      <c r="I30" s="5862">
        <v>0</v>
      </c>
      <c r="J30" s="5856">
        <v>0</v>
      </c>
      <c r="K30" s="4895">
        <f t="shared" si="15"/>
        <v>0</v>
      </c>
      <c r="L30" s="5855">
        <v>0</v>
      </c>
      <c r="M30" s="5856">
        <v>0</v>
      </c>
      <c r="N30" s="5738">
        <f t="shared" si="16"/>
        <v>0</v>
      </c>
      <c r="O30" s="5862">
        <v>0</v>
      </c>
      <c r="P30" s="5856">
        <v>0</v>
      </c>
      <c r="Q30" s="4895">
        <f>SUM(O30:P30)</f>
        <v>0</v>
      </c>
      <c r="R30" s="5850">
        <f t="shared" si="17"/>
        <v>0</v>
      </c>
      <c r="S30" s="5845">
        <f t="shared" si="17"/>
        <v>0</v>
      </c>
      <c r="T30" s="5846">
        <f t="shared" si="18"/>
        <v>0</v>
      </c>
    </row>
    <row r="31" spans="2:20" ht="27.75" customHeight="1">
      <c r="B31" s="5793" t="s">
        <v>175</v>
      </c>
      <c r="C31" s="5817">
        <v>0</v>
      </c>
      <c r="D31" s="5818">
        <v>0</v>
      </c>
      <c r="E31" s="5819">
        <f>SUM(C31:D31)</f>
        <v>0</v>
      </c>
      <c r="F31" s="5817">
        <v>0</v>
      </c>
      <c r="G31" s="5818">
        <v>0</v>
      </c>
      <c r="H31" s="1851">
        <f t="shared" si="14"/>
        <v>0</v>
      </c>
      <c r="I31" s="5820">
        <v>0</v>
      </c>
      <c r="J31" s="5818">
        <v>0</v>
      </c>
      <c r="K31" s="5819">
        <f>SUM(I31:J31)</f>
        <v>0</v>
      </c>
      <c r="L31" s="5817">
        <v>0</v>
      </c>
      <c r="M31" s="5818">
        <v>0</v>
      </c>
      <c r="N31" s="5821">
        <f>SUM(L31:M31)</f>
        <v>0</v>
      </c>
      <c r="O31" s="5820">
        <v>0</v>
      </c>
      <c r="P31" s="5818">
        <v>0</v>
      </c>
      <c r="Q31" s="5819">
        <v>0</v>
      </c>
      <c r="R31" s="5857">
        <f t="shared" si="17"/>
        <v>0</v>
      </c>
      <c r="S31" s="5858">
        <f t="shared" si="17"/>
        <v>0</v>
      </c>
      <c r="T31" s="5859">
        <f t="shared" si="18"/>
        <v>0</v>
      </c>
    </row>
    <row r="32" spans="2:20" ht="42.75" customHeight="1">
      <c r="B32" s="5793" t="s">
        <v>176</v>
      </c>
      <c r="C32" s="5855">
        <v>0</v>
      </c>
      <c r="D32" s="5856">
        <v>1</v>
      </c>
      <c r="E32" s="4895">
        <v>1</v>
      </c>
      <c r="F32" s="5855">
        <v>0</v>
      </c>
      <c r="G32" s="5856">
        <v>0</v>
      </c>
      <c r="H32" s="5738">
        <f t="shared" si="14"/>
        <v>0</v>
      </c>
      <c r="I32" s="5862">
        <v>0</v>
      </c>
      <c r="J32" s="5856">
        <v>1</v>
      </c>
      <c r="K32" s="4895">
        <f>SUM(I32:J32)</f>
        <v>1</v>
      </c>
      <c r="L32" s="5855">
        <v>0</v>
      </c>
      <c r="M32" s="5856">
        <v>0</v>
      </c>
      <c r="N32" s="5738">
        <f t="shared" si="16"/>
        <v>0</v>
      </c>
      <c r="O32" s="5862">
        <v>0</v>
      </c>
      <c r="P32" s="5856">
        <v>0</v>
      </c>
      <c r="Q32" s="4895">
        <v>0</v>
      </c>
      <c r="R32" s="5850">
        <f t="shared" si="17"/>
        <v>0</v>
      </c>
      <c r="S32" s="5845">
        <f t="shared" si="17"/>
        <v>2</v>
      </c>
      <c r="T32" s="5846">
        <f t="shared" si="18"/>
        <v>2</v>
      </c>
    </row>
    <row r="33" spans="2:21" ht="42" customHeight="1">
      <c r="B33" s="5793" t="s">
        <v>177</v>
      </c>
      <c r="C33" s="5855">
        <v>0</v>
      </c>
      <c r="D33" s="5856">
        <v>0</v>
      </c>
      <c r="E33" s="4895">
        <f>SUM(C33:D33)</f>
        <v>0</v>
      </c>
      <c r="F33" s="5855">
        <v>0</v>
      </c>
      <c r="G33" s="5856">
        <v>0</v>
      </c>
      <c r="H33" s="5738">
        <v>0</v>
      </c>
      <c r="I33" s="5862">
        <v>0</v>
      </c>
      <c r="J33" s="5856">
        <v>1</v>
      </c>
      <c r="K33" s="4895">
        <f t="shared" si="15"/>
        <v>1</v>
      </c>
      <c r="L33" s="5855">
        <v>0</v>
      </c>
      <c r="M33" s="5856">
        <v>0</v>
      </c>
      <c r="N33" s="5738">
        <f t="shared" si="16"/>
        <v>0</v>
      </c>
      <c r="O33" s="5862">
        <v>0</v>
      </c>
      <c r="P33" s="5856">
        <v>0</v>
      </c>
      <c r="Q33" s="4895">
        <v>0</v>
      </c>
      <c r="R33" s="5850">
        <f t="shared" si="17"/>
        <v>0</v>
      </c>
      <c r="S33" s="5845">
        <f t="shared" si="17"/>
        <v>1</v>
      </c>
      <c r="T33" s="5846">
        <f t="shared" si="18"/>
        <v>1</v>
      </c>
    </row>
    <row r="34" spans="2:21" ht="84" customHeight="1" thickBot="1">
      <c r="B34" s="5839" t="s">
        <v>178</v>
      </c>
      <c r="C34" s="5855">
        <v>0</v>
      </c>
      <c r="D34" s="5856">
        <v>0</v>
      </c>
      <c r="E34" s="4895">
        <f t="shared" si="13"/>
        <v>0</v>
      </c>
      <c r="F34" s="5855">
        <v>0</v>
      </c>
      <c r="G34" s="5856">
        <v>0</v>
      </c>
      <c r="H34" s="5738">
        <f t="shared" si="14"/>
        <v>0</v>
      </c>
      <c r="I34" s="5862">
        <v>0</v>
      </c>
      <c r="J34" s="5856">
        <v>0</v>
      </c>
      <c r="K34" s="4895">
        <f t="shared" si="15"/>
        <v>0</v>
      </c>
      <c r="L34" s="5855">
        <v>0</v>
      </c>
      <c r="M34" s="5856">
        <v>0</v>
      </c>
      <c r="N34" s="5738">
        <f t="shared" si="16"/>
        <v>0</v>
      </c>
      <c r="O34" s="5862">
        <v>0</v>
      </c>
      <c r="P34" s="5856">
        <v>0</v>
      </c>
      <c r="Q34" s="4895">
        <v>0</v>
      </c>
      <c r="R34" s="5850">
        <f t="shared" si="17"/>
        <v>0</v>
      </c>
      <c r="S34" s="5845">
        <f t="shared" si="17"/>
        <v>0</v>
      </c>
      <c r="T34" s="5846">
        <f t="shared" si="18"/>
        <v>0</v>
      </c>
    </row>
    <row r="35" spans="2:21" ht="42" customHeight="1" thickBot="1">
      <c r="B35" s="5822" t="s">
        <v>19</v>
      </c>
      <c r="C35" s="5796">
        <f t="shared" ref="C35:R35" si="19">SUM(C28:C34)</f>
        <v>0</v>
      </c>
      <c r="D35" s="5794">
        <f>SUM(D28:D34)</f>
        <v>1</v>
      </c>
      <c r="E35" s="5823">
        <f>SUM(E28:E34)</f>
        <v>1</v>
      </c>
      <c r="F35" s="5794">
        <f t="shared" si="19"/>
        <v>0</v>
      </c>
      <c r="G35" s="5794">
        <f>SUM(G28:G34)</f>
        <v>0</v>
      </c>
      <c r="H35" s="5824">
        <f>SUM(H28:H34)</f>
        <v>0</v>
      </c>
      <c r="I35" s="5797">
        <f t="shared" si="19"/>
        <v>0</v>
      </c>
      <c r="J35" s="5794">
        <f>SUM(J28:J34)</f>
        <v>2</v>
      </c>
      <c r="K35" s="5794">
        <f>SUM(K28:K34)</f>
        <v>2</v>
      </c>
      <c r="L35" s="5794">
        <f t="shared" si="19"/>
        <v>0</v>
      </c>
      <c r="M35" s="5794">
        <f>SUM(M28:M34)</f>
        <v>0</v>
      </c>
      <c r="N35" s="5794">
        <f>SUM(N28:N34)</f>
        <v>0</v>
      </c>
      <c r="O35" s="5794">
        <f t="shared" si="19"/>
        <v>0</v>
      </c>
      <c r="P35" s="5794">
        <f t="shared" si="19"/>
        <v>0</v>
      </c>
      <c r="Q35" s="5823">
        <f t="shared" si="19"/>
        <v>0</v>
      </c>
      <c r="R35" s="5794">
        <f t="shared" si="19"/>
        <v>0</v>
      </c>
      <c r="S35" s="5794">
        <f>SUM(S28:S34)</f>
        <v>3</v>
      </c>
      <c r="T35" s="5824">
        <f>SUM(T28:T34)</f>
        <v>3</v>
      </c>
    </row>
    <row r="36" spans="2:21" ht="39.75" customHeight="1" thickBot="1">
      <c r="B36" s="3923" t="s">
        <v>29</v>
      </c>
      <c r="C36" s="5825">
        <f t="shared" ref="C36:R36" si="20">C26</f>
        <v>0</v>
      </c>
      <c r="D36" s="5826">
        <f t="shared" si="20"/>
        <v>48</v>
      </c>
      <c r="E36" s="5827">
        <f t="shared" si="20"/>
        <v>48</v>
      </c>
      <c r="F36" s="5863">
        <f t="shared" si="20"/>
        <v>0</v>
      </c>
      <c r="G36" s="5826">
        <f>G26</f>
        <v>32</v>
      </c>
      <c r="H36" s="5828">
        <f>H26</f>
        <v>32</v>
      </c>
      <c r="I36" s="5825">
        <f t="shared" si="20"/>
        <v>0</v>
      </c>
      <c r="J36" s="5826">
        <f t="shared" si="20"/>
        <v>38</v>
      </c>
      <c r="K36" s="5827">
        <f t="shared" si="20"/>
        <v>38</v>
      </c>
      <c r="L36" s="5863">
        <f t="shared" si="20"/>
        <v>0</v>
      </c>
      <c r="M36" s="5826">
        <f t="shared" si="20"/>
        <v>89</v>
      </c>
      <c r="N36" s="5828">
        <f t="shared" si="20"/>
        <v>89</v>
      </c>
      <c r="O36" s="5825">
        <f t="shared" si="20"/>
        <v>15</v>
      </c>
      <c r="P36" s="5826">
        <f t="shared" si="20"/>
        <v>97</v>
      </c>
      <c r="Q36" s="5827">
        <f t="shared" si="20"/>
        <v>112</v>
      </c>
      <c r="R36" s="5863">
        <f t="shared" si="20"/>
        <v>15</v>
      </c>
      <c r="S36" s="5826">
        <f>S26</f>
        <v>304</v>
      </c>
      <c r="T36" s="5827">
        <f>T26</f>
        <v>319</v>
      </c>
      <c r="U36" s="192"/>
    </row>
    <row r="37" spans="2:21" ht="49.5" customHeight="1" thickBot="1">
      <c r="B37" s="5829" t="s">
        <v>34</v>
      </c>
      <c r="C37" s="5830">
        <f t="shared" ref="C37:R37" si="21">C35</f>
        <v>0</v>
      </c>
      <c r="D37" s="5831">
        <f>D35</f>
        <v>1</v>
      </c>
      <c r="E37" s="5832">
        <f>E35</f>
        <v>1</v>
      </c>
      <c r="F37" s="5833">
        <f t="shared" si="21"/>
        <v>0</v>
      </c>
      <c r="G37" s="5831">
        <f>G35</f>
        <v>0</v>
      </c>
      <c r="H37" s="5834">
        <f>H35</f>
        <v>0</v>
      </c>
      <c r="I37" s="5830">
        <f t="shared" si="21"/>
        <v>0</v>
      </c>
      <c r="J37" s="5831">
        <f>J35</f>
        <v>2</v>
      </c>
      <c r="K37" s="5832">
        <f>K35</f>
        <v>2</v>
      </c>
      <c r="L37" s="5833">
        <f t="shared" si="21"/>
        <v>0</v>
      </c>
      <c r="M37" s="5831">
        <f>M35</f>
        <v>0</v>
      </c>
      <c r="N37" s="5834">
        <f>N35</f>
        <v>0</v>
      </c>
      <c r="O37" s="5830">
        <f t="shared" si="21"/>
        <v>0</v>
      </c>
      <c r="P37" s="5831">
        <f t="shared" si="21"/>
        <v>0</v>
      </c>
      <c r="Q37" s="5832">
        <f t="shared" si="21"/>
        <v>0</v>
      </c>
      <c r="R37" s="5833">
        <f t="shared" si="21"/>
        <v>0</v>
      </c>
      <c r="S37" s="5831">
        <f>S35</f>
        <v>3</v>
      </c>
      <c r="T37" s="5832">
        <f>T35</f>
        <v>3</v>
      </c>
    </row>
    <row r="38" spans="2:21" ht="47.25" customHeight="1" thickBot="1">
      <c r="B38" s="2126" t="s">
        <v>35</v>
      </c>
      <c r="C38" s="3924">
        <f t="shared" ref="C38:R38" si="22">SUM(C36:C37)</f>
        <v>0</v>
      </c>
      <c r="D38" s="3924">
        <f t="shared" si="22"/>
        <v>49</v>
      </c>
      <c r="E38" s="3924">
        <f t="shared" si="22"/>
        <v>49</v>
      </c>
      <c r="F38" s="3924">
        <f t="shared" si="22"/>
        <v>0</v>
      </c>
      <c r="G38" s="3924">
        <f>SUM(G36:G37)</f>
        <v>32</v>
      </c>
      <c r="H38" s="3924">
        <f>SUM(H36:H37)</f>
        <v>32</v>
      </c>
      <c r="I38" s="3924">
        <f t="shared" si="22"/>
        <v>0</v>
      </c>
      <c r="J38" s="3924">
        <f t="shared" si="22"/>
        <v>40</v>
      </c>
      <c r="K38" s="3924">
        <f t="shared" si="22"/>
        <v>40</v>
      </c>
      <c r="L38" s="3924">
        <f t="shared" si="22"/>
        <v>0</v>
      </c>
      <c r="M38" s="3924">
        <f t="shared" si="22"/>
        <v>89</v>
      </c>
      <c r="N38" s="3924">
        <f t="shared" si="22"/>
        <v>89</v>
      </c>
      <c r="O38" s="3924">
        <f t="shared" si="22"/>
        <v>15</v>
      </c>
      <c r="P38" s="3924">
        <f t="shared" si="22"/>
        <v>97</v>
      </c>
      <c r="Q38" s="3924">
        <f t="shared" si="22"/>
        <v>112</v>
      </c>
      <c r="R38" s="3924">
        <f t="shared" si="22"/>
        <v>15</v>
      </c>
      <c r="S38" s="3924">
        <f>SUM(S36:S37)</f>
        <v>307</v>
      </c>
      <c r="T38" s="3924">
        <f>SUM(T36:T37)</f>
        <v>322</v>
      </c>
    </row>
    <row r="39" spans="2:21" ht="16.5" customHeight="1">
      <c r="B39" s="211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211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463"/>
      <c r="C41" s="6463"/>
      <c r="D41" s="6463"/>
      <c r="E41" s="6463"/>
      <c r="F41" s="6463"/>
      <c r="G41" s="6463"/>
      <c r="H41" s="6463"/>
      <c r="I41" s="6463"/>
      <c r="J41" s="6463"/>
      <c r="K41" s="6463"/>
      <c r="L41" s="6463"/>
      <c r="M41" s="6463"/>
      <c r="N41" s="6463"/>
      <c r="O41" s="6463"/>
      <c r="P41" s="6463"/>
      <c r="Q41" s="6463"/>
      <c r="R41" s="6463"/>
      <c r="S41" s="6463"/>
      <c r="T41" s="6463"/>
    </row>
    <row r="42" spans="2:21">
      <c r="B42" s="211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5"/>
  <sheetViews>
    <sheetView zoomScale="60" zoomScaleNormal="60" workbookViewId="0">
      <selection activeCell="A4" sqref="A4:J4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464"/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6464"/>
    </row>
    <row r="2" spans="1:17">
      <c r="A2" s="6464" t="s">
        <v>170</v>
      </c>
      <c r="B2" s="6464"/>
      <c r="C2" s="6464"/>
      <c r="D2" s="6464"/>
      <c r="E2" s="6464"/>
      <c r="F2" s="6464"/>
      <c r="G2" s="6464"/>
      <c r="H2" s="6464"/>
      <c r="I2" s="6464"/>
      <c r="J2" s="6464"/>
      <c r="K2" s="2266"/>
      <c r="L2" s="2266"/>
      <c r="M2" s="2266"/>
      <c r="N2" s="2266"/>
      <c r="O2" s="2266"/>
      <c r="P2" s="2266"/>
      <c r="Q2" s="2266"/>
    </row>
    <row r="3" spans="1:17">
      <c r="A3" s="6465" t="s">
        <v>171</v>
      </c>
      <c r="B3" s="6465"/>
      <c r="C3" s="6465"/>
      <c r="D3" s="6465"/>
      <c r="E3" s="6465"/>
      <c r="F3" s="6465"/>
      <c r="G3" s="6465"/>
      <c r="H3" s="6465"/>
      <c r="I3" s="6465"/>
      <c r="J3" s="6465"/>
      <c r="K3" s="73"/>
      <c r="L3" s="73"/>
      <c r="M3" s="73"/>
      <c r="N3" s="73"/>
      <c r="O3" s="73"/>
      <c r="P3" s="73"/>
    </row>
    <row r="4" spans="1:17">
      <c r="A4" s="6464" t="s">
        <v>420</v>
      </c>
      <c r="B4" s="6464"/>
      <c r="C4" s="6464"/>
      <c r="D4" s="6464"/>
      <c r="E4" s="6464"/>
      <c r="F4" s="6464"/>
      <c r="G4" s="6464"/>
      <c r="H4" s="6464"/>
      <c r="I4" s="6464"/>
      <c r="J4" s="6464"/>
      <c r="K4" s="2266"/>
      <c r="L4" s="2266"/>
    </row>
    <row r="5" spans="1:17" ht="26.25" thickBot="1">
      <c r="A5" s="329"/>
    </row>
    <row r="6" spans="1:17" ht="27" thickBot="1">
      <c r="A6" s="7026" t="s">
        <v>1</v>
      </c>
      <c r="B6" s="7027" t="s">
        <v>36</v>
      </c>
      <c r="C6" s="7028"/>
      <c r="D6" s="7029"/>
      <c r="E6" s="7027" t="s">
        <v>37</v>
      </c>
      <c r="F6" s="7028"/>
      <c r="G6" s="7029"/>
      <c r="H6" s="6772" t="s">
        <v>38</v>
      </c>
      <c r="I6" s="6761"/>
      <c r="J6" s="6762"/>
      <c r="K6" s="352"/>
      <c r="L6" s="352"/>
    </row>
    <row r="7" spans="1:17" ht="27" thickBot="1">
      <c r="A7" s="6755"/>
      <c r="B7" s="6520" t="s">
        <v>39</v>
      </c>
      <c r="C7" s="7030"/>
      <c r="D7" s="7031"/>
      <c r="E7" s="6520" t="s">
        <v>39</v>
      </c>
      <c r="F7" s="7030"/>
      <c r="G7" s="7031"/>
      <c r="H7" s="6763"/>
      <c r="I7" s="6764"/>
      <c r="J7" s="6765"/>
      <c r="K7" s="352"/>
      <c r="L7" s="352"/>
    </row>
    <row r="8" spans="1:17" ht="50.25" customHeight="1" thickBot="1">
      <c r="A8" s="7014"/>
      <c r="B8" s="2338" t="s">
        <v>7</v>
      </c>
      <c r="C8" s="2338" t="s">
        <v>8</v>
      </c>
      <c r="D8" s="2339" t="s">
        <v>9</v>
      </c>
      <c r="E8" s="2338" t="s">
        <v>7</v>
      </c>
      <c r="F8" s="2338" t="s">
        <v>8</v>
      </c>
      <c r="G8" s="2339" t="s">
        <v>9</v>
      </c>
      <c r="H8" s="2338" t="s">
        <v>7</v>
      </c>
      <c r="I8" s="2338" t="s">
        <v>8</v>
      </c>
      <c r="J8" s="2323" t="s">
        <v>9</v>
      </c>
      <c r="K8" s="352"/>
      <c r="L8" s="352"/>
    </row>
    <row r="9" spans="1:17" ht="26.25">
      <c r="A9" s="2037" t="s">
        <v>10</v>
      </c>
      <c r="B9" s="2324"/>
      <c r="C9" s="360"/>
      <c r="D9" s="361"/>
      <c r="E9" s="2324"/>
      <c r="F9" s="360"/>
      <c r="G9" s="362"/>
      <c r="H9" s="2325"/>
      <c r="I9" s="363"/>
      <c r="J9" s="2340"/>
      <c r="K9" s="352"/>
      <c r="L9" s="352"/>
    </row>
    <row r="10" spans="1:17" ht="27" thickBot="1">
      <c r="A10" s="2118" t="s">
        <v>180</v>
      </c>
      <c r="B10" s="2269">
        <v>0</v>
      </c>
      <c r="C10" s="2270">
        <v>5</v>
      </c>
      <c r="D10" s="2274">
        <v>5</v>
      </c>
      <c r="E10" s="2269">
        <v>0</v>
      </c>
      <c r="F10" s="2270">
        <v>0</v>
      </c>
      <c r="G10" s="2274">
        <v>0</v>
      </c>
      <c r="H10" s="2298">
        <f>B10+E10</f>
        <v>0</v>
      </c>
      <c r="I10" s="2335">
        <f>SUM(C10+F10)</f>
        <v>5</v>
      </c>
      <c r="J10" s="2336">
        <f>SUM(D10+G10)</f>
        <v>5</v>
      </c>
      <c r="K10" s="6973"/>
      <c r="L10" s="6973"/>
      <c r="M10" s="6973"/>
      <c r="N10" s="6973"/>
      <c r="O10" s="6973"/>
    </row>
    <row r="11" spans="1:17" ht="27" thickBot="1">
      <c r="A11" s="2326" t="s">
        <v>27</v>
      </c>
      <c r="B11" s="2275">
        <f t="shared" ref="B11:G11" si="0">SUM(B9:B10)</f>
        <v>0</v>
      </c>
      <c r="C11" s="2275">
        <f t="shared" si="0"/>
        <v>5</v>
      </c>
      <c r="D11" s="2275">
        <f t="shared" si="0"/>
        <v>5</v>
      </c>
      <c r="E11" s="2275">
        <f t="shared" si="0"/>
        <v>0</v>
      </c>
      <c r="F11" s="2275">
        <f t="shared" si="0"/>
        <v>0</v>
      </c>
      <c r="G11" s="2275">
        <f t="shared" si="0"/>
        <v>0</v>
      </c>
      <c r="H11" s="2275">
        <f>SUM(H10:H10)</f>
        <v>0</v>
      </c>
      <c r="I11" s="2337">
        <f>SUM(C11+F11)</f>
        <v>5</v>
      </c>
      <c r="J11" s="2341">
        <f>SUM(D11+G11)</f>
        <v>5</v>
      </c>
      <c r="K11" s="352"/>
      <c r="L11" s="352"/>
    </row>
    <row r="12" spans="1:17" ht="27" thickBot="1">
      <c r="A12" s="2326" t="s">
        <v>15</v>
      </c>
      <c r="B12" s="2301"/>
      <c r="C12" s="2302"/>
      <c r="D12" s="2303"/>
      <c r="E12" s="2301"/>
      <c r="F12" s="2302"/>
      <c r="G12" s="2303"/>
      <c r="H12" s="2304"/>
      <c r="I12" s="2302"/>
      <c r="J12" s="2305"/>
      <c r="K12" s="352"/>
      <c r="L12" s="352"/>
    </row>
    <row r="13" spans="1:17" ht="26.25">
      <c r="A13" s="2327" t="s">
        <v>16</v>
      </c>
      <c r="B13" s="2301"/>
      <c r="C13" s="2290"/>
      <c r="D13" s="2277"/>
      <c r="E13" s="2301"/>
      <c r="F13" s="2290"/>
      <c r="G13" s="2277"/>
      <c r="H13" s="2304"/>
      <c r="I13" s="2167"/>
      <c r="J13" s="2306"/>
      <c r="K13" s="353"/>
      <c r="L13" s="353"/>
    </row>
    <row r="14" spans="1:17" ht="27" thickBot="1">
      <c r="A14" s="2118" t="s">
        <v>180</v>
      </c>
      <c r="B14" s="2269">
        <v>0</v>
      </c>
      <c r="C14" s="2270">
        <v>5</v>
      </c>
      <c r="D14" s="2274">
        <v>5</v>
      </c>
      <c r="E14" s="2287">
        <v>0</v>
      </c>
      <c r="F14" s="2307">
        <v>0</v>
      </c>
      <c r="G14" s="2271">
        <f>SUM(E14:F14)</f>
        <v>0</v>
      </c>
      <c r="H14" s="2298">
        <f>B14+E14</f>
        <v>0</v>
      </c>
      <c r="I14" s="2335">
        <f>SUM(H14+C14+F14)</f>
        <v>5</v>
      </c>
      <c r="J14" s="2336">
        <f>SUM(C14+F14)</f>
        <v>5</v>
      </c>
      <c r="K14" s="345"/>
      <c r="L14" s="345"/>
    </row>
    <row r="15" spans="1:17" ht="27" thickBot="1">
      <c r="A15" s="2328" t="s">
        <v>17</v>
      </c>
      <c r="B15" s="2275">
        <f>SUM(B13:B14)</f>
        <v>0</v>
      </c>
      <c r="C15" s="2275">
        <f>SUM(C13:C14)</f>
        <v>5</v>
      </c>
      <c r="D15" s="2275">
        <f>SUM(D13:D14)</f>
        <v>5</v>
      </c>
      <c r="E15" s="2308">
        <f t="shared" ref="E15:H15" si="1">SUM(E14:E14)</f>
        <v>0</v>
      </c>
      <c r="F15" s="2308">
        <f t="shared" si="1"/>
        <v>0</v>
      </c>
      <c r="G15" s="2289">
        <f t="shared" si="1"/>
        <v>0</v>
      </c>
      <c r="H15" s="2308">
        <f t="shared" si="1"/>
        <v>0</v>
      </c>
      <c r="I15" s="2337">
        <f>SUM(H15+C15+F15)</f>
        <v>5</v>
      </c>
      <c r="J15" s="2341">
        <f>SUM(C15+F15)</f>
        <v>5</v>
      </c>
      <c r="K15" s="354"/>
      <c r="L15" s="354"/>
    </row>
    <row r="16" spans="1:17" ht="51.75" thickBot="1">
      <c r="A16" s="2343" t="s">
        <v>18</v>
      </c>
      <c r="B16" s="2291"/>
      <c r="C16" s="2292"/>
      <c r="D16" s="2309"/>
      <c r="E16" s="2291"/>
      <c r="F16" s="2292"/>
      <c r="G16" s="2310"/>
      <c r="H16" s="2311"/>
      <c r="I16" s="2132"/>
      <c r="J16" s="2312"/>
      <c r="K16" s="345"/>
      <c r="L16" s="345"/>
    </row>
    <row r="17" spans="1:16" ht="27" thickBot="1">
      <c r="A17" s="2342" t="s">
        <v>180</v>
      </c>
      <c r="B17" s="2313">
        <v>0</v>
      </c>
      <c r="C17" s="2314">
        <v>0</v>
      </c>
      <c r="D17" s="2121">
        <f>SUM(B17:C17)</f>
        <v>0</v>
      </c>
      <c r="E17" s="2315">
        <v>0</v>
      </c>
      <c r="F17" s="2316">
        <v>0</v>
      </c>
      <c r="G17" s="2121">
        <f>SUM(E17:F17)</f>
        <v>0</v>
      </c>
      <c r="H17" s="2317">
        <f>B17+E17</f>
        <v>0</v>
      </c>
      <c r="I17" s="2318">
        <f>C17+F17</f>
        <v>0</v>
      </c>
      <c r="J17" s="2319">
        <f>D17+G17</f>
        <v>0</v>
      </c>
      <c r="K17" s="345"/>
      <c r="L17" s="345"/>
    </row>
    <row r="18" spans="1:16" ht="26.25" thickBot="1">
      <c r="A18" s="2328" t="s">
        <v>19</v>
      </c>
      <c r="B18" s="2288">
        <f t="shared" ref="B18:J18" si="2">SUM(B17:B17)</f>
        <v>0</v>
      </c>
      <c r="C18" s="2288">
        <f t="shared" si="2"/>
        <v>0</v>
      </c>
      <c r="D18" s="2288">
        <f t="shared" si="2"/>
        <v>0</v>
      </c>
      <c r="E18" s="2288">
        <f t="shared" si="2"/>
        <v>0</v>
      </c>
      <c r="F18" s="2288">
        <f t="shared" si="2"/>
        <v>0</v>
      </c>
      <c r="G18" s="2288">
        <f t="shared" si="2"/>
        <v>0</v>
      </c>
      <c r="H18" s="2288">
        <f t="shared" si="2"/>
        <v>0</v>
      </c>
      <c r="I18" s="2288">
        <f t="shared" si="2"/>
        <v>0</v>
      </c>
      <c r="J18" s="2289">
        <f t="shared" si="2"/>
        <v>0</v>
      </c>
      <c r="K18" s="345"/>
      <c r="L18" s="345"/>
    </row>
    <row r="19" spans="1:16" ht="26.25" thickBot="1">
      <c r="A19" s="2330" t="s">
        <v>29</v>
      </c>
      <c r="B19" s="2275">
        <f t="shared" ref="B19:J19" si="3">B15</f>
        <v>0</v>
      </c>
      <c r="C19" s="2275">
        <f t="shared" si="3"/>
        <v>5</v>
      </c>
      <c r="D19" s="2275">
        <f t="shared" si="3"/>
        <v>5</v>
      </c>
      <c r="E19" s="2275">
        <f t="shared" si="3"/>
        <v>0</v>
      </c>
      <c r="F19" s="2275">
        <f t="shared" si="3"/>
        <v>0</v>
      </c>
      <c r="G19" s="2320">
        <f t="shared" si="3"/>
        <v>0</v>
      </c>
      <c r="H19" s="2320">
        <f t="shared" si="3"/>
        <v>0</v>
      </c>
      <c r="I19" s="2320">
        <f t="shared" si="3"/>
        <v>5</v>
      </c>
      <c r="J19" s="2276">
        <f t="shared" si="3"/>
        <v>5</v>
      </c>
      <c r="K19" s="365"/>
      <c r="L19" s="365"/>
    </row>
    <row r="20" spans="1:16" ht="26.25" thickBot="1">
      <c r="A20" s="2330" t="s">
        <v>30</v>
      </c>
      <c r="B20" s="2275">
        <f t="shared" ref="B20:J20" si="4">B18</f>
        <v>0</v>
      </c>
      <c r="C20" s="2275">
        <f t="shared" si="4"/>
        <v>0</v>
      </c>
      <c r="D20" s="2275">
        <f t="shared" si="4"/>
        <v>0</v>
      </c>
      <c r="E20" s="2275">
        <f t="shared" si="4"/>
        <v>0</v>
      </c>
      <c r="F20" s="2275">
        <f t="shared" si="4"/>
        <v>0</v>
      </c>
      <c r="G20" s="2320">
        <f t="shared" si="4"/>
        <v>0</v>
      </c>
      <c r="H20" s="2320">
        <f t="shared" si="4"/>
        <v>0</v>
      </c>
      <c r="I20" s="2320">
        <f t="shared" si="4"/>
        <v>0</v>
      </c>
      <c r="J20" s="2276">
        <f t="shared" si="4"/>
        <v>0</v>
      </c>
      <c r="K20" s="70"/>
      <c r="L20" s="70"/>
    </row>
    <row r="21" spans="1:16" ht="26.25" thickBot="1">
      <c r="A21" s="2331" t="s">
        <v>31</v>
      </c>
      <c r="B21" s="2332">
        <f t="shared" ref="B21:J21" si="5">SUM(B19:B20)</f>
        <v>0</v>
      </c>
      <c r="C21" s="2332">
        <f t="shared" si="5"/>
        <v>5</v>
      </c>
      <c r="D21" s="2332">
        <f t="shared" si="5"/>
        <v>5</v>
      </c>
      <c r="E21" s="2332">
        <f t="shared" si="5"/>
        <v>0</v>
      </c>
      <c r="F21" s="2332">
        <f t="shared" si="5"/>
        <v>0</v>
      </c>
      <c r="G21" s="2333">
        <f t="shared" si="5"/>
        <v>0</v>
      </c>
      <c r="H21" s="2333">
        <f t="shared" si="5"/>
        <v>0</v>
      </c>
      <c r="I21" s="2333">
        <f t="shared" si="5"/>
        <v>5</v>
      </c>
      <c r="J21" s="2334">
        <f t="shared" si="5"/>
        <v>5</v>
      </c>
      <c r="K21" s="70"/>
      <c r="L21" s="70"/>
    </row>
    <row r="22" spans="1:16">
      <c r="A22" s="345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45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519"/>
      <c r="B24" s="6519"/>
      <c r="C24" s="6519"/>
      <c r="D24" s="6519"/>
      <c r="E24" s="6519"/>
      <c r="F24" s="6519"/>
      <c r="G24" s="6519"/>
      <c r="H24" s="6519"/>
      <c r="I24" s="6519"/>
      <c r="J24" s="6519"/>
      <c r="K24" s="6519"/>
      <c r="L24" s="6519"/>
      <c r="M24" s="6519"/>
      <c r="N24" s="6519"/>
      <c r="O24" s="6519"/>
      <c r="P24" s="6519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25"/>
  <sheetViews>
    <sheetView zoomScale="50" zoomScaleNormal="50" workbookViewId="0">
      <selection activeCell="G14" sqref="G14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464"/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6464"/>
      <c r="R1" s="6464"/>
      <c r="S1" s="6464"/>
      <c r="T1" s="6464"/>
    </row>
    <row r="2" spans="1:20" ht="25.5" customHeight="1">
      <c r="A2" s="6464" t="s">
        <v>170</v>
      </c>
      <c r="B2" s="6464"/>
      <c r="C2" s="6464"/>
      <c r="D2" s="6464"/>
      <c r="E2" s="6464"/>
      <c r="F2" s="6464"/>
      <c r="G2" s="6464"/>
      <c r="H2" s="6464"/>
      <c r="I2" s="6464"/>
      <c r="J2" s="6464"/>
      <c r="K2" s="6464"/>
      <c r="L2" s="6464"/>
      <c r="M2" s="6464"/>
      <c r="N2" s="2266"/>
      <c r="O2" s="2266"/>
      <c r="P2" s="2266"/>
      <c r="Q2" s="2266"/>
      <c r="R2" s="2266"/>
      <c r="S2" s="2266"/>
      <c r="T2" s="2266"/>
    </row>
    <row r="3" spans="1:20">
      <c r="A3" s="6465" t="s">
        <v>171</v>
      </c>
      <c r="B3" s="6465"/>
      <c r="C3" s="6465"/>
      <c r="D3" s="6465"/>
      <c r="E3" s="6465"/>
      <c r="F3" s="6465"/>
      <c r="G3" s="6465"/>
      <c r="H3" s="6465"/>
      <c r="I3" s="6465"/>
      <c r="J3" s="6465"/>
      <c r="K3" s="6465"/>
      <c r="L3" s="6465"/>
      <c r="M3" s="6465"/>
      <c r="N3" s="73"/>
      <c r="O3" s="73"/>
      <c r="P3" s="73"/>
      <c r="Q3" s="73"/>
      <c r="R3" s="73"/>
      <c r="S3" s="73"/>
    </row>
    <row r="4" spans="1:20" ht="25.5" customHeight="1">
      <c r="A4" s="6464" t="s">
        <v>421</v>
      </c>
      <c r="B4" s="6464"/>
      <c r="C4" s="6464"/>
      <c r="D4" s="6464"/>
      <c r="E4" s="6464"/>
      <c r="F4" s="6464"/>
      <c r="G4" s="6464"/>
      <c r="H4" s="6464"/>
      <c r="I4" s="6464"/>
      <c r="J4" s="6464"/>
      <c r="K4" s="6464"/>
      <c r="L4" s="6464"/>
      <c r="M4" s="6464"/>
      <c r="N4" s="2266"/>
      <c r="O4" s="2266"/>
    </row>
    <row r="5" spans="1:20" ht="26.25" thickBot="1">
      <c r="A5" s="329"/>
    </row>
    <row r="6" spans="1:20" ht="26.25" customHeight="1" thickBot="1">
      <c r="A6" s="7026" t="s">
        <v>1</v>
      </c>
      <c r="B6" s="7027" t="s">
        <v>36</v>
      </c>
      <c r="C6" s="7028"/>
      <c r="D6" s="7029"/>
      <c r="E6" s="7027" t="s">
        <v>37</v>
      </c>
      <c r="F6" s="7028"/>
      <c r="G6" s="7029"/>
      <c r="H6" s="7027" t="s">
        <v>43</v>
      </c>
      <c r="I6" s="7028"/>
      <c r="J6" s="7029"/>
      <c r="K6" s="6772" t="s">
        <v>38</v>
      </c>
      <c r="L6" s="6761"/>
      <c r="M6" s="6762"/>
      <c r="N6" s="352"/>
      <c r="O6" s="352"/>
    </row>
    <row r="7" spans="1:20" ht="26.25" customHeight="1" thickBot="1">
      <c r="A7" s="6755"/>
      <c r="B7" s="6520" t="s">
        <v>39</v>
      </c>
      <c r="C7" s="7030"/>
      <c r="D7" s="7031"/>
      <c r="E7" s="6520" t="s">
        <v>39</v>
      </c>
      <c r="F7" s="7030"/>
      <c r="G7" s="7031"/>
      <c r="H7" s="6520" t="s">
        <v>39</v>
      </c>
      <c r="I7" s="7030"/>
      <c r="J7" s="7031"/>
      <c r="K7" s="6763"/>
      <c r="L7" s="6764"/>
      <c r="M7" s="6765"/>
      <c r="N7" s="352"/>
      <c r="O7" s="352"/>
    </row>
    <row r="8" spans="1:20" ht="63" customHeight="1" thickBot="1">
      <c r="A8" s="7014"/>
      <c r="B8" s="2321" t="s">
        <v>7</v>
      </c>
      <c r="C8" s="2322" t="s">
        <v>8</v>
      </c>
      <c r="D8" s="2323" t="s">
        <v>9</v>
      </c>
      <c r="E8" s="2321" t="s">
        <v>7</v>
      </c>
      <c r="F8" s="2322" t="s">
        <v>8</v>
      </c>
      <c r="G8" s="2323" t="s">
        <v>9</v>
      </c>
      <c r="H8" s="2321" t="s">
        <v>7</v>
      </c>
      <c r="I8" s="2322" t="s">
        <v>8</v>
      </c>
      <c r="J8" s="2323" t="s">
        <v>9</v>
      </c>
      <c r="K8" s="2321" t="s">
        <v>7</v>
      </c>
      <c r="L8" s="2322" t="s">
        <v>8</v>
      </c>
      <c r="M8" s="2323" t="s">
        <v>9</v>
      </c>
      <c r="N8" s="352"/>
      <c r="O8" s="352"/>
    </row>
    <row r="9" spans="1:20" ht="26.25">
      <c r="A9" s="2037" t="s">
        <v>10</v>
      </c>
      <c r="B9" s="2324"/>
      <c r="C9" s="360"/>
      <c r="D9" s="361"/>
      <c r="E9" s="2324"/>
      <c r="F9" s="360"/>
      <c r="G9" s="362"/>
      <c r="H9" s="2324"/>
      <c r="I9" s="360"/>
      <c r="J9" s="362"/>
      <c r="K9" s="2325"/>
      <c r="L9" s="363"/>
      <c r="M9" s="364"/>
      <c r="N9" s="352"/>
      <c r="O9" s="352"/>
    </row>
    <row r="10" spans="1:20" ht="27" thickBot="1">
      <c r="A10" s="2118" t="s">
        <v>180</v>
      </c>
      <c r="B10" s="2269">
        <v>0</v>
      </c>
      <c r="C10" s="2270">
        <v>8</v>
      </c>
      <c r="D10" s="2274">
        <v>8</v>
      </c>
      <c r="E10" s="3908">
        <v>0</v>
      </c>
      <c r="F10" s="3909">
        <v>4</v>
      </c>
      <c r="G10" s="3911">
        <f>SUM(E10:F10)</f>
        <v>4</v>
      </c>
      <c r="H10" s="3908">
        <v>0</v>
      </c>
      <c r="I10" s="3909">
        <v>3</v>
      </c>
      <c r="J10" s="3911">
        <f>SUM(H10:I10)</f>
        <v>3</v>
      </c>
      <c r="K10" s="2298">
        <f>B10+E10</f>
        <v>0</v>
      </c>
      <c r="L10" s="2299">
        <f>C10+F10+I10</f>
        <v>15</v>
      </c>
      <c r="M10" s="2300">
        <f>D10+G10+J10</f>
        <v>15</v>
      </c>
      <c r="N10" s="7032"/>
      <c r="O10" s="6973"/>
      <c r="P10" s="6973"/>
      <c r="Q10" s="6973"/>
      <c r="R10" s="6973"/>
    </row>
    <row r="11" spans="1:20" ht="27" thickBot="1">
      <c r="A11" s="2326" t="s">
        <v>27</v>
      </c>
      <c r="B11" s="2275">
        <f t="shared" ref="B11:D11" si="0">SUM(B9:B10)</f>
        <v>0</v>
      </c>
      <c r="C11" s="2275">
        <f t="shared" si="0"/>
        <v>8</v>
      </c>
      <c r="D11" s="2275">
        <f t="shared" si="0"/>
        <v>8</v>
      </c>
      <c r="E11" s="3740">
        <f t="shared" ref="E11:G11" si="1">SUM(E9:E10)</f>
        <v>0</v>
      </c>
      <c r="F11" s="3740">
        <f t="shared" si="1"/>
        <v>4</v>
      </c>
      <c r="G11" s="3740">
        <f t="shared" si="1"/>
        <v>4</v>
      </c>
      <c r="H11" s="3740">
        <f>SUM(H9:H10)</f>
        <v>0</v>
      </c>
      <c r="I11" s="3740">
        <f>SUM(I9:I10)</f>
        <v>3</v>
      </c>
      <c r="J11" s="3740">
        <f>SUM(J9:J10)</f>
        <v>3</v>
      </c>
      <c r="K11" s="2275">
        <f>SUM(K10:K10)</f>
        <v>0</v>
      </c>
      <c r="L11" s="2275">
        <f>SUM(L10:L10)</f>
        <v>15</v>
      </c>
      <c r="M11" s="2276">
        <f>SUM(M10:M10)</f>
        <v>15</v>
      </c>
      <c r="N11" s="352"/>
      <c r="O11" s="352"/>
    </row>
    <row r="12" spans="1:20" ht="27" customHeight="1" thickBot="1">
      <c r="A12" s="2326" t="s">
        <v>15</v>
      </c>
      <c r="B12" s="2301"/>
      <c r="C12" s="2302"/>
      <c r="D12" s="2303"/>
      <c r="E12" s="3925"/>
      <c r="F12" s="3926"/>
      <c r="G12" s="2303"/>
      <c r="H12" s="3925"/>
      <c r="I12" s="3926"/>
      <c r="J12" s="2303"/>
      <c r="K12" s="2304"/>
      <c r="L12" s="2302"/>
      <c r="M12" s="2305"/>
      <c r="N12" s="352"/>
      <c r="O12" s="352"/>
    </row>
    <row r="13" spans="1:20" ht="26.25">
      <c r="A13" s="2327" t="s">
        <v>16</v>
      </c>
      <c r="B13" s="2301"/>
      <c r="C13" s="2290"/>
      <c r="D13" s="2277"/>
      <c r="E13" s="3925"/>
      <c r="F13" s="3919"/>
      <c r="G13" s="3912"/>
      <c r="H13" s="3925"/>
      <c r="I13" s="3919"/>
      <c r="J13" s="3912"/>
      <c r="K13" s="2304"/>
      <c r="L13" s="2167"/>
      <c r="M13" s="2306"/>
      <c r="N13" s="353"/>
      <c r="O13" s="353"/>
    </row>
    <row r="14" spans="1:20" ht="27" thickBot="1">
      <c r="A14" s="2118" t="s">
        <v>180</v>
      </c>
      <c r="B14" s="2269">
        <v>0</v>
      </c>
      <c r="C14" s="2270">
        <v>8</v>
      </c>
      <c r="D14" s="2274">
        <v>8</v>
      </c>
      <c r="E14" s="3915">
        <v>0</v>
      </c>
      <c r="F14" s="3927">
        <v>4</v>
      </c>
      <c r="G14" s="3910">
        <f>SUM(E14:F14)</f>
        <v>4</v>
      </c>
      <c r="H14" s="3915">
        <v>0</v>
      </c>
      <c r="I14" s="3927">
        <v>3</v>
      </c>
      <c r="J14" s="3910">
        <f>SUM(H14:I14)</f>
        <v>3</v>
      </c>
      <c r="K14" s="2298">
        <f>B14+E14</f>
        <v>0</v>
      </c>
      <c r="L14" s="2299">
        <f>C14+F14+I14</f>
        <v>15</v>
      </c>
      <c r="M14" s="2300">
        <f>D14+G14+J14</f>
        <v>15</v>
      </c>
      <c r="N14" s="345"/>
      <c r="O14" s="345"/>
    </row>
    <row r="15" spans="1:20" ht="27" thickBot="1">
      <c r="A15" s="2328" t="s">
        <v>17</v>
      </c>
      <c r="B15" s="2275">
        <f>SUM(B13:B14)</f>
        <v>0</v>
      </c>
      <c r="C15" s="2275">
        <f>SUM(C13:C14)</f>
        <v>8</v>
      </c>
      <c r="D15" s="2275">
        <f>SUM(D13:D14)</f>
        <v>8</v>
      </c>
      <c r="E15" s="3928">
        <f t="shared" ref="E15:G15" si="2">SUM(E14:E14)</f>
        <v>0</v>
      </c>
      <c r="F15" s="3928">
        <f t="shared" si="2"/>
        <v>4</v>
      </c>
      <c r="G15" s="3738">
        <f t="shared" si="2"/>
        <v>4</v>
      </c>
      <c r="H15" s="3928">
        <f>SUM(H14:H14)</f>
        <v>0</v>
      </c>
      <c r="I15" s="3928">
        <f>SUM(I14:I14)</f>
        <v>3</v>
      </c>
      <c r="J15" s="3738">
        <f>SUM(J14:J14)</f>
        <v>3</v>
      </c>
      <c r="K15" s="2308">
        <f t="shared" ref="K15:M15" si="3">SUM(K14:K14)</f>
        <v>0</v>
      </c>
      <c r="L15" s="2308">
        <f t="shared" si="3"/>
        <v>15</v>
      </c>
      <c r="M15" s="2289">
        <f t="shared" si="3"/>
        <v>15</v>
      </c>
      <c r="N15" s="354"/>
      <c r="O15" s="354"/>
    </row>
    <row r="16" spans="1:20" ht="27" thickBot="1">
      <c r="A16" s="2329" t="s">
        <v>18</v>
      </c>
      <c r="B16" s="2291"/>
      <c r="C16" s="2292"/>
      <c r="D16" s="2309"/>
      <c r="E16" s="3920"/>
      <c r="F16" s="3921"/>
      <c r="G16" s="3929"/>
      <c r="H16" s="3920"/>
      <c r="I16" s="3921"/>
      <c r="J16" s="3929"/>
      <c r="K16" s="2311"/>
      <c r="L16" s="2132"/>
      <c r="M16" s="2312"/>
      <c r="N16" s="345"/>
      <c r="O16" s="345"/>
    </row>
    <row r="17" spans="1:19" ht="27" thickBot="1">
      <c r="A17" s="2118" t="s">
        <v>180</v>
      </c>
      <c r="B17" s="2313">
        <v>0</v>
      </c>
      <c r="C17" s="2314">
        <v>0</v>
      </c>
      <c r="D17" s="2121">
        <f>SUM(B17:C17)</f>
        <v>0</v>
      </c>
      <c r="E17" s="2315">
        <v>0</v>
      </c>
      <c r="F17" s="3930">
        <v>0</v>
      </c>
      <c r="G17" s="3922">
        <f>SUM(E17:F17)</f>
        <v>0</v>
      </c>
      <c r="H17" s="2315">
        <v>0</v>
      </c>
      <c r="I17" s="3930">
        <v>0</v>
      </c>
      <c r="J17" s="3922">
        <f>SUM(H17:I17)</f>
        <v>0</v>
      </c>
      <c r="K17" s="2317">
        <f>B17+E17</f>
        <v>0</v>
      </c>
      <c r="L17" s="2318">
        <f>C17+F17</f>
        <v>0</v>
      </c>
      <c r="M17" s="2319">
        <f>D17+G17</f>
        <v>0</v>
      </c>
      <c r="N17" s="345"/>
      <c r="O17" s="345"/>
    </row>
    <row r="18" spans="1:19" ht="26.25" thickBot="1">
      <c r="A18" s="2328" t="s">
        <v>19</v>
      </c>
      <c r="B18" s="2288">
        <f t="shared" ref="B18:M18" si="4">SUM(B17:B17)</f>
        <v>0</v>
      </c>
      <c r="C18" s="2288">
        <f t="shared" si="4"/>
        <v>0</v>
      </c>
      <c r="D18" s="2288">
        <f t="shared" si="4"/>
        <v>0</v>
      </c>
      <c r="E18" s="3737">
        <f t="shared" ref="E18:G18" si="5">SUM(E17:E17)</f>
        <v>0</v>
      </c>
      <c r="F18" s="3737">
        <f t="shared" si="5"/>
        <v>0</v>
      </c>
      <c r="G18" s="3737">
        <f t="shared" si="5"/>
        <v>0</v>
      </c>
      <c r="H18" s="3737">
        <f>SUM(H17:H17)</f>
        <v>0</v>
      </c>
      <c r="I18" s="3737">
        <f>SUM(I17:I17)</f>
        <v>0</v>
      </c>
      <c r="J18" s="3737">
        <f>SUM(J17:J17)</f>
        <v>0</v>
      </c>
      <c r="K18" s="2288">
        <f t="shared" si="4"/>
        <v>0</v>
      </c>
      <c r="L18" s="2288">
        <f t="shared" si="4"/>
        <v>0</v>
      </c>
      <c r="M18" s="2289">
        <f t="shared" si="4"/>
        <v>0</v>
      </c>
      <c r="N18" s="345"/>
      <c r="O18" s="345"/>
    </row>
    <row r="19" spans="1:19" ht="26.25" thickBot="1">
      <c r="A19" s="2330" t="s">
        <v>29</v>
      </c>
      <c r="B19" s="2275">
        <f t="shared" ref="B19:M19" si="6">B15</f>
        <v>0</v>
      </c>
      <c r="C19" s="2275">
        <f t="shared" si="6"/>
        <v>8</v>
      </c>
      <c r="D19" s="2275">
        <f t="shared" si="6"/>
        <v>8</v>
      </c>
      <c r="E19" s="3740">
        <f t="shared" si="6"/>
        <v>0</v>
      </c>
      <c r="F19" s="3740">
        <f t="shared" si="6"/>
        <v>4</v>
      </c>
      <c r="G19" s="3931">
        <f t="shared" si="6"/>
        <v>4</v>
      </c>
      <c r="H19" s="3740">
        <f>H15</f>
        <v>0</v>
      </c>
      <c r="I19" s="3740">
        <f>I15</f>
        <v>3</v>
      </c>
      <c r="J19" s="3931">
        <f>J15</f>
        <v>3</v>
      </c>
      <c r="K19" s="2320">
        <f t="shared" si="6"/>
        <v>0</v>
      </c>
      <c r="L19" s="2320">
        <f t="shared" si="6"/>
        <v>15</v>
      </c>
      <c r="M19" s="2276">
        <f t="shared" si="6"/>
        <v>15</v>
      </c>
      <c r="N19" s="365"/>
      <c r="O19" s="365"/>
    </row>
    <row r="20" spans="1:19" ht="26.25" thickBot="1">
      <c r="A20" s="2330" t="s">
        <v>30</v>
      </c>
      <c r="B20" s="2275">
        <f t="shared" ref="B20:M20" si="7">B18</f>
        <v>0</v>
      </c>
      <c r="C20" s="2275">
        <f t="shared" si="7"/>
        <v>0</v>
      </c>
      <c r="D20" s="2275">
        <f t="shared" si="7"/>
        <v>0</v>
      </c>
      <c r="E20" s="3740">
        <f t="shared" si="7"/>
        <v>0</v>
      </c>
      <c r="F20" s="3740">
        <f t="shared" si="7"/>
        <v>0</v>
      </c>
      <c r="G20" s="3931">
        <f t="shared" si="7"/>
        <v>0</v>
      </c>
      <c r="H20" s="3740">
        <f>H18</f>
        <v>0</v>
      </c>
      <c r="I20" s="3740">
        <f>I18</f>
        <v>0</v>
      </c>
      <c r="J20" s="3931">
        <f>J18</f>
        <v>0</v>
      </c>
      <c r="K20" s="2320">
        <f t="shared" si="7"/>
        <v>0</v>
      </c>
      <c r="L20" s="2320">
        <f t="shared" si="7"/>
        <v>0</v>
      </c>
      <c r="M20" s="2276">
        <f t="shared" si="7"/>
        <v>0</v>
      </c>
      <c r="N20" s="70"/>
      <c r="O20" s="70"/>
    </row>
    <row r="21" spans="1:19" ht="26.25" thickBot="1">
      <c r="A21" s="2331" t="s">
        <v>31</v>
      </c>
      <c r="B21" s="2332">
        <f t="shared" ref="B21:M21" si="8">SUM(B19:B20)</f>
        <v>0</v>
      </c>
      <c r="C21" s="2332">
        <f t="shared" si="8"/>
        <v>8</v>
      </c>
      <c r="D21" s="2332">
        <f t="shared" si="8"/>
        <v>8</v>
      </c>
      <c r="E21" s="2332">
        <f t="shared" si="8"/>
        <v>0</v>
      </c>
      <c r="F21" s="2332">
        <f t="shared" si="8"/>
        <v>4</v>
      </c>
      <c r="G21" s="2333">
        <f t="shared" si="8"/>
        <v>4</v>
      </c>
      <c r="H21" s="2332">
        <f>SUM(H19:H20)</f>
        <v>0</v>
      </c>
      <c r="I21" s="2332">
        <f>SUM(I19:I20)</f>
        <v>3</v>
      </c>
      <c r="J21" s="2333">
        <f>SUM(J19:J20)</f>
        <v>3</v>
      </c>
      <c r="K21" s="2333">
        <f t="shared" si="8"/>
        <v>0</v>
      </c>
      <c r="L21" s="2333">
        <f t="shared" si="8"/>
        <v>15</v>
      </c>
      <c r="M21" s="2334">
        <f t="shared" si="8"/>
        <v>15</v>
      </c>
      <c r="N21" s="70"/>
      <c r="O21" s="70"/>
    </row>
    <row r="22" spans="1:19">
      <c r="A22" s="345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45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519"/>
      <c r="B24" s="6519"/>
      <c r="C24" s="6519"/>
      <c r="D24" s="6519"/>
      <c r="E24" s="6519"/>
      <c r="F24" s="6519"/>
      <c r="G24" s="6519"/>
      <c r="H24" s="6519"/>
      <c r="I24" s="6519"/>
      <c r="J24" s="6519"/>
      <c r="K24" s="6519"/>
      <c r="L24" s="6519"/>
      <c r="M24" s="6519"/>
      <c r="N24" s="6519"/>
      <c r="O24" s="6519"/>
      <c r="P24" s="6519"/>
      <c r="Q24" s="6519"/>
      <c r="R24" s="6519"/>
      <c r="S24" s="6519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G33" sqref="G33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464" t="s">
        <v>170</v>
      </c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366"/>
      <c r="O1" s="366"/>
      <c r="P1" s="366"/>
      <c r="Q1" s="366"/>
      <c r="R1" s="366"/>
      <c r="S1" s="366"/>
      <c r="T1" s="366"/>
    </row>
    <row r="2" spans="1:25" ht="22.5" customHeight="1">
      <c r="A2" s="6464" t="s">
        <v>171</v>
      </c>
      <c r="B2" s="6464"/>
      <c r="C2" s="6464"/>
      <c r="D2" s="6464"/>
      <c r="E2" s="6464"/>
      <c r="F2" s="6464"/>
      <c r="G2" s="6464"/>
      <c r="H2" s="6464"/>
      <c r="I2" s="6464"/>
      <c r="J2" s="6464"/>
      <c r="K2" s="6464"/>
      <c r="L2" s="6464"/>
      <c r="M2" s="6464"/>
      <c r="N2" s="366"/>
      <c r="O2" s="366"/>
      <c r="P2" s="366"/>
    </row>
    <row r="3" spans="1:25" ht="24.75" customHeight="1">
      <c r="A3" s="6464" t="s">
        <v>422</v>
      </c>
      <c r="B3" s="6464"/>
      <c r="C3" s="6464"/>
      <c r="D3" s="6464"/>
      <c r="E3" s="6464"/>
      <c r="F3" s="6464"/>
      <c r="G3" s="6464"/>
      <c r="H3" s="6464"/>
      <c r="I3" s="6464"/>
      <c r="J3" s="6464"/>
      <c r="K3" s="6464"/>
      <c r="L3" s="6464"/>
      <c r="M3" s="6464"/>
      <c r="N3" s="1648"/>
      <c r="O3" s="1648"/>
    </row>
    <row r="4" spans="1:25" ht="19.5" customHeight="1" thickBot="1">
      <c r="A4" s="356"/>
    </row>
    <row r="5" spans="1:25" ht="33" customHeight="1" thickBot="1">
      <c r="A5" s="6666" t="s">
        <v>1</v>
      </c>
      <c r="B5" s="7039" t="s">
        <v>36</v>
      </c>
      <c r="C5" s="7040"/>
      <c r="D5" s="7041"/>
      <c r="E5" s="7039" t="s">
        <v>37</v>
      </c>
      <c r="F5" s="7040"/>
      <c r="G5" s="7041"/>
      <c r="H5" s="7039" t="s">
        <v>43</v>
      </c>
      <c r="I5" s="7040"/>
      <c r="J5" s="7041"/>
      <c r="K5" s="6657" t="s">
        <v>38</v>
      </c>
      <c r="L5" s="7008"/>
      <c r="M5" s="7009"/>
      <c r="N5" s="367"/>
      <c r="O5" s="367"/>
    </row>
    <row r="6" spans="1:25" ht="33" customHeight="1" thickBot="1">
      <c r="A6" s="6996"/>
      <c r="B6" s="7042" t="s">
        <v>39</v>
      </c>
      <c r="C6" s="7043"/>
      <c r="D6" s="7044"/>
      <c r="E6" s="7042" t="s">
        <v>39</v>
      </c>
      <c r="F6" s="7043"/>
      <c r="G6" s="7044"/>
      <c r="H6" s="7042" t="s">
        <v>39</v>
      </c>
      <c r="I6" s="7043"/>
      <c r="J6" s="7044"/>
      <c r="K6" s="7010"/>
      <c r="L6" s="7011"/>
      <c r="M6" s="7012"/>
      <c r="N6" s="367"/>
      <c r="O6" s="367"/>
    </row>
    <row r="7" spans="1:25" ht="63.75" customHeight="1" thickBot="1">
      <c r="A7" s="6997"/>
      <c r="B7" s="5778" t="s">
        <v>7</v>
      </c>
      <c r="C7" s="5779" t="s">
        <v>8</v>
      </c>
      <c r="D7" s="5781" t="s">
        <v>9</v>
      </c>
      <c r="E7" s="5778" t="s">
        <v>7</v>
      </c>
      <c r="F7" s="5779" t="s">
        <v>8</v>
      </c>
      <c r="G7" s="5781" t="s">
        <v>9</v>
      </c>
      <c r="H7" s="5778" t="s">
        <v>7</v>
      </c>
      <c r="I7" s="5779" t="s">
        <v>8</v>
      </c>
      <c r="J7" s="5781" t="s">
        <v>9</v>
      </c>
      <c r="K7" s="5778" t="s">
        <v>7</v>
      </c>
      <c r="L7" s="5779" t="s">
        <v>8</v>
      </c>
      <c r="M7" s="5781" t="s">
        <v>9</v>
      </c>
      <c r="N7" s="367"/>
      <c r="O7" s="367"/>
    </row>
    <row r="8" spans="1:25" ht="36.75" customHeight="1">
      <c r="A8" s="5864" t="s">
        <v>10</v>
      </c>
      <c r="B8" s="5865"/>
      <c r="C8" s="5866"/>
      <c r="D8" s="5867"/>
      <c r="E8" s="5865"/>
      <c r="F8" s="5866"/>
      <c r="G8" s="5868"/>
      <c r="H8" s="5869"/>
      <c r="I8" s="5870"/>
      <c r="J8" s="5871"/>
      <c r="K8" s="5872"/>
      <c r="L8" s="368"/>
      <c r="M8" s="5873"/>
      <c r="N8" s="367"/>
      <c r="O8" s="367"/>
    </row>
    <row r="9" spans="1:25" ht="29.25" customHeight="1">
      <c r="A9" s="5839" t="s">
        <v>180</v>
      </c>
      <c r="B9" s="5874">
        <v>0</v>
      </c>
      <c r="C9" s="5875">
        <v>0</v>
      </c>
      <c r="D9" s="5876">
        <f>SUM(B9:C9)</f>
        <v>0</v>
      </c>
      <c r="E9" s="5874">
        <f>E30+E19</f>
        <v>0</v>
      </c>
      <c r="F9" s="5875">
        <v>0</v>
      </c>
      <c r="G9" s="5876">
        <f t="shared" ref="G9:G15" si="0">SUM(E9:F9)</f>
        <v>0</v>
      </c>
      <c r="H9" s="5874">
        <f>H30+H19</f>
        <v>0</v>
      </c>
      <c r="I9" s="5875">
        <v>0</v>
      </c>
      <c r="J9" s="5876">
        <f t="shared" ref="J9:J15" si="1">SUM(H9:I9)</f>
        <v>0</v>
      </c>
      <c r="K9" s="5877">
        <f t="shared" ref="K9:M15" si="2">B9+E9+H9</f>
        <v>0</v>
      </c>
      <c r="L9" s="5878">
        <f t="shared" si="2"/>
        <v>0</v>
      </c>
      <c r="M9" s="5879">
        <f t="shared" si="2"/>
        <v>0</v>
      </c>
      <c r="N9" s="367"/>
      <c r="O9" s="367"/>
    </row>
    <row r="10" spans="1:25" ht="29.25" customHeight="1">
      <c r="A10" s="5793" t="s">
        <v>93</v>
      </c>
      <c r="B10" s="5874">
        <v>0</v>
      </c>
      <c r="C10" s="5875">
        <v>0</v>
      </c>
      <c r="D10" s="5876">
        <v>0</v>
      </c>
      <c r="E10" s="5874">
        <f>E31+E21</f>
        <v>0</v>
      </c>
      <c r="F10" s="5875">
        <v>0</v>
      </c>
      <c r="G10" s="5876">
        <f t="shared" si="0"/>
        <v>0</v>
      </c>
      <c r="H10" s="5874">
        <f>H31+H21</f>
        <v>0</v>
      </c>
      <c r="I10" s="5875">
        <v>0</v>
      </c>
      <c r="J10" s="5876">
        <f t="shared" si="1"/>
        <v>0</v>
      </c>
      <c r="K10" s="5877">
        <f t="shared" si="2"/>
        <v>0</v>
      </c>
      <c r="L10" s="5878">
        <f t="shared" si="2"/>
        <v>0</v>
      </c>
      <c r="M10" s="5879">
        <f t="shared" si="2"/>
        <v>0</v>
      </c>
      <c r="N10" s="7033"/>
      <c r="O10" s="7033"/>
      <c r="P10" s="7033"/>
      <c r="Q10" s="7033"/>
      <c r="R10" s="7033"/>
      <c r="S10" s="7033"/>
      <c r="T10" s="7033"/>
      <c r="U10" s="7033"/>
      <c r="V10" s="7033"/>
    </row>
    <row r="11" spans="1:25" ht="27.75" customHeight="1">
      <c r="A11" s="5793" t="s">
        <v>95</v>
      </c>
      <c r="B11" s="5874">
        <v>0</v>
      </c>
      <c r="C11" s="5875">
        <v>0</v>
      </c>
      <c r="D11" s="4895">
        <f>B11+C11</f>
        <v>0</v>
      </c>
      <c r="E11" s="4888">
        <f>E31+E21</f>
        <v>0</v>
      </c>
      <c r="F11" s="4889">
        <v>1</v>
      </c>
      <c r="G11" s="5876">
        <v>1</v>
      </c>
      <c r="H11" s="4888">
        <f>H31+H21</f>
        <v>0</v>
      </c>
      <c r="I11" s="4889">
        <v>1</v>
      </c>
      <c r="J11" s="5876">
        <v>1</v>
      </c>
      <c r="K11" s="5880">
        <f t="shared" si="2"/>
        <v>0</v>
      </c>
      <c r="L11" s="5881">
        <f t="shared" si="2"/>
        <v>2</v>
      </c>
      <c r="M11" s="5879">
        <f t="shared" si="2"/>
        <v>2</v>
      </c>
      <c r="N11" s="7038"/>
      <c r="O11" s="7038"/>
      <c r="P11" s="7038"/>
      <c r="Q11" s="7038"/>
      <c r="R11" s="7038"/>
      <c r="S11" s="7038"/>
      <c r="T11" s="7038"/>
      <c r="U11" s="7038"/>
      <c r="V11" s="7038"/>
      <c r="W11" s="7038"/>
    </row>
    <row r="12" spans="1:25" ht="27.75" customHeight="1">
      <c r="A12" s="5793" t="s">
        <v>181</v>
      </c>
      <c r="B12" s="5874">
        <v>0</v>
      </c>
      <c r="C12" s="5875">
        <v>73</v>
      </c>
      <c r="D12" s="4895">
        <f>B12+C12</f>
        <v>73</v>
      </c>
      <c r="E12" s="5874">
        <v>0</v>
      </c>
      <c r="F12" s="5875">
        <v>68</v>
      </c>
      <c r="G12" s="5876">
        <f>SUM(E12:F12)</f>
        <v>68</v>
      </c>
      <c r="H12" s="4888">
        <f>H33+H22</f>
        <v>0</v>
      </c>
      <c r="I12" s="4889">
        <v>80</v>
      </c>
      <c r="J12" s="5876">
        <v>80</v>
      </c>
      <c r="K12" s="5877">
        <f t="shared" si="2"/>
        <v>0</v>
      </c>
      <c r="L12" s="5878">
        <f t="shared" si="2"/>
        <v>221</v>
      </c>
      <c r="M12" s="5879">
        <f t="shared" si="2"/>
        <v>221</v>
      </c>
      <c r="N12" s="7033"/>
      <c r="O12" s="7033"/>
      <c r="P12" s="7033"/>
      <c r="Q12" s="7033"/>
      <c r="R12" s="7033"/>
      <c r="S12" s="7033"/>
      <c r="T12" s="7033"/>
      <c r="U12" s="7033"/>
      <c r="V12" s="7033"/>
      <c r="W12" s="7033"/>
      <c r="X12" s="7033"/>
      <c r="Y12" s="7033"/>
    </row>
    <row r="13" spans="1:25" ht="25.5" customHeight="1">
      <c r="A13" s="5793" t="s">
        <v>182</v>
      </c>
      <c r="B13" s="5874">
        <v>0</v>
      </c>
      <c r="C13" s="5875">
        <v>6</v>
      </c>
      <c r="D13" s="4895">
        <f>SUM(B13:C13)</f>
        <v>6</v>
      </c>
      <c r="E13" s="5874">
        <v>0</v>
      </c>
      <c r="F13" s="5875">
        <v>8</v>
      </c>
      <c r="G13" s="5876">
        <f>SUM(E13:F13)</f>
        <v>8</v>
      </c>
      <c r="H13" s="4888">
        <v>0</v>
      </c>
      <c r="I13" s="4889">
        <v>6</v>
      </c>
      <c r="J13" s="5876">
        <f t="shared" si="1"/>
        <v>6</v>
      </c>
      <c r="K13" s="5877">
        <f>B13+E13+H13</f>
        <v>0</v>
      </c>
      <c r="L13" s="5878">
        <f t="shared" si="2"/>
        <v>20</v>
      </c>
      <c r="M13" s="5879">
        <f t="shared" si="2"/>
        <v>20</v>
      </c>
      <c r="N13" s="367"/>
      <c r="O13" s="367"/>
    </row>
    <row r="14" spans="1:25" ht="25.5" customHeight="1">
      <c r="A14" s="5839" t="s">
        <v>183</v>
      </c>
      <c r="B14" s="5874">
        <v>0</v>
      </c>
      <c r="C14" s="5875">
        <v>8</v>
      </c>
      <c r="D14" s="4895">
        <v>8</v>
      </c>
      <c r="E14" s="5874">
        <v>0</v>
      </c>
      <c r="F14" s="5875">
        <v>8</v>
      </c>
      <c r="G14" s="5876">
        <f>SUM(E14:F14)</f>
        <v>8</v>
      </c>
      <c r="H14" s="4888">
        <v>0</v>
      </c>
      <c r="I14" s="4889">
        <v>9</v>
      </c>
      <c r="J14" s="5876">
        <v>9</v>
      </c>
      <c r="K14" s="5877">
        <f t="shared" si="2"/>
        <v>0</v>
      </c>
      <c r="L14" s="5878">
        <f>C14+F14+I14</f>
        <v>25</v>
      </c>
      <c r="M14" s="5879">
        <f>D14+G14+J14</f>
        <v>25</v>
      </c>
      <c r="N14" s="7033"/>
      <c r="O14" s="7033"/>
      <c r="P14" s="7033"/>
      <c r="Q14" s="7033"/>
      <c r="R14" s="7033"/>
      <c r="S14" s="7033"/>
      <c r="T14" s="7033"/>
      <c r="U14" s="7033"/>
      <c r="V14" s="7033"/>
    </row>
    <row r="15" spans="1:25" ht="54.75" customHeight="1" thickBot="1">
      <c r="A15" s="5839" t="s">
        <v>184</v>
      </c>
      <c r="B15" s="5874">
        <v>0</v>
      </c>
      <c r="C15" s="5875">
        <v>11</v>
      </c>
      <c r="D15" s="4895">
        <v>11</v>
      </c>
      <c r="E15" s="5874">
        <v>0</v>
      </c>
      <c r="F15" s="5875">
        <v>7</v>
      </c>
      <c r="G15" s="5876">
        <f t="shared" si="0"/>
        <v>7</v>
      </c>
      <c r="H15" s="4888">
        <v>0</v>
      </c>
      <c r="I15" s="4889">
        <v>7</v>
      </c>
      <c r="J15" s="5876">
        <f t="shared" si="1"/>
        <v>7</v>
      </c>
      <c r="K15" s="5877">
        <f t="shared" si="2"/>
        <v>0</v>
      </c>
      <c r="L15" s="5878">
        <f t="shared" si="2"/>
        <v>25</v>
      </c>
      <c r="M15" s="5879">
        <f t="shared" si="2"/>
        <v>25</v>
      </c>
      <c r="N15" s="7033"/>
      <c r="O15" s="7033"/>
      <c r="P15" s="7033"/>
      <c r="Q15" s="7033"/>
      <c r="R15" s="7033"/>
      <c r="S15" s="7033"/>
      <c r="T15" s="7033"/>
    </row>
    <row r="16" spans="1:25" ht="26.25" customHeight="1" thickBot="1">
      <c r="A16" s="5802" t="s">
        <v>27</v>
      </c>
      <c r="B16" s="5794">
        <f>SUM(B8:B15)</f>
        <v>0</v>
      </c>
      <c r="C16" s="5794">
        <f>SUM(C8:C15)</f>
        <v>98</v>
      </c>
      <c r="D16" s="5794">
        <f t="shared" ref="D16:M16" si="3">SUM(D8:D15)</f>
        <v>98</v>
      </c>
      <c r="E16" s="5794">
        <f t="shared" si="3"/>
        <v>0</v>
      </c>
      <c r="F16" s="5794">
        <f t="shared" si="3"/>
        <v>92</v>
      </c>
      <c r="G16" s="5794">
        <f t="shared" si="3"/>
        <v>92</v>
      </c>
      <c r="H16" s="5794">
        <f t="shared" si="3"/>
        <v>0</v>
      </c>
      <c r="I16" s="5794">
        <f t="shared" si="3"/>
        <v>103</v>
      </c>
      <c r="J16" s="5794">
        <f t="shared" si="3"/>
        <v>103</v>
      </c>
      <c r="K16" s="5794">
        <f t="shared" si="3"/>
        <v>0</v>
      </c>
      <c r="L16" s="5794">
        <f t="shared" si="3"/>
        <v>293</v>
      </c>
      <c r="M16" s="5824">
        <f t="shared" si="3"/>
        <v>293</v>
      </c>
      <c r="N16" s="367"/>
      <c r="O16" s="367"/>
    </row>
    <row r="17" spans="1:20" ht="27" customHeight="1" thickBot="1">
      <c r="A17" s="5802" t="s">
        <v>15</v>
      </c>
      <c r="B17" s="5803"/>
      <c r="C17" s="4890"/>
      <c r="D17" s="5882"/>
      <c r="E17" s="5803"/>
      <c r="F17" s="4890"/>
      <c r="G17" s="5882"/>
      <c r="H17" s="5803"/>
      <c r="I17" s="4890"/>
      <c r="J17" s="5882"/>
      <c r="K17" s="5883"/>
      <c r="L17" s="4890"/>
      <c r="M17" s="5848"/>
      <c r="N17" s="367"/>
      <c r="O17" s="367"/>
    </row>
    <row r="18" spans="1:20" ht="31.5" customHeight="1">
      <c r="A18" s="5884" t="s">
        <v>16</v>
      </c>
      <c r="B18" s="5885"/>
      <c r="C18" s="5886"/>
      <c r="D18" s="5887"/>
      <c r="E18" s="5885"/>
      <c r="F18" s="5886"/>
      <c r="G18" s="5887"/>
      <c r="H18" s="5885"/>
      <c r="I18" s="5886"/>
      <c r="J18" s="5887"/>
      <c r="K18" s="5888"/>
      <c r="L18" s="5889"/>
      <c r="M18" s="5890"/>
      <c r="N18" s="369"/>
      <c r="O18" s="369"/>
    </row>
    <row r="19" spans="1:20" ht="24.75" customHeight="1">
      <c r="A19" s="5839" t="s">
        <v>180</v>
      </c>
      <c r="B19" s="5874">
        <v>0</v>
      </c>
      <c r="C19" s="5875">
        <v>0</v>
      </c>
      <c r="D19" s="5876">
        <f>SUM(B19:C19)</f>
        <v>0</v>
      </c>
      <c r="E19" s="5874">
        <f>E40+E29</f>
        <v>0</v>
      </c>
      <c r="F19" s="5875">
        <v>0</v>
      </c>
      <c r="G19" s="5876">
        <f t="shared" ref="G19:G25" si="4">SUM(E19:F19)</f>
        <v>0</v>
      </c>
      <c r="H19" s="5874">
        <f>H40+H29</f>
        <v>0</v>
      </c>
      <c r="I19" s="5875">
        <v>0</v>
      </c>
      <c r="J19" s="5876">
        <f t="shared" ref="J19:J25" si="5">SUM(H19:I19)</f>
        <v>0</v>
      </c>
      <c r="K19" s="5880">
        <f t="shared" ref="K19:M25" si="6">B19+E19+H19</f>
        <v>0</v>
      </c>
      <c r="L19" s="5881">
        <f t="shared" si="6"/>
        <v>0</v>
      </c>
      <c r="M19" s="5891">
        <f t="shared" si="6"/>
        <v>0</v>
      </c>
      <c r="N19" s="1650"/>
      <c r="O19" s="1650"/>
    </row>
    <row r="20" spans="1:20" ht="24.75" customHeight="1">
      <c r="A20" s="5793" t="s">
        <v>93</v>
      </c>
      <c r="B20" s="5874">
        <v>0</v>
      </c>
      <c r="C20" s="5875">
        <v>0</v>
      </c>
      <c r="D20" s="5876">
        <v>0</v>
      </c>
      <c r="E20" s="5874">
        <f>E41+E31</f>
        <v>0</v>
      </c>
      <c r="F20" s="5875">
        <v>0</v>
      </c>
      <c r="G20" s="5876">
        <f t="shared" si="4"/>
        <v>0</v>
      </c>
      <c r="H20" s="5874">
        <f>H41+H31</f>
        <v>0</v>
      </c>
      <c r="I20" s="5875">
        <v>0</v>
      </c>
      <c r="J20" s="5876">
        <f t="shared" si="5"/>
        <v>0</v>
      </c>
      <c r="K20" s="5880">
        <f>B20+E20+H20</f>
        <v>0</v>
      </c>
      <c r="L20" s="5881">
        <f>C20+F20+I20</f>
        <v>0</v>
      </c>
      <c r="M20" s="5891">
        <f>D20+G20+J20</f>
        <v>0</v>
      </c>
      <c r="N20" s="1650"/>
      <c r="O20" s="1650"/>
    </row>
    <row r="21" spans="1:20" ht="24.95" customHeight="1">
      <c r="A21" s="5793" t="s">
        <v>95</v>
      </c>
      <c r="B21" s="5874">
        <v>0</v>
      </c>
      <c r="C21" s="5875">
        <v>0</v>
      </c>
      <c r="D21" s="4895">
        <f>B21+C21</f>
        <v>0</v>
      </c>
      <c r="E21" s="4888">
        <f>E41+E31</f>
        <v>0</v>
      </c>
      <c r="F21" s="4889">
        <v>1</v>
      </c>
      <c r="G21" s="5876">
        <v>1</v>
      </c>
      <c r="H21" s="4888">
        <f>H41+H31</f>
        <v>0</v>
      </c>
      <c r="I21" s="4889">
        <v>1</v>
      </c>
      <c r="J21" s="5876">
        <f t="shared" si="5"/>
        <v>1</v>
      </c>
      <c r="K21" s="5877">
        <f t="shared" si="6"/>
        <v>0</v>
      </c>
      <c r="L21" s="5878">
        <f t="shared" si="6"/>
        <v>2</v>
      </c>
      <c r="M21" s="5879">
        <f t="shared" si="6"/>
        <v>2</v>
      </c>
      <c r="N21" s="1650"/>
      <c r="O21" s="1650"/>
    </row>
    <row r="22" spans="1:20" ht="24.95" customHeight="1">
      <c r="A22" s="5793" t="s">
        <v>181</v>
      </c>
      <c r="B22" s="5874">
        <v>0</v>
      </c>
      <c r="C22" s="5875">
        <v>73</v>
      </c>
      <c r="D22" s="4895">
        <f>B22+C22</f>
        <v>73</v>
      </c>
      <c r="E22" s="5874">
        <v>0</v>
      </c>
      <c r="F22" s="5875">
        <v>68</v>
      </c>
      <c r="G22" s="5876">
        <f t="shared" si="4"/>
        <v>68</v>
      </c>
      <c r="H22" s="4888">
        <f>H43+H32</f>
        <v>0</v>
      </c>
      <c r="I22" s="4889">
        <v>80</v>
      </c>
      <c r="J22" s="5876">
        <f t="shared" si="5"/>
        <v>80</v>
      </c>
      <c r="K22" s="5877">
        <f t="shared" si="6"/>
        <v>0</v>
      </c>
      <c r="L22" s="5878">
        <f t="shared" si="6"/>
        <v>221</v>
      </c>
      <c r="M22" s="5879">
        <f t="shared" si="6"/>
        <v>221</v>
      </c>
      <c r="N22" s="1650"/>
      <c r="O22" s="1650"/>
    </row>
    <row r="23" spans="1:20" ht="24.95" customHeight="1">
      <c r="A23" s="5793" t="s">
        <v>182</v>
      </c>
      <c r="B23" s="5874">
        <v>0</v>
      </c>
      <c r="C23" s="5875">
        <v>6</v>
      </c>
      <c r="D23" s="4895">
        <v>6</v>
      </c>
      <c r="E23" s="5874">
        <v>0</v>
      </c>
      <c r="F23" s="5875">
        <v>8</v>
      </c>
      <c r="G23" s="5876">
        <f t="shared" si="4"/>
        <v>8</v>
      </c>
      <c r="H23" s="4888">
        <v>0</v>
      </c>
      <c r="I23" s="4889">
        <v>6</v>
      </c>
      <c r="J23" s="5876">
        <f t="shared" si="5"/>
        <v>6</v>
      </c>
      <c r="K23" s="5877">
        <f t="shared" si="6"/>
        <v>0</v>
      </c>
      <c r="L23" s="5878">
        <f t="shared" si="6"/>
        <v>20</v>
      </c>
      <c r="M23" s="5879">
        <f t="shared" si="6"/>
        <v>20</v>
      </c>
      <c r="N23" s="1650"/>
      <c r="O23" s="1650"/>
    </row>
    <row r="24" spans="1:20" ht="24.75" customHeight="1">
      <c r="A24" s="5839" t="s">
        <v>183</v>
      </c>
      <c r="B24" s="5874">
        <v>0</v>
      </c>
      <c r="C24" s="5875">
        <v>8</v>
      </c>
      <c r="D24" s="4895">
        <v>8</v>
      </c>
      <c r="E24" s="5874">
        <v>0</v>
      </c>
      <c r="F24" s="5875">
        <v>8</v>
      </c>
      <c r="G24" s="5876">
        <f t="shared" si="4"/>
        <v>8</v>
      </c>
      <c r="H24" s="4888">
        <v>0</v>
      </c>
      <c r="I24" s="4889">
        <v>9</v>
      </c>
      <c r="J24" s="5876">
        <v>9</v>
      </c>
      <c r="K24" s="5877">
        <f t="shared" si="6"/>
        <v>0</v>
      </c>
      <c r="L24" s="5878">
        <f>C24+F24+I24</f>
        <v>25</v>
      </c>
      <c r="M24" s="5879">
        <f>D24+G24+J24</f>
        <v>25</v>
      </c>
      <c r="N24" s="1650"/>
      <c r="O24" s="1650"/>
    </row>
    <row r="25" spans="1:20" ht="54" customHeight="1" thickBot="1">
      <c r="A25" s="5839" t="s">
        <v>184</v>
      </c>
      <c r="B25" s="5874">
        <v>0</v>
      </c>
      <c r="C25" s="5875">
        <v>11</v>
      </c>
      <c r="D25" s="4895">
        <v>11</v>
      </c>
      <c r="E25" s="5874">
        <v>0</v>
      </c>
      <c r="F25" s="5875">
        <v>7</v>
      </c>
      <c r="G25" s="5876">
        <f t="shared" si="4"/>
        <v>7</v>
      </c>
      <c r="H25" s="4888">
        <v>0</v>
      </c>
      <c r="I25" s="4889">
        <v>7</v>
      </c>
      <c r="J25" s="5876">
        <f t="shared" si="5"/>
        <v>7</v>
      </c>
      <c r="K25" s="5877">
        <f t="shared" si="6"/>
        <v>0</v>
      </c>
      <c r="L25" s="5878">
        <f t="shared" si="6"/>
        <v>25</v>
      </c>
      <c r="M25" s="5879">
        <f t="shared" si="6"/>
        <v>25</v>
      </c>
      <c r="N25" s="1650"/>
      <c r="O25" s="1650"/>
    </row>
    <row r="26" spans="1:20" ht="24.95" customHeight="1" thickBot="1">
      <c r="A26" s="5822" t="s">
        <v>17</v>
      </c>
      <c r="B26" s="5794">
        <f>SUM(B18:B25)</f>
        <v>0</v>
      </c>
      <c r="C26" s="5794">
        <f>SUM(C18:C25)</f>
        <v>98</v>
      </c>
      <c r="D26" s="5794">
        <f>SUM(D18:D25)</f>
        <v>98</v>
      </c>
      <c r="E26" s="5794">
        <f t="shared" ref="E26:J26" si="7">SUM(E18:E25)</f>
        <v>0</v>
      </c>
      <c r="F26" s="5794">
        <f t="shared" si="7"/>
        <v>92</v>
      </c>
      <c r="G26" s="5794">
        <f t="shared" si="7"/>
        <v>92</v>
      </c>
      <c r="H26" s="5794">
        <f t="shared" si="7"/>
        <v>0</v>
      </c>
      <c r="I26" s="5794">
        <f t="shared" si="7"/>
        <v>103</v>
      </c>
      <c r="J26" s="5794">
        <f t="shared" si="7"/>
        <v>103</v>
      </c>
      <c r="K26" s="5892">
        <f>SUM(K19:K25)</f>
        <v>0</v>
      </c>
      <c r="L26" s="5892">
        <f>SUM(L19:L25)</f>
        <v>293</v>
      </c>
      <c r="M26" s="5893">
        <f>SUM(M19:M25)</f>
        <v>293</v>
      </c>
      <c r="N26" s="370"/>
      <c r="O26" s="370"/>
    </row>
    <row r="27" spans="1:20" ht="24.95" customHeight="1">
      <c r="A27" s="5812" t="s">
        <v>18</v>
      </c>
      <c r="B27" s="5894"/>
      <c r="C27" s="4891"/>
      <c r="D27" s="371"/>
      <c r="E27" s="5894"/>
      <c r="F27" s="4891"/>
      <c r="G27" s="371"/>
      <c r="H27" s="4892"/>
      <c r="I27" s="4893"/>
      <c r="J27" s="4894"/>
      <c r="K27" s="5895"/>
      <c r="L27" s="5896"/>
      <c r="M27" s="5897"/>
      <c r="N27" s="1650"/>
      <c r="O27" s="1650"/>
    </row>
    <row r="28" spans="1:20" ht="24.95" customHeight="1">
      <c r="A28" s="5839" t="s">
        <v>180</v>
      </c>
      <c r="B28" s="4888">
        <v>0</v>
      </c>
      <c r="C28" s="4889">
        <v>0</v>
      </c>
      <c r="D28" s="4895">
        <f t="shared" ref="D28:D34" si="8">SUM(B28:C28)</f>
        <v>0</v>
      </c>
      <c r="E28" s="4888">
        <v>0</v>
      </c>
      <c r="F28" s="4889">
        <v>0</v>
      </c>
      <c r="G28" s="4895">
        <f t="shared" ref="G28:G34" si="9">SUM(E28:F28)</f>
        <v>0</v>
      </c>
      <c r="H28" s="4896">
        <v>0</v>
      </c>
      <c r="I28" s="5772">
        <v>0</v>
      </c>
      <c r="J28" s="4895">
        <f t="shared" ref="J28:J34" si="10">SUM(H28:I28)</f>
        <v>0</v>
      </c>
      <c r="K28" s="5877">
        <f t="shared" ref="K28:M34" si="11">B28+E28+H28</f>
        <v>0</v>
      </c>
      <c r="L28" s="5878">
        <f t="shared" si="11"/>
        <v>0</v>
      </c>
      <c r="M28" s="5879">
        <f t="shared" si="11"/>
        <v>0</v>
      </c>
      <c r="N28" s="7036"/>
      <c r="O28" s="7036"/>
      <c r="P28" s="7036"/>
      <c r="Q28" s="7036"/>
      <c r="R28" s="7036"/>
    </row>
    <row r="29" spans="1:20" ht="24.95" customHeight="1">
      <c r="A29" s="5793" t="s">
        <v>93</v>
      </c>
      <c r="B29" s="4888">
        <v>0</v>
      </c>
      <c r="C29" s="4889">
        <v>0</v>
      </c>
      <c r="D29" s="4895">
        <v>0</v>
      </c>
      <c r="E29" s="4888">
        <v>0</v>
      </c>
      <c r="F29" s="4889">
        <v>0</v>
      </c>
      <c r="G29" s="4895">
        <f t="shared" si="9"/>
        <v>0</v>
      </c>
      <c r="H29" s="4896">
        <v>0</v>
      </c>
      <c r="I29" s="5772">
        <v>0</v>
      </c>
      <c r="J29" s="4895">
        <f t="shared" si="10"/>
        <v>0</v>
      </c>
      <c r="K29" s="5877">
        <f t="shared" si="11"/>
        <v>0</v>
      </c>
      <c r="L29" s="5878">
        <f t="shared" si="11"/>
        <v>0</v>
      </c>
      <c r="M29" s="5879">
        <f t="shared" si="11"/>
        <v>0</v>
      </c>
      <c r="N29" s="7036"/>
      <c r="O29" s="7036"/>
      <c r="P29" s="7036"/>
      <c r="Q29" s="7036"/>
      <c r="R29" s="7036"/>
      <c r="S29" s="7036"/>
      <c r="T29" s="7036"/>
    </row>
    <row r="30" spans="1:20" ht="26.25" customHeight="1">
      <c r="A30" s="5793" t="s">
        <v>95</v>
      </c>
      <c r="B30" s="4888">
        <v>0</v>
      </c>
      <c r="C30" s="4889">
        <v>0</v>
      </c>
      <c r="D30" s="4895">
        <v>0</v>
      </c>
      <c r="E30" s="4888">
        <v>0</v>
      </c>
      <c r="F30" s="4889">
        <v>0</v>
      </c>
      <c r="G30" s="4895">
        <f t="shared" si="9"/>
        <v>0</v>
      </c>
      <c r="H30" s="4896">
        <v>0</v>
      </c>
      <c r="I30" s="5772">
        <v>0</v>
      </c>
      <c r="J30" s="4895">
        <f t="shared" si="10"/>
        <v>0</v>
      </c>
      <c r="K30" s="5877">
        <f t="shared" si="11"/>
        <v>0</v>
      </c>
      <c r="L30" s="5878">
        <f>C30+F30+I30</f>
        <v>0</v>
      </c>
      <c r="M30" s="5879">
        <f>D30+G30+J30</f>
        <v>0</v>
      </c>
      <c r="N30" s="7034"/>
      <c r="O30" s="7034"/>
      <c r="P30" s="7034"/>
      <c r="Q30" s="7034"/>
    </row>
    <row r="31" spans="1:20" ht="24.95" customHeight="1">
      <c r="A31" s="5793" t="s">
        <v>181</v>
      </c>
      <c r="B31" s="4888">
        <v>0</v>
      </c>
      <c r="C31" s="4889">
        <v>0</v>
      </c>
      <c r="D31" s="4895">
        <v>0</v>
      </c>
      <c r="E31" s="4888">
        <v>0</v>
      </c>
      <c r="F31" s="4889">
        <v>0</v>
      </c>
      <c r="G31" s="4895">
        <f t="shared" si="9"/>
        <v>0</v>
      </c>
      <c r="H31" s="4896">
        <v>0</v>
      </c>
      <c r="I31" s="5772">
        <v>0</v>
      </c>
      <c r="J31" s="4895">
        <f t="shared" si="10"/>
        <v>0</v>
      </c>
      <c r="K31" s="5877">
        <f t="shared" si="11"/>
        <v>0</v>
      </c>
      <c r="L31" s="5878">
        <f t="shared" si="11"/>
        <v>0</v>
      </c>
      <c r="M31" s="5879">
        <f t="shared" si="11"/>
        <v>0</v>
      </c>
      <c r="N31" s="370"/>
      <c r="O31" s="370"/>
    </row>
    <row r="32" spans="1:20" ht="28.5" customHeight="1">
      <c r="A32" s="5793" t="s">
        <v>182</v>
      </c>
      <c r="B32" s="4888">
        <v>0</v>
      </c>
      <c r="C32" s="4889">
        <v>0</v>
      </c>
      <c r="D32" s="4895">
        <f t="shared" si="8"/>
        <v>0</v>
      </c>
      <c r="E32" s="4888">
        <v>0</v>
      </c>
      <c r="F32" s="4889">
        <v>0</v>
      </c>
      <c r="G32" s="4895">
        <f t="shared" si="9"/>
        <v>0</v>
      </c>
      <c r="H32" s="4896">
        <v>0</v>
      </c>
      <c r="I32" s="5772">
        <v>0</v>
      </c>
      <c r="J32" s="4895">
        <f>SUM(H32:I32)</f>
        <v>0</v>
      </c>
      <c r="K32" s="5877">
        <f t="shared" si="11"/>
        <v>0</v>
      </c>
      <c r="L32" s="5878">
        <f t="shared" si="11"/>
        <v>0</v>
      </c>
      <c r="M32" s="5879">
        <f t="shared" si="11"/>
        <v>0</v>
      </c>
      <c r="N32" s="7035"/>
      <c r="O32" s="7035"/>
      <c r="P32" s="7035"/>
      <c r="Q32" s="7035"/>
      <c r="R32" s="7035"/>
      <c r="S32" s="7035"/>
    </row>
    <row r="33" spans="1:21" ht="32.25" customHeight="1">
      <c r="A33" s="5839" t="s">
        <v>183</v>
      </c>
      <c r="B33" s="4888">
        <v>0</v>
      </c>
      <c r="C33" s="4889">
        <v>0</v>
      </c>
      <c r="D33" s="4895">
        <f>SUM(B33:C33)</f>
        <v>0</v>
      </c>
      <c r="E33" s="4888">
        <v>0</v>
      </c>
      <c r="F33" s="4889">
        <v>0</v>
      </c>
      <c r="G33" s="4895">
        <f t="shared" si="9"/>
        <v>0</v>
      </c>
      <c r="H33" s="4896">
        <v>0</v>
      </c>
      <c r="I33" s="5772">
        <v>0</v>
      </c>
      <c r="J33" s="4895">
        <f t="shared" si="10"/>
        <v>0</v>
      </c>
      <c r="K33" s="5877">
        <f t="shared" si="11"/>
        <v>0</v>
      </c>
      <c r="L33" s="5878">
        <f t="shared" si="11"/>
        <v>0</v>
      </c>
      <c r="M33" s="5879">
        <f t="shared" si="11"/>
        <v>0</v>
      </c>
      <c r="N33" s="7037"/>
      <c r="O33" s="7037"/>
      <c r="P33" s="7037"/>
      <c r="Q33" s="7037"/>
      <c r="R33" s="7037"/>
    </row>
    <row r="34" spans="1:21" ht="57" customHeight="1" thickBot="1">
      <c r="A34" s="5839" t="s">
        <v>184</v>
      </c>
      <c r="B34" s="4888">
        <v>0</v>
      </c>
      <c r="C34" s="4889">
        <v>0</v>
      </c>
      <c r="D34" s="4895">
        <f t="shared" si="8"/>
        <v>0</v>
      </c>
      <c r="E34" s="4888">
        <v>0</v>
      </c>
      <c r="F34" s="4889">
        <v>0</v>
      </c>
      <c r="G34" s="4895">
        <f t="shared" si="9"/>
        <v>0</v>
      </c>
      <c r="H34" s="4896">
        <v>0</v>
      </c>
      <c r="I34" s="5772">
        <v>0</v>
      </c>
      <c r="J34" s="4895">
        <f t="shared" si="10"/>
        <v>0</v>
      </c>
      <c r="K34" s="5877">
        <f t="shared" si="11"/>
        <v>0</v>
      </c>
      <c r="L34" s="5878">
        <f t="shared" si="11"/>
        <v>0</v>
      </c>
      <c r="M34" s="5879">
        <f t="shared" si="11"/>
        <v>0</v>
      </c>
      <c r="N34" s="7035"/>
      <c r="O34" s="7035"/>
      <c r="P34" s="7035"/>
      <c r="Q34" s="7035"/>
      <c r="R34" s="7035"/>
      <c r="S34" s="7035"/>
      <c r="T34" s="7035"/>
      <c r="U34" s="7035"/>
    </row>
    <row r="35" spans="1:21" ht="27.75" customHeight="1" thickBot="1">
      <c r="A35" s="5822" t="s">
        <v>19</v>
      </c>
      <c r="B35" s="5898">
        <f>SUM(B28:B34)</f>
        <v>0</v>
      </c>
      <c r="C35" s="5898">
        <f t="shared" ref="C35:M35" si="12">SUM(C28:C34)</f>
        <v>0</v>
      </c>
      <c r="D35" s="5898">
        <f t="shared" si="12"/>
        <v>0</v>
      </c>
      <c r="E35" s="5898">
        <f t="shared" si="12"/>
        <v>0</v>
      </c>
      <c r="F35" s="5898">
        <f t="shared" si="12"/>
        <v>0</v>
      </c>
      <c r="G35" s="5898">
        <f t="shared" si="12"/>
        <v>0</v>
      </c>
      <c r="H35" s="5898">
        <f t="shared" si="12"/>
        <v>0</v>
      </c>
      <c r="I35" s="5898">
        <f t="shared" si="12"/>
        <v>0</v>
      </c>
      <c r="J35" s="5898">
        <f t="shared" si="12"/>
        <v>0</v>
      </c>
      <c r="K35" s="5898">
        <f t="shared" si="12"/>
        <v>0</v>
      </c>
      <c r="L35" s="5898">
        <f t="shared" si="12"/>
        <v>0</v>
      </c>
      <c r="M35" s="5893">
        <f t="shared" si="12"/>
        <v>0</v>
      </c>
      <c r="N35" s="1650"/>
      <c r="O35" s="1650"/>
    </row>
    <row r="36" spans="1:21" ht="39" customHeight="1" thickBot="1">
      <c r="A36" s="5829" t="s">
        <v>29</v>
      </c>
      <c r="B36" s="5794">
        <f>B26</f>
        <v>0</v>
      </c>
      <c r="C36" s="5794">
        <f>C26</f>
        <v>98</v>
      </c>
      <c r="D36" s="5794">
        <f>D26</f>
        <v>98</v>
      </c>
      <c r="E36" s="5794">
        <f>E26</f>
        <v>0</v>
      </c>
      <c r="F36" s="5794">
        <f t="shared" ref="F36:K36" si="13">F26</f>
        <v>92</v>
      </c>
      <c r="G36" s="5823">
        <f t="shared" si="13"/>
        <v>92</v>
      </c>
      <c r="H36" s="5823">
        <f t="shared" si="13"/>
        <v>0</v>
      </c>
      <c r="I36" s="5823">
        <f t="shared" si="13"/>
        <v>103</v>
      </c>
      <c r="J36" s="5823">
        <f t="shared" si="13"/>
        <v>103</v>
      </c>
      <c r="K36" s="5823">
        <f t="shared" si="13"/>
        <v>0</v>
      </c>
      <c r="L36" s="5823">
        <f>L26</f>
        <v>293</v>
      </c>
      <c r="M36" s="5824">
        <f>M26</f>
        <v>293</v>
      </c>
      <c r="N36" s="372"/>
      <c r="O36" s="372"/>
    </row>
    <row r="37" spans="1:21" ht="26.25" thickBot="1">
      <c r="A37" s="5829" t="s">
        <v>30</v>
      </c>
      <c r="B37" s="5794">
        <f t="shared" ref="B37:K37" si="14">B35</f>
        <v>0</v>
      </c>
      <c r="C37" s="5794">
        <f>C35</f>
        <v>0</v>
      </c>
      <c r="D37" s="5794">
        <f>D35</f>
        <v>0</v>
      </c>
      <c r="E37" s="5794">
        <f t="shared" si="14"/>
        <v>0</v>
      </c>
      <c r="F37" s="5794">
        <f t="shared" si="14"/>
        <v>0</v>
      </c>
      <c r="G37" s="5823">
        <f t="shared" si="14"/>
        <v>0</v>
      </c>
      <c r="H37" s="5823">
        <f t="shared" si="14"/>
        <v>0</v>
      </c>
      <c r="I37" s="5823">
        <f>I35</f>
        <v>0</v>
      </c>
      <c r="J37" s="5823">
        <f>J35</f>
        <v>0</v>
      </c>
      <c r="K37" s="5823">
        <f t="shared" si="14"/>
        <v>0</v>
      </c>
      <c r="L37" s="5823">
        <f>L35</f>
        <v>0</v>
      </c>
      <c r="M37" s="5824">
        <f>M35</f>
        <v>0</v>
      </c>
      <c r="N37" s="191"/>
      <c r="O37" s="191"/>
    </row>
    <row r="38" spans="1:21" ht="30.75" customHeight="1" thickBot="1">
      <c r="A38" s="1651" t="s">
        <v>31</v>
      </c>
      <c r="B38" s="1652">
        <f>SUM(B36:B37)</f>
        <v>0</v>
      </c>
      <c r="C38" s="1652">
        <f>SUM(C36:C37)</f>
        <v>98</v>
      </c>
      <c r="D38" s="1652">
        <f>SUM(D36:D37)</f>
        <v>98</v>
      </c>
      <c r="E38" s="4897">
        <f>SUM(E36:E37)</f>
        <v>0</v>
      </c>
      <c r="F38" s="4897">
        <f t="shared" ref="F38:J38" si="15">SUM(F36:F37)</f>
        <v>92</v>
      </c>
      <c r="G38" s="4898">
        <f t="shared" si="15"/>
        <v>92</v>
      </c>
      <c r="H38" s="4898">
        <f t="shared" si="15"/>
        <v>0</v>
      </c>
      <c r="I38" s="4898">
        <f t="shared" si="15"/>
        <v>103</v>
      </c>
      <c r="J38" s="4898">
        <f t="shared" si="15"/>
        <v>103</v>
      </c>
      <c r="K38" s="2127">
        <f t="shared" ref="K38" si="16">SUM(K36:K37)</f>
        <v>0</v>
      </c>
      <c r="L38" s="2127">
        <f>SUM(L36:L37)</f>
        <v>293</v>
      </c>
      <c r="M38" s="5899">
        <f>SUM(M36:M37)</f>
        <v>293</v>
      </c>
      <c r="N38" s="191"/>
      <c r="O38" s="191"/>
    </row>
    <row r="39" spans="1:21" ht="12" customHeight="1">
      <c r="A39" s="1650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1650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463"/>
      <c r="B41" s="6463"/>
      <c r="C41" s="6463"/>
      <c r="D41" s="6463"/>
      <c r="E41" s="6463"/>
      <c r="F41" s="6463"/>
      <c r="G41" s="6463"/>
      <c r="H41" s="6463"/>
      <c r="I41" s="6463"/>
      <c r="J41" s="6463"/>
      <c r="K41" s="6463"/>
      <c r="L41" s="6463"/>
      <c r="M41" s="6463"/>
      <c r="N41" s="6463"/>
      <c r="O41" s="6463"/>
      <c r="P41" s="6463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F29" sqref="F29"/>
    </sheetView>
  </sheetViews>
  <sheetFormatPr defaultRowHeight="20.25"/>
  <cols>
    <col min="1" max="1" width="100.7109375" style="430" customWidth="1"/>
    <col min="2" max="2" width="11.42578125" style="430" customWidth="1"/>
    <col min="3" max="3" width="12.140625" style="430" customWidth="1"/>
    <col min="4" max="4" width="12.42578125" style="430" customWidth="1"/>
    <col min="5" max="5" width="11.5703125" style="430" customWidth="1"/>
    <col min="6" max="6" width="11.85546875" style="430" customWidth="1"/>
    <col min="7" max="7" width="11.28515625" style="430" customWidth="1"/>
    <col min="8" max="8" width="12.42578125" style="430" customWidth="1"/>
    <col min="9" max="9" width="13.140625" style="430" customWidth="1"/>
    <col min="10" max="10" width="11.5703125" style="430" customWidth="1"/>
    <col min="11" max="256" width="9.140625" style="430"/>
    <col min="257" max="257" width="89" style="430" customWidth="1"/>
    <col min="258" max="258" width="11.42578125" style="430" customWidth="1"/>
    <col min="259" max="259" width="12.140625" style="430" customWidth="1"/>
    <col min="260" max="260" width="11" style="430" customWidth="1"/>
    <col min="261" max="261" width="11.5703125" style="430" customWidth="1"/>
    <col min="262" max="262" width="9.85546875" style="430" customWidth="1"/>
    <col min="263" max="263" width="9.5703125" style="430" customWidth="1"/>
    <col min="264" max="264" width="12.42578125" style="430" customWidth="1"/>
    <col min="265" max="265" width="13.140625" style="430" customWidth="1"/>
    <col min="266" max="266" width="10.7109375" style="430" customWidth="1"/>
    <col min="267" max="512" width="9.140625" style="430"/>
    <col min="513" max="513" width="89" style="430" customWidth="1"/>
    <col min="514" max="514" width="11.42578125" style="430" customWidth="1"/>
    <col min="515" max="515" width="12.140625" style="430" customWidth="1"/>
    <col min="516" max="516" width="11" style="430" customWidth="1"/>
    <col min="517" max="517" width="11.5703125" style="430" customWidth="1"/>
    <col min="518" max="518" width="9.85546875" style="430" customWidth="1"/>
    <col min="519" max="519" width="9.5703125" style="430" customWidth="1"/>
    <col min="520" max="520" width="12.42578125" style="430" customWidth="1"/>
    <col min="521" max="521" width="13.140625" style="430" customWidth="1"/>
    <col min="522" max="522" width="10.7109375" style="430" customWidth="1"/>
    <col min="523" max="768" width="9.140625" style="430"/>
    <col min="769" max="769" width="89" style="430" customWidth="1"/>
    <col min="770" max="770" width="11.42578125" style="430" customWidth="1"/>
    <col min="771" max="771" width="12.140625" style="430" customWidth="1"/>
    <col min="772" max="772" width="11" style="430" customWidth="1"/>
    <col min="773" max="773" width="11.5703125" style="430" customWidth="1"/>
    <col min="774" max="774" width="9.85546875" style="430" customWidth="1"/>
    <col min="775" max="775" width="9.5703125" style="430" customWidth="1"/>
    <col min="776" max="776" width="12.42578125" style="430" customWidth="1"/>
    <col min="777" max="777" width="13.140625" style="430" customWidth="1"/>
    <col min="778" max="778" width="10.7109375" style="430" customWidth="1"/>
    <col min="779" max="1024" width="9.140625" style="430"/>
    <col min="1025" max="1025" width="89" style="430" customWidth="1"/>
    <col min="1026" max="1026" width="11.42578125" style="430" customWidth="1"/>
    <col min="1027" max="1027" width="12.140625" style="430" customWidth="1"/>
    <col min="1028" max="1028" width="11" style="430" customWidth="1"/>
    <col min="1029" max="1029" width="11.5703125" style="430" customWidth="1"/>
    <col min="1030" max="1030" width="9.85546875" style="430" customWidth="1"/>
    <col min="1031" max="1031" width="9.5703125" style="430" customWidth="1"/>
    <col min="1032" max="1032" width="12.42578125" style="430" customWidth="1"/>
    <col min="1033" max="1033" width="13.140625" style="430" customWidth="1"/>
    <col min="1034" max="1034" width="10.7109375" style="430" customWidth="1"/>
    <col min="1035" max="1280" width="9.140625" style="430"/>
    <col min="1281" max="1281" width="89" style="430" customWidth="1"/>
    <col min="1282" max="1282" width="11.42578125" style="430" customWidth="1"/>
    <col min="1283" max="1283" width="12.140625" style="430" customWidth="1"/>
    <col min="1284" max="1284" width="11" style="430" customWidth="1"/>
    <col min="1285" max="1285" width="11.5703125" style="430" customWidth="1"/>
    <col min="1286" max="1286" width="9.85546875" style="430" customWidth="1"/>
    <col min="1287" max="1287" width="9.5703125" style="430" customWidth="1"/>
    <col min="1288" max="1288" width="12.42578125" style="430" customWidth="1"/>
    <col min="1289" max="1289" width="13.140625" style="430" customWidth="1"/>
    <col min="1290" max="1290" width="10.7109375" style="430" customWidth="1"/>
    <col min="1291" max="1536" width="9.140625" style="430"/>
    <col min="1537" max="1537" width="89" style="430" customWidth="1"/>
    <col min="1538" max="1538" width="11.42578125" style="430" customWidth="1"/>
    <col min="1539" max="1539" width="12.140625" style="430" customWidth="1"/>
    <col min="1540" max="1540" width="11" style="430" customWidth="1"/>
    <col min="1541" max="1541" width="11.5703125" style="430" customWidth="1"/>
    <col min="1542" max="1542" width="9.85546875" style="430" customWidth="1"/>
    <col min="1543" max="1543" width="9.5703125" style="430" customWidth="1"/>
    <col min="1544" max="1544" width="12.42578125" style="430" customWidth="1"/>
    <col min="1545" max="1545" width="13.140625" style="430" customWidth="1"/>
    <col min="1546" max="1546" width="10.7109375" style="430" customWidth="1"/>
    <col min="1547" max="1792" width="9.140625" style="430"/>
    <col min="1793" max="1793" width="89" style="430" customWidth="1"/>
    <col min="1794" max="1794" width="11.42578125" style="430" customWidth="1"/>
    <col min="1795" max="1795" width="12.140625" style="430" customWidth="1"/>
    <col min="1796" max="1796" width="11" style="430" customWidth="1"/>
    <col min="1797" max="1797" width="11.5703125" style="430" customWidth="1"/>
    <col min="1798" max="1798" width="9.85546875" style="430" customWidth="1"/>
    <col min="1799" max="1799" width="9.5703125" style="430" customWidth="1"/>
    <col min="1800" max="1800" width="12.42578125" style="430" customWidth="1"/>
    <col min="1801" max="1801" width="13.140625" style="430" customWidth="1"/>
    <col min="1802" max="1802" width="10.7109375" style="430" customWidth="1"/>
    <col min="1803" max="2048" width="9.140625" style="430"/>
    <col min="2049" max="2049" width="89" style="430" customWidth="1"/>
    <col min="2050" max="2050" width="11.42578125" style="430" customWidth="1"/>
    <col min="2051" max="2051" width="12.140625" style="430" customWidth="1"/>
    <col min="2052" max="2052" width="11" style="430" customWidth="1"/>
    <col min="2053" max="2053" width="11.5703125" style="430" customWidth="1"/>
    <col min="2054" max="2054" width="9.85546875" style="430" customWidth="1"/>
    <col min="2055" max="2055" width="9.5703125" style="430" customWidth="1"/>
    <col min="2056" max="2056" width="12.42578125" style="430" customWidth="1"/>
    <col min="2057" max="2057" width="13.140625" style="430" customWidth="1"/>
    <col min="2058" max="2058" width="10.7109375" style="430" customWidth="1"/>
    <col min="2059" max="2304" width="9.140625" style="430"/>
    <col min="2305" max="2305" width="89" style="430" customWidth="1"/>
    <col min="2306" max="2306" width="11.42578125" style="430" customWidth="1"/>
    <col min="2307" max="2307" width="12.140625" style="430" customWidth="1"/>
    <col min="2308" max="2308" width="11" style="430" customWidth="1"/>
    <col min="2309" max="2309" width="11.5703125" style="430" customWidth="1"/>
    <col min="2310" max="2310" width="9.85546875" style="430" customWidth="1"/>
    <col min="2311" max="2311" width="9.5703125" style="430" customWidth="1"/>
    <col min="2312" max="2312" width="12.42578125" style="430" customWidth="1"/>
    <col min="2313" max="2313" width="13.140625" style="430" customWidth="1"/>
    <col min="2314" max="2314" width="10.7109375" style="430" customWidth="1"/>
    <col min="2315" max="2560" width="9.140625" style="430"/>
    <col min="2561" max="2561" width="89" style="430" customWidth="1"/>
    <col min="2562" max="2562" width="11.42578125" style="430" customWidth="1"/>
    <col min="2563" max="2563" width="12.140625" style="430" customWidth="1"/>
    <col min="2564" max="2564" width="11" style="430" customWidth="1"/>
    <col min="2565" max="2565" width="11.5703125" style="430" customWidth="1"/>
    <col min="2566" max="2566" width="9.85546875" style="430" customWidth="1"/>
    <col min="2567" max="2567" width="9.5703125" style="430" customWidth="1"/>
    <col min="2568" max="2568" width="12.42578125" style="430" customWidth="1"/>
    <col min="2569" max="2569" width="13.140625" style="430" customWidth="1"/>
    <col min="2570" max="2570" width="10.7109375" style="430" customWidth="1"/>
    <col min="2571" max="2816" width="9.140625" style="430"/>
    <col min="2817" max="2817" width="89" style="430" customWidth="1"/>
    <col min="2818" max="2818" width="11.42578125" style="430" customWidth="1"/>
    <col min="2819" max="2819" width="12.140625" style="430" customWidth="1"/>
    <col min="2820" max="2820" width="11" style="430" customWidth="1"/>
    <col min="2821" max="2821" width="11.5703125" style="430" customWidth="1"/>
    <col min="2822" max="2822" width="9.85546875" style="430" customWidth="1"/>
    <col min="2823" max="2823" width="9.5703125" style="430" customWidth="1"/>
    <col min="2824" max="2824" width="12.42578125" style="430" customWidth="1"/>
    <col min="2825" max="2825" width="13.140625" style="430" customWidth="1"/>
    <col min="2826" max="2826" width="10.7109375" style="430" customWidth="1"/>
    <col min="2827" max="3072" width="9.140625" style="430"/>
    <col min="3073" max="3073" width="89" style="430" customWidth="1"/>
    <col min="3074" max="3074" width="11.42578125" style="430" customWidth="1"/>
    <col min="3075" max="3075" width="12.140625" style="430" customWidth="1"/>
    <col min="3076" max="3076" width="11" style="430" customWidth="1"/>
    <col min="3077" max="3077" width="11.5703125" style="430" customWidth="1"/>
    <col min="3078" max="3078" width="9.85546875" style="430" customWidth="1"/>
    <col min="3079" max="3079" width="9.5703125" style="430" customWidth="1"/>
    <col min="3080" max="3080" width="12.42578125" style="430" customWidth="1"/>
    <col min="3081" max="3081" width="13.140625" style="430" customWidth="1"/>
    <col min="3082" max="3082" width="10.7109375" style="430" customWidth="1"/>
    <col min="3083" max="3328" width="9.140625" style="430"/>
    <col min="3329" max="3329" width="89" style="430" customWidth="1"/>
    <col min="3330" max="3330" width="11.42578125" style="430" customWidth="1"/>
    <col min="3331" max="3331" width="12.140625" style="430" customWidth="1"/>
    <col min="3332" max="3332" width="11" style="430" customWidth="1"/>
    <col min="3333" max="3333" width="11.5703125" style="430" customWidth="1"/>
    <col min="3334" max="3334" width="9.85546875" style="430" customWidth="1"/>
    <col min="3335" max="3335" width="9.5703125" style="430" customWidth="1"/>
    <col min="3336" max="3336" width="12.42578125" style="430" customWidth="1"/>
    <col min="3337" max="3337" width="13.140625" style="430" customWidth="1"/>
    <col min="3338" max="3338" width="10.7109375" style="430" customWidth="1"/>
    <col min="3339" max="3584" width="9.140625" style="430"/>
    <col min="3585" max="3585" width="89" style="430" customWidth="1"/>
    <col min="3586" max="3586" width="11.42578125" style="430" customWidth="1"/>
    <col min="3587" max="3587" width="12.140625" style="430" customWidth="1"/>
    <col min="3588" max="3588" width="11" style="430" customWidth="1"/>
    <col min="3589" max="3589" width="11.5703125" style="430" customWidth="1"/>
    <col min="3590" max="3590" width="9.85546875" style="430" customWidth="1"/>
    <col min="3591" max="3591" width="9.5703125" style="430" customWidth="1"/>
    <col min="3592" max="3592" width="12.42578125" style="430" customWidth="1"/>
    <col min="3593" max="3593" width="13.140625" style="430" customWidth="1"/>
    <col min="3594" max="3594" width="10.7109375" style="430" customWidth="1"/>
    <col min="3595" max="3840" width="9.140625" style="430"/>
    <col min="3841" max="3841" width="89" style="430" customWidth="1"/>
    <col min="3842" max="3842" width="11.42578125" style="430" customWidth="1"/>
    <col min="3843" max="3843" width="12.140625" style="430" customWidth="1"/>
    <col min="3844" max="3844" width="11" style="430" customWidth="1"/>
    <col min="3845" max="3845" width="11.5703125" style="430" customWidth="1"/>
    <col min="3846" max="3846" width="9.85546875" style="430" customWidth="1"/>
    <col min="3847" max="3847" width="9.5703125" style="430" customWidth="1"/>
    <col min="3848" max="3848" width="12.42578125" style="430" customWidth="1"/>
    <col min="3849" max="3849" width="13.140625" style="430" customWidth="1"/>
    <col min="3850" max="3850" width="10.7109375" style="430" customWidth="1"/>
    <col min="3851" max="4096" width="9.140625" style="430"/>
    <col min="4097" max="4097" width="89" style="430" customWidth="1"/>
    <col min="4098" max="4098" width="11.42578125" style="430" customWidth="1"/>
    <col min="4099" max="4099" width="12.140625" style="430" customWidth="1"/>
    <col min="4100" max="4100" width="11" style="430" customWidth="1"/>
    <col min="4101" max="4101" width="11.5703125" style="430" customWidth="1"/>
    <col min="4102" max="4102" width="9.85546875" style="430" customWidth="1"/>
    <col min="4103" max="4103" width="9.5703125" style="430" customWidth="1"/>
    <col min="4104" max="4104" width="12.42578125" style="430" customWidth="1"/>
    <col min="4105" max="4105" width="13.140625" style="430" customWidth="1"/>
    <col min="4106" max="4106" width="10.7109375" style="430" customWidth="1"/>
    <col min="4107" max="4352" width="9.140625" style="430"/>
    <col min="4353" max="4353" width="89" style="430" customWidth="1"/>
    <col min="4354" max="4354" width="11.42578125" style="430" customWidth="1"/>
    <col min="4355" max="4355" width="12.140625" style="430" customWidth="1"/>
    <col min="4356" max="4356" width="11" style="430" customWidth="1"/>
    <col min="4357" max="4357" width="11.5703125" style="430" customWidth="1"/>
    <col min="4358" max="4358" width="9.85546875" style="430" customWidth="1"/>
    <col min="4359" max="4359" width="9.5703125" style="430" customWidth="1"/>
    <col min="4360" max="4360" width="12.42578125" style="430" customWidth="1"/>
    <col min="4361" max="4361" width="13.140625" style="430" customWidth="1"/>
    <col min="4362" max="4362" width="10.7109375" style="430" customWidth="1"/>
    <col min="4363" max="4608" width="9.140625" style="430"/>
    <col min="4609" max="4609" width="89" style="430" customWidth="1"/>
    <col min="4610" max="4610" width="11.42578125" style="430" customWidth="1"/>
    <col min="4611" max="4611" width="12.140625" style="430" customWidth="1"/>
    <col min="4612" max="4612" width="11" style="430" customWidth="1"/>
    <col min="4613" max="4613" width="11.5703125" style="430" customWidth="1"/>
    <col min="4614" max="4614" width="9.85546875" style="430" customWidth="1"/>
    <col min="4615" max="4615" width="9.5703125" style="430" customWidth="1"/>
    <col min="4616" max="4616" width="12.42578125" style="430" customWidth="1"/>
    <col min="4617" max="4617" width="13.140625" style="430" customWidth="1"/>
    <col min="4618" max="4618" width="10.7109375" style="430" customWidth="1"/>
    <col min="4619" max="4864" width="9.140625" style="430"/>
    <col min="4865" max="4865" width="89" style="430" customWidth="1"/>
    <col min="4866" max="4866" width="11.42578125" style="430" customWidth="1"/>
    <col min="4867" max="4867" width="12.140625" style="430" customWidth="1"/>
    <col min="4868" max="4868" width="11" style="430" customWidth="1"/>
    <col min="4869" max="4869" width="11.5703125" style="430" customWidth="1"/>
    <col min="4870" max="4870" width="9.85546875" style="430" customWidth="1"/>
    <col min="4871" max="4871" width="9.5703125" style="430" customWidth="1"/>
    <col min="4872" max="4872" width="12.42578125" style="430" customWidth="1"/>
    <col min="4873" max="4873" width="13.140625" style="430" customWidth="1"/>
    <col min="4874" max="4874" width="10.7109375" style="430" customWidth="1"/>
    <col min="4875" max="5120" width="9.140625" style="430"/>
    <col min="5121" max="5121" width="89" style="430" customWidth="1"/>
    <col min="5122" max="5122" width="11.42578125" style="430" customWidth="1"/>
    <col min="5123" max="5123" width="12.140625" style="430" customWidth="1"/>
    <col min="5124" max="5124" width="11" style="430" customWidth="1"/>
    <col min="5125" max="5125" width="11.5703125" style="430" customWidth="1"/>
    <col min="5126" max="5126" width="9.85546875" style="430" customWidth="1"/>
    <col min="5127" max="5127" width="9.5703125" style="430" customWidth="1"/>
    <col min="5128" max="5128" width="12.42578125" style="430" customWidth="1"/>
    <col min="5129" max="5129" width="13.140625" style="430" customWidth="1"/>
    <col min="5130" max="5130" width="10.7109375" style="430" customWidth="1"/>
    <col min="5131" max="5376" width="9.140625" style="430"/>
    <col min="5377" max="5377" width="89" style="430" customWidth="1"/>
    <col min="5378" max="5378" width="11.42578125" style="430" customWidth="1"/>
    <col min="5379" max="5379" width="12.140625" style="430" customWidth="1"/>
    <col min="5380" max="5380" width="11" style="430" customWidth="1"/>
    <col min="5381" max="5381" width="11.5703125" style="430" customWidth="1"/>
    <col min="5382" max="5382" width="9.85546875" style="430" customWidth="1"/>
    <col min="5383" max="5383" width="9.5703125" style="430" customWidth="1"/>
    <col min="5384" max="5384" width="12.42578125" style="430" customWidth="1"/>
    <col min="5385" max="5385" width="13.140625" style="430" customWidth="1"/>
    <col min="5386" max="5386" width="10.7109375" style="430" customWidth="1"/>
    <col min="5387" max="5632" width="9.140625" style="430"/>
    <col min="5633" max="5633" width="89" style="430" customWidth="1"/>
    <col min="5634" max="5634" width="11.42578125" style="430" customWidth="1"/>
    <col min="5635" max="5635" width="12.140625" style="430" customWidth="1"/>
    <col min="5636" max="5636" width="11" style="430" customWidth="1"/>
    <col min="5637" max="5637" width="11.5703125" style="430" customWidth="1"/>
    <col min="5638" max="5638" width="9.85546875" style="430" customWidth="1"/>
    <col min="5639" max="5639" width="9.5703125" style="430" customWidth="1"/>
    <col min="5640" max="5640" width="12.42578125" style="430" customWidth="1"/>
    <col min="5641" max="5641" width="13.140625" style="430" customWidth="1"/>
    <col min="5642" max="5642" width="10.7109375" style="430" customWidth="1"/>
    <col min="5643" max="5888" width="9.140625" style="430"/>
    <col min="5889" max="5889" width="89" style="430" customWidth="1"/>
    <col min="5890" max="5890" width="11.42578125" style="430" customWidth="1"/>
    <col min="5891" max="5891" width="12.140625" style="430" customWidth="1"/>
    <col min="5892" max="5892" width="11" style="430" customWidth="1"/>
    <col min="5893" max="5893" width="11.5703125" style="430" customWidth="1"/>
    <col min="5894" max="5894" width="9.85546875" style="430" customWidth="1"/>
    <col min="5895" max="5895" width="9.5703125" style="430" customWidth="1"/>
    <col min="5896" max="5896" width="12.42578125" style="430" customWidth="1"/>
    <col min="5897" max="5897" width="13.140625" style="430" customWidth="1"/>
    <col min="5898" max="5898" width="10.7109375" style="430" customWidth="1"/>
    <col min="5899" max="6144" width="9.140625" style="430"/>
    <col min="6145" max="6145" width="89" style="430" customWidth="1"/>
    <col min="6146" max="6146" width="11.42578125" style="430" customWidth="1"/>
    <col min="6147" max="6147" width="12.140625" style="430" customWidth="1"/>
    <col min="6148" max="6148" width="11" style="430" customWidth="1"/>
    <col min="6149" max="6149" width="11.5703125" style="430" customWidth="1"/>
    <col min="6150" max="6150" width="9.85546875" style="430" customWidth="1"/>
    <col min="6151" max="6151" width="9.5703125" style="430" customWidth="1"/>
    <col min="6152" max="6152" width="12.42578125" style="430" customWidth="1"/>
    <col min="6153" max="6153" width="13.140625" style="430" customWidth="1"/>
    <col min="6154" max="6154" width="10.7109375" style="430" customWidth="1"/>
    <col min="6155" max="6400" width="9.140625" style="430"/>
    <col min="6401" max="6401" width="89" style="430" customWidth="1"/>
    <col min="6402" max="6402" width="11.42578125" style="430" customWidth="1"/>
    <col min="6403" max="6403" width="12.140625" style="430" customWidth="1"/>
    <col min="6404" max="6404" width="11" style="430" customWidth="1"/>
    <col min="6405" max="6405" width="11.5703125" style="430" customWidth="1"/>
    <col min="6406" max="6406" width="9.85546875" style="430" customWidth="1"/>
    <col min="6407" max="6407" width="9.5703125" style="430" customWidth="1"/>
    <col min="6408" max="6408" width="12.42578125" style="430" customWidth="1"/>
    <col min="6409" max="6409" width="13.140625" style="430" customWidth="1"/>
    <col min="6410" max="6410" width="10.7109375" style="430" customWidth="1"/>
    <col min="6411" max="6656" width="9.140625" style="430"/>
    <col min="6657" max="6657" width="89" style="430" customWidth="1"/>
    <col min="6658" max="6658" width="11.42578125" style="430" customWidth="1"/>
    <col min="6659" max="6659" width="12.140625" style="430" customWidth="1"/>
    <col min="6660" max="6660" width="11" style="430" customWidth="1"/>
    <col min="6661" max="6661" width="11.5703125" style="430" customWidth="1"/>
    <col min="6662" max="6662" width="9.85546875" style="430" customWidth="1"/>
    <col min="6663" max="6663" width="9.5703125" style="430" customWidth="1"/>
    <col min="6664" max="6664" width="12.42578125" style="430" customWidth="1"/>
    <col min="6665" max="6665" width="13.140625" style="430" customWidth="1"/>
    <col min="6666" max="6666" width="10.7109375" style="430" customWidth="1"/>
    <col min="6667" max="6912" width="9.140625" style="430"/>
    <col min="6913" max="6913" width="89" style="430" customWidth="1"/>
    <col min="6914" max="6914" width="11.42578125" style="430" customWidth="1"/>
    <col min="6915" max="6915" width="12.140625" style="430" customWidth="1"/>
    <col min="6916" max="6916" width="11" style="430" customWidth="1"/>
    <col min="6917" max="6917" width="11.5703125" style="430" customWidth="1"/>
    <col min="6918" max="6918" width="9.85546875" style="430" customWidth="1"/>
    <col min="6919" max="6919" width="9.5703125" style="430" customWidth="1"/>
    <col min="6920" max="6920" width="12.42578125" style="430" customWidth="1"/>
    <col min="6921" max="6921" width="13.140625" style="430" customWidth="1"/>
    <col min="6922" max="6922" width="10.7109375" style="430" customWidth="1"/>
    <col min="6923" max="7168" width="9.140625" style="430"/>
    <col min="7169" max="7169" width="89" style="430" customWidth="1"/>
    <col min="7170" max="7170" width="11.42578125" style="430" customWidth="1"/>
    <col min="7171" max="7171" width="12.140625" style="430" customWidth="1"/>
    <col min="7172" max="7172" width="11" style="430" customWidth="1"/>
    <col min="7173" max="7173" width="11.5703125" style="430" customWidth="1"/>
    <col min="7174" max="7174" width="9.85546875" style="430" customWidth="1"/>
    <col min="7175" max="7175" width="9.5703125" style="430" customWidth="1"/>
    <col min="7176" max="7176" width="12.42578125" style="430" customWidth="1"/>
    <col min="7177" max="7177" width="13.140625" style="430" customWidth="1"/>
    <col min="7178" max="7178" width="10.7109375" style="430" customWidth="1"/>
    <col min="7179" max="7424" width="9.140625" style="430"/>
    <col min="7425" max="7425" width="89" style="430" customWidth="1"/>
    <col min="7426" max="7426" width="11.42578125" style="430" customWidth="1"/>
    <col min="7427" max="7427" width="12.140625" style="430" customWidth="1"/>
    <col min="7428" max="7428" width="11" style="430" customWidth="1"/>
    <col min="7429" max="7429" width="11.5703125" style="430" customWidth="1"/>
    <col min="7430" max="7430" width="9.85546875" style="430" customWidth="1"/>
    <col min="7431" max="7431" width="9.5703125" style="430" customWidth="1"/>
    <col min="7432" max="7432" width="12.42578125" style="430" customWidth="1"/>
    <col min="7433" max="7433" width="13.140625" style="430" customWidth="1"/>
    <col min="7434" max="7434" width="10.7109375" style="430" customWidth="1"/>
    <col min="7435" max="7680" width="9.140625" style="430"/>
    <col min="7681" max="7681" width="89" style="430" customWidth="1"/>
    <col min="7682" max="7682" width="11.42578125" style="430" customWidth="1"/>
    <col min="7683" max="7683" width="12.140625" style="430" customWidth="1"/>
    <col min="7684" max="7684" width="11" style="430" customWidth="1"/>
    <col min="7685" max="7685" width="11.5703125" style="430" customWidth="1"/>
    <col min="7686" max="7686" width="9.85546875" style="430" customWidth="1"/>
    <col min="7687" max="7687" width="9.5703125" style="430" customWidth="1"/>
    <col min="7688" max="7688" width="12.42578125" style="430" customWidth="1"/>
    <col min="7689" max="7689" width="13.140625" style="430" customWidth="1"/>
    <col min="7690" max="7690" width="10.7109375" style="430" customWidth="1"/>
    <col min="7691" max="7936" width="9.140625" style="430"/>
    <col min="7937" max="7937" width="89" style="430" customWidth="1"/>
    <col min="7938" max="7938" width="11.42578125" style="430" customWidth="1"/>
    <col min="7939" max="7939" width="12.140625" style="430" customWidth="1"/>
    <col min="7940" max="7940" width="11" style="430" customWidth="1"/>
    <col min="7941" max="7941" width="11.5703125" style="430" customWidth="1"/>
    <col min="7942" max="7942" width="9.85546875" style="430" customWidth="1"/>
    <col min="7943" max="7943" width="9.5703125" style="430" customWidth="1"/>
    <col min="7944" max="7944" width="12.42578125" style="430" customWidth="1"/>
    <col min="7945" max="7945" width="13.140625" style="430" customWidth="1"/>
    <col min="7946" max="7946" width="10.7109375" style="430" customWidth="1"/>
    <col min="7947" max="8192" width="9.140625" style="430"/>
    <col min="8193" max="8193" width="89" style="430" customWidth="1"/>
    <col min="8194" max="8194" width="11.42578125" style="430" customWidth="1"/>
    <col min="8195" max="8195" width="12.140625" style="430" customWidth="1"/>
    <col min="8196" max="8196" width="11" style="430" customWidth="1"/>
    <col min="8197" max="8197" width="11.5703125" style="430" customWidth="1"/>
    <col min="8198" max="8198" width="9.85546875" style="430" customWidth="1"/>
    <col min="8199" max="8199" width="9.5703125" style="430" customWidth="1"/>
    <col min="8200" max="8200" width="12.42578125" style="430" customWidth="1"/>
    <col min="8201" max="8201" width="13.140625" style="430" customWidth="1"/>
    <col min="8202" max="8202" width="10.7109375" style="430" customWidth="1"/>
    <col min="8203" max="8448" width="9.140625" style="430"/>
    <col min="8449" max="8449" width="89" style="430" customWidth="1"/>
    <col min="8450" max="8450" width="11.42578125" style="430" customWidth="1"/>
    <col min="8451" max="8451" width="12.140625" style="430" customWidth="1"/>
    <col min="8452" max="8452" width="11" style="430" customWidth="1"/>
    <col min="8453" max="8453" width="11.5703125" style="430" customWidth="1"/>
    <col min="8454" max="8454" width="9.85546875" style="430" customWidth="1"/>
    <col min="8455" max="8455" width="9.5703125" style="430" customWidth="1"/>
    <col min="8456" max="8456" width="12.42578125" style="430" customWidth="1"/>
    <col min="8457" max="8457" width="13.140625" style="430" customWidth="1"/>
    <col min="8458" max="8458" width="10.7109375" style="430" customWidth="1"/>
    <col min="8459" max="8704" width="9.140625" style="430"/>
    <col min="8705" max="8705" width="89" style="430" customWidth="1"/>
    <col min="8706" max="8706" width="11.42578125" style="430" customWidth="1"/>
    <col min="8707" max="8707" width="12.140625" style="430" customWidth="1"/>
    <col min="8708" max="8708" width="11" style="430" customWidth="1"/>
    <col min="8709" max="8709" width="11.5703125" style="430" customWidth="1"/>
    <col min="8710" max="8710" width="9.85546875" style="430" customWidth="1"/>
    <col min="8711" max="8711" width="9.5703125" style="430" customWidth="1"/>
    <col min="8712" max="8712" width="12.42578125" style="430" customWidth="1"/>
    <col min="8713" max="8713" width="13.140625" style="430" customWidth="1"/>
    <col min="8714" max="8714" width="10.7109375" style="430" customWidth="1"/>
    <col min="8715" max="8960" width="9.140625" style="430"/>
    <col min="8961" max="8961" width="89" style="430" customWidth="1"/>
    <col min="8962" max="8962" width="11.42578125" style="430" customWidth="1"/>
    <col min="8963" max="8963" width="12.140625" style="430" customWidth="1"/>
    <col min="8964" max="8964" width="11" style="430" customWidth="1"/>
    <col min="8965" max="8965" width="11.5703125" style="430" customWidth="1"/>
    <col min="8966" max="8966" width="9.85546875" style="430" customWidth="1"/>
    <col min="8967" max="8967" width="9.5703125" style="430" customWidth="1"/>
    <col min="8968" max="8968" width="12.42578125" style="430" customWidth="1"/>
    <col min="8969" max="8969" width="13.140625" style="430" customWidth="1"/>
    <col min="8970" max="8970" width="10.7109375" style="430" customWidth="1"/>
    <col min="8971" max="9216" width="9.140625" style="430"/>
    <col min="9217" max="9217" width="89" style="430" customWidth="1"/>
    <col min="9218" max="9218" width="11.42578125" style="430" customWidth="1"/>
    <col min="9219" max="9219" width="12.140625" style="430" customWidth="1"/>
    <col min="9220" max="9220" width="11" style="430" customWidth="1"/>
    <col min="9221" max="9221" width="11.5703125" style="430" customWidth="1"/>
    <col min="9222" max="9222" width="9.85546875" style="430" customWidth="1"/>
    <col min="9223" max="9223" width="9.5703125" style="430" customWidth="1"/>
    <col min="9224" max="9224" width="12.42578125" style="430" customWidth="1"/>
    <col min="9225" max="9225" width="13.140625" style="430" customWidth="1"/>
    <col min="9226" max="9226" width="10.7109375" style="430" customWidth="1"/>
    <col min="9227" max="9472" width="9.140625" style="430"/>
    <col min="9473" max="9473" width="89" style="430" customWidth="1"/>
    <col min="9474" max="9474" width="11.42578125" style="430" customWidth="1"/>
    <col min="9475" max="9475" width="12.140625" style="430" customWidth="1"/>
    <col min="9476" max="9476" width="11" style="430" customWidth="1"/>
    <col min="9477" max="9477" width="11.5703125" style="430" customWidth="1"/>
    <col min="9478" max="9478" width="9.85546875" style="430" customWidth="1"/>
    <col min="9479" max="9479" width="9.5703125" style="430" customWidth="1"/>
    <col min="9480" max="9480" width="12.42578125" style="430" customWidth="1"/>
    <col min="9481" max="9481" width="13.140625" style="430" customWidth="1"/>
    <col min="9482" max="9482" width="10.7109375" style="430" customWidth="1"/>
    <col min="9483" max="9728" width="9.140625" style="430"/>
    <col min="9729" max="9729" width="89" style="430" customWidth="1"/>
    <col min="9730" max="9730" width="11.42578125" style="430" customWidth="1"/>
    <col min="9731" max="9731" width="12.140625" style="430" customWidth="1"/>
    <col min="9732" max="9732" width="11" style="430" customWidth="1"/>
    <col min="9733" max="9733" width="11.5703125" style="430" customWidth="1"/>
    <col min="9734" max="9734" width="9.85546875" style="430" customWidth="1"/>
    <col min="9735" max="9735" width="9.5703125" style="430" customWidth="1"/>
    <col min="9736" max="9736" width="12.42578125" style="430" customWidth="1"/>
    <col min="9737" max="9737" width="13.140625" style="430" customWidth="1"/>
    <col min="9738" max="9738" width="10.7109375" style="430" customWidth="1"/>
    <col min="9739" max="9984" width="9.140625" style="430"/>
    <col min="9985" max="9985" width="89" style="430" customWidth="1"/>
    <col min="9986" max="9986" width="11.42578125" style="430" customWidth="1"/>
    <col min="9987" max="9987" width="12.140625" style="430" customWidth="1"/>
    <col min="9988" max="9988" width="11" style="430" customWidth="1"/>
    <col min="9989" max="9989" width="11.5703125" style="430" customWidth="1"/>
    <col min="9990" max="9990" width="9.85546875" style="430" customWidth="1"/>
    <col min="9991" max="9991" width="9.5703125" style="430" customWidth="1"/>
    <col min="9992" max="9992" width="12.42578125" style="430" customWidth="1"/>
    <col min="9993" max="9993" width="13.140625" style="430" customWidth="1"/>
    <col min="9994" max="9994" width="10.7109375" style="430" customWidth="1"/>
    <col min="9995" max="10240" width="9.140625" style="430"/>
    <col min="10241" max="10241" width="89" style="430" customWidth="1"/>
    <col min="10242" max="10242" width="11.42578125" style="430" customWidth="1"/>
    <col min="10243" max="10243" width="12.140625" style="430" customWidth="1"/>
    <col min="10244" max="10244" width="11" style="430" customWidth="1"/>
    <col min="10245" max="10245" width="11.5703125" style="430" customWidth="1"/>
    <col min="10246" max="10246" width="9.85546875" style="430" customWidth="1"/>
    <col min="10247" max="10247" width="9.5703125" style="430" customWidth="1"/>
    <col min="10248" max="10248" width="12.42578125" style="430" customWidth="1"/>
    <col min="10249" max="10249" width="13.140625" style="430" customWidth="1"/>
    <col min="10250" max="10250" width="10.7109375" style="430" customWidth="1"/>
    <col min="10251" max="10496" width="9.140625" style="430"/>
    <col min="10497" max="10497" width="89" style="430" customWidth="1"/>
    <col min="10498" max="10498" width="11.42578125" style="430" customWidth="1"/>
    <col min="10499" max="10499" width="12.140625" style="430" customWidth="1"/>
    <col min="10500" max="10500" width="11" style="430" customWidth="1"/>
    <col min="10501" max="10501" width="11.5703125" style="430" customWidth="1"/>
    <col min="10502" max="10502" width="9.85546875" style="430" customWidth="1"/>
    <col min="10503" max="10503" width="9.5703125" style="430" customWidth="1"/>
    <col min="10504" max="10504" width="12.42578125" style="430" customWidth="1"/>
    <col min="10505" max="10505" width="13.140625" style="430" customWidth="1"/>
    <col min="10506" max="10506" width="10.7109375" style="430" customWidth="1"/>
    <col min="10507" max="10752" width="9.140625" style="430"/>
    <col min="10753" max="10753" width="89" style="430" customWidth="1"/>
    <col min="10754" max="10754" width="11.42578125" style="430" customWidth="1"/>
    <col min="10755" max="10755" width="12.140625" style="430" customWidth="1"/>
    <col min="10756" max="10756" width="11" style="430" customWidth="1"/>
    <col min="10757" max="10757" width="11.5703125" style="430" customWidth="1"/>
    <col min="10758" max="10758" width="9.85546875" style="430" customWidth="1"/>
    <col min="10759" max="10759" width="9.5703125" style="430" customWidth="1"/>
    <col min="10760" max="10760" width="12.42578125" style="430" customWidth="1"/>
    <col min="10761" max="10761" width="13.140625" style="430" customWidth="1"/>
    <col min="10762" max="10762" width="10.7109375" style="430" customWidth="1"/>
    <col min="10763" max="11008" width="9.140625" style="430"/>
    <col min="11009" max="11009" width="89" style="430" customWidth="1"/>
    <col min="11010" max="11010" width="11.42578125" style="430" customWidth="1"/>
    <col min="11011" max="11011" width="12.140625" style="430" customWidth="1"/>
    <col min="11012" max="11012" width="11" style="430" customWidth="1"/>
    <col min="11013" max="11013" width="11.5703125" style="430" customWidth="1"/>
    <col min="11014" max="11014" width="9.85546875" style="430" customWidth="1"/>
    <col min="11015" max="11015" width="9.5703125" style="430" customWidth="1"/>
    <col min="11016" max="11016" width="12.42578125" style="430" customWidth="1"/>
    <col min="11017" max="11017" width="13.140625" style="430" customWidth="1"/>
    <col min="11018" max="11018" width="10.7109375" style="430" customWidth="1"/>
    <col min="11019" max="11264" width="9.140625" style="430"/>
    <col min="11265" max="11265" width="89" style="430" customWidth="1"/>
    <col min="11266" max="11266" width="11.42578125" style="430" customWidth="1"/>
    <col min="11267" max="11267" width="12.140625" style="430" customWidth="1"/>
    <col min="11268" max="11268" width="11" style="430" customWidth="1"/>
    <col min="11269" max="11269" width="11.5703125" style="430" customWidth="1"/>
    <col min="11270" max="11270" width="9.85546875" style="430" customWidth="1"/>
    <col min="11271" max="11271" width="9.5703125" style="430" customWidth="1"/>
    <col min="11272" max="11272" width="12.42578125" style="430" customWidth="1"/>
    <col min="11273" max="11273" width="13.140625" style="430" customWidth="1"/>
    <col min="11274" max="11274" width="10.7109375" style="430" customWidth="1"/>
    <col min="11275" max="11520" width="9.140625" style="430"/>
    <col min="11521" max="11521" width="89" style="430" customWidth="1"/>
    <col min="11522" max="11522" width="11.42578125" style="430" customWidth="1"/>
    <col min="11523" max="11523" width="12.140625" style="430" customWidth="1"/>
    <col min="11524" max="11524" width="11" style="430" customWidth="1"/>
    <col min="11525" max="11525" width="11.5703125" style="430" customWidth="1"/>
    <col min="11526" max="11526" width="9.85546875" style="430" customWidth="1"/>
    <col min="11527" max="11527" width="9.5703125" style="430" customWidth="1"/>
    <col min="11528" max="11528" width="12.42578125" style="430" customWidth="1"/>
    <col min="11529" max="11529" width="13.140625" style="430" customWidth="1"/>
    <col min="11530" max="11530" width="10.7109375" style="430" customWidth="1"/>
    <col min="11531" max="11776" width="9.140625" style="430"/>
    <col min="11777" max="11777" width="89" style="430" customWidth="1"/>
    <col min="11778" max="11778" width="11.42578125" style="430" customWidth="1"/>
    <col min="11779" max="11779" width="12.140625" style="430" customWidth="1"/>
    <col min="11780" max="11780" width="11" style="430" customWidth="1"/>
    <col min="11781" max="11781" width="11.5703125" style="430" customWidth="1"/>
    <col min="11782" max="11782" width="9.85546875" style="430" customWidth="1"/>
    <col min="11783" max="11783" width="9.5703125" style="430" customWidth="1"/>
    <col min="11784" max="11784" width="12.42578125" style="430" customWidth="1"/>
    <col min="11785" max="11785" width="13.140625" style="430" customWidth="1"/>
    <col min="11786" max="11786" width="10.7109375" style="430" customWidth="1"/>
    <col min="11787" max="12032" width="9.140625" style="430"/>
    <col min="12033" max="12033" width="89" style="430" customWidth="1"/>
    <col min="12034" max="12034" width="11.42578125" style="430" customWidth="1"/>
    <col min="12035" max="12035" width="12.140625" style="430" customWidth="1"/>
    <col min="12036" max="12036" width="11" style="430" customWidth="1"/>
    <col min="12037" max="12037" width="11.5703125" style="430" customWidth="1"/>
    <col min="12038" max="12038" width="9.85546875" style="430" customWidth="1"/>
    <col min="12039" max="12039" width="9.5703125" style="430" customWidth="1"/>
    <col min="12040" max="12040" width="12.42578125" style="430" customWidth="1"/>
    <col min="12041" max="12041" width="13.140625" style="430" customWidth="1"/>
    <col min="12042" max="12042" width="10.7109375" style="430" customWidth="1"/>
    <col min="12043" max="12288" width="9.140625" style="430"/>
    <col min="12289" max="12289" width="89" style="430" customWidth="1"/>
    <col min="12290" max="12290" width="11.42578125" style="430" customWidth="1"/>
    <col min="12291" max="12291" width="12.140625" style="430" customWidth="1"/>
    <col min="12292" max="12292" width="11" style="430" customWidth="1"/>
    <col min="12293" max="12293" width="11.5703125" style="430" customWidth="1"/>
    <col min="12294" max="12294" width="9.85546875" style="430" customWidth="1"/>
    <col min="12295" max="12295" width="9.5703125" style="430" customWidth="1"/>
    <col min="12296" max="12296" width="12.42578125" style="430" customWidth="1"/>
    <col min="12297" max="12297" width="13.140625" style="430" customWidth="1"/>
    <col min="12298" max="12298" width="10.7109375" style="430" customWidth="1"/>
    <col min="12299" max="12544" width="9.140625" style="430"/>
    <col min="12545" max="12545" width="89" style="430" customWidth="1"/>
    <col min="12546" max="12546" width="11.42578125" style="430" customWidth="1"/>
    <col min="12547" max="12547" width="12.140625" style="430" customWidth="1"/>
    <col min="12548" max="12548" width="11" style="430" customWidth="1"/>
    <col min="12549" max="12549" width="11.5703125" style="430" customWidth="1"/>
    <col min="12550" max="12550" width="9.85546875" style="430" customWidth="1"/>
    <col min="12551" max="12551" width="9.5703125" style="430" customWidth="1"/>
    <col min="12552" max="12552" width="12.42578125" style="430" customWidth="1"/>
    <col min="12553" max="12553" width="13.140625" style="430" customWidth="1"/>
    <col min="12554" max="12554" width="10.7109375" style="430" customWidth="1"/>
    <col min="12555" max="12800" width="9.140625" style="430"/>
    <col min="12801" max="12801" width="89" style="430" customWidth="1"/>
    <col min="12802" max="12802" width="11.42578125" style="430" customWidth="1"/>
    <col min="12803" max="12803" width="12.140625" style="430" customWidth="1"/>
    <col min="12804" max="12804" width="11" style="430" customWidth="1"/>
    <col min="12805" max="12805" width="11.5703125" style="430" customWidth="1"/>
    <col min="12806" max="12806" width="9.85546875" style="430" customWidth="1"/>
    <col min="12807" max="12807" width="9.5703125" style="430" customWidth="1"/>
    <col min="12808" max="12808" width="12.42578125" style="430" customWidth="1"/>
    <col min="12809" max="12809" width="13.140625" style="430" customWidth="1"/>
    <col min="12810" max="12810" width="10.7109375" style="430" customWidth="1"/>
    <col min="12811" max="13056" width="9.140625" style="430"/>
    <col min="13057" max="13057" width="89" style="430" customWidth="1"/>
    <col min="13058" max="13058" width="11.42578125" style="430" customWidth="1"/>
    <col min="13059" max="13059" width="12.140625" style="430" customWidth="1"/>
    <col min="13060" max="13060" width="11" style="430" customWidth="1"/>
    <col min="13061" max="13061" width="11.5703125" style="430" customWidth="1"/>
    <col min="13062" max="13062" width="9.85546875" style="430" customWidth="1"/>
    <col min="13063" max="13063" width="9.5703125" style="430" customWidth="1"/>
    <col min="13064" max="13064" width="12.42578125" style="430" customWidth="1"/>
    <col min="13065" max="13065" width="13.140625" style="430" customWidth="1"/>
    <col min="13066" max="13066" width="10.7109375" style="430" customWidth="1"/>
    <col min="13067" max="13312" width="9.140625" style="430"/>
    <col min="13313" max="13313" width="89" style="430" customWidth="1"/>
    <col min="13314" max="13314" width="11.42578125" style="430" customWidth="1"/>
    <col min="13315" max="13315" width="12.140625" style="430" customWidth="1"/>
    <col min="13316" max="13316" width="11" style="430" customWidth="1"/>
    <col min="13317" max="13317" width="11.5703125" style="430" customWidth="1"/>
    <col min="13318" max="13318" width="9.85546875" style="430" customWidth="1"/>
    <col min="13319" max="13319" width="9.5703125" style="430" customWidth="1"/>
    <col min="13320" max="13320" width="12.42578125" style="430" customWidth="1"/>
    <col min="13321" max="13321" width="13.140625" style="430" customWidth="1"/>
    <col min="13322" max="13322" width="10.7109375" style="430" customWidth="1"/>
    <col min="13323" max="13568" width="9.140625" style="430"/>
    <col min="13569" max="13569" width="89" style="430" customWidth="1"/>
    <col min="13570" max="13570" width="11.42578125" style="430" customWidth="1"/>
    <col min="13571" max="13571" width="12.140625" style="430" customWidth="1"/>
    <col min="13572" max="13572" width="11" style="430" customWidth="1"/>
    <col min="13573" max="13573" width="11.5703125" style="430" customWidth="1"/>
    <col min="13574" max="13574" width="9.85546875" style="430" customWidth="1"/>
    <col min="13575" max="13575" width="9.5703125" style="430" customWidth="1"/>
    <col min="13576" max="13576" width="12.42578125" style="430" customWidth="1"/>
    <col min="13577" max="13577" width="13.140625" style="430" customWidth="1"/>
    <col min="13578" max="13578" width="10.7109375" style="430" customWidth="1"/>
    <col min="13579" max="13824" width="9.140625" style="430"/>
    <col min="13825" max="13825" width="89" style="430" customWidth="1"/>
    <col min="13826" max="13826" width="11.42578125" style="430" customWidth="1"/>
    <col min="13827" max="13827" width="12.140625" style="430" customWidth="1"/>
    <col min="13828" max="13828" width="11" style="430" customWidth="1"/>
    <col min="13829" max="13829" width="11.5703125" style="430" customWidth="1"/>
    <col min="13830" max="13830" width="9.85546875" style="430" customWidth="1"/>
    <col min="13831" max="13831" width="9.5703125" style="430" customWidth="1"/>
    <col min="13832" max="13832" width="12.42578125" style="430" customWidth="1"/>
    <col min="13833" max="13833" width="13.140625" style="430" customWidth="1"/>
    <col min="13834" max="13834" width="10.7109375" style="430" customWidth="1"/>
    <col min="13835" max="14080" width="9.140625" style="430"/>
    <col min="14081" max="14081" width="89" style="430" customWidth="1"/>
    <col min="14082" max="14082" width="11.42578125" style="430" customWidth="1"/>
    <col min="14083" max="14083" width="12.140625" style="430" customWidth="1"/>
    <col min="14084" max="14084" width="11" style="430" customWidth="1"/>
    <col min="14085" max="14085" width="11.5703125" style="430" customWidth="1"/>
    <col min="14086" max="14086" width="9.85546875" style="430" customWidth="1"/>
    <col min="14087" max="14087" width="9.5703125" style="430" customWidth="1"/>
    <col min="14088" max="14088" width="12.42578125" style="430" customWidth="1"/>
    <col min="14089" max="14089" width="13.140625" style="430" customWidth="1"/>
    <col min="14090" max="14090" width="10.7109375" style="430" customWidth="1"/>
    <col min="14091" max="14336" width="9.140625" style="430"/>
    <col min="14337" max="14337" width="89" style="430" customWidth="1"/>
    <col min="14338" max="14338" width="11.42578125" style="430" customWidth="1"/>
    <col min="14339" max="14339" width="12.140625" style="430" customWidth="1"/>
    <col min="14340" max="14340" width="11" style="430" customWidth="1"/>
    <col min="14341" max="14341" width="11.5703125" style="430" customWidth="1"/>
    <col min="14342" max="14342" width="9.85546875" style="430" customWidth="1"/>
    <col min="14343" max="14343" width="9.5703125" style="430" customWidth="1"/>
    <col min="14344" max="14344" width="12.42578125" style="430" customWidth="1"/>
    <col min="14345" max="14345" width="13.140625" style="430" customWidth="1"/>
    <col min="14346" max="14346" width="10.7109375" style="430" customWidth="1"/>
    <col min="14347" max="14592" width="9.140625" style="430"/>
    <col min="14593" max="14593" width="89" style="430" customWidth="1"/>
    <col min="14594" max="14594" width="11.42578125" style="430" customWidth="1"/>
    <col min="14595" max="14595" width="12.140625" style="430" customWidth="1"/>
    <col min="14596" max="14596" width="11" style="430" customWidth="1"/>
    <col min="14597" max="14597" width="11.5703125" style="430" customWidth="1"/>
    <col min="14598" max="14598" width="9.85546875" style="430" customWidth="1"/>
    <col min="14599" max="14599" width="9.5703125" style="430" customWidth="1"/>
    <col min="14600" max="14600" width="12.42578125" style="430" customWidth="1"/>
    <col min="14601" max="14601" width="13.140625" style="430" customWidth="1"/>
    <col min="14602" max="14602" width="10.7109375" style="430" customWidth="1"/>
    <col min="14603" max="14848" width="9.140625" style="430"/>
    <col min="14849" max="14849" width="89" style="430" customWidth="1"/>
    <col min="14850" max="14850" width="11.42578125" style="430" customWidth="1"/>
    <col min="14851" max="14851" width="12.140625" style="430" customWidth="1"/>
    <col min="14852" max="14852" width="11" style="430" customWidth="1"/>
    <col min="14853" max="14853" width="11.5703125" style="430" customWidth="1"/>
    <col min="14854" max="14854" width="9.85546875" style="430" customWidth="1"/>
    <col min="14855" max="14855" width="9.5703125" style="430" customWidth="1"/>
    <col min="14856" max="14856" width="12.42578125" style="430" customWidth="1"/>
    <col min="14857" max="14857" width="13.140625" style="430" customWidth="1"/>
    <col min="14858" max="14858" width="10.7109375" style="430" customWidth="1"/>
    <col min="14859" max="15104" width="9.140625" style="430"/>
    <col min="15105" max="15105" width="89" style="430" customWidth="1"/>
    <col min="15106" max="15106" width="11.42578125" style="430" customWidth="1"/>
    <col min="15107" max="15107" width="12.140625" style="430" customWidth="1"/>
    <col min="15108" max="15108" width="11" style="430" customWidth="1"/>
    <col min="15109" max="15109" width="11.5703125" style="430" customWidth="1"/>
    <col min="15110" max="15110" width="9.85546875" style="430" customWidth="1"/>
    <col min="15111" max="15111" width="9.5703125" style="430" customWidth="1"/>
    <col min="15112" max="15112" width="12.42578125" style="430" customWidth="1"/>
    <col min="15113" max="15113" width="13.140625" style="430" customWidth="1"/>
    <col min="15114" max="15114" width="10.7109375" style="430" customWidth="1"/>
    <col min="15115" max="15360" width="9.140625" style="430"/>
    <col min="15361" max="15361" width="89" style="430" customWidth="1"/>
    <col min="15362" max="15362" width="11.42578125" style="430" customWidth="1"/>
    <col min="15363" max="15363" width="12.140625" style="430" customWidth="1"/>
    <col min="15364" max="15364" width="11" style="430" customWidth="1"/>
    <col min="15365" max="15365" width="11.5703125" style="430" customWidth="1"/>
    <col min="15366" max="15366" width="9.85546875" style="430" customWidth="1"/>
    <col min="15367" max="15367" width="9.5703125" style="430" customWidth="1"/>
    <col min="15368" max="15368" width="12.42578125" style="430" customWidth="1"/>
    <col min="15369" max="15369" width="13.140625" style="430" customWidth="1"/>
    <col min="15370" max="15370" width="10.7109375" style="430" customWidth="1"/>
    <col min="15371" max="15616" width="9.140625" style="430"/>
    <col min="15617" max="15617" width="89" style="430" customWidth="1"/>
    <col min="15618" max="15618" width="11.42578125" style="430" customWidth="1"/>
    <col min="15619" max="15619" width="12.140625" style="430" customWidth="1"/>
    <col min="15620" max="15620" width="11" style="430" customWidth="1"/>
    <col min="15621" max="15621" width="11.5703125" style="430" customWidth="1"/>
    <col min="15622" max="15622" width="9.85546875" style="430" customWidth="1"/>
    <col min="15623" max="15623" width="9.5703125" style="430" customWidth="1"/>
    <col min="15624" max="15624" width="12.42578125" style="430" customWidth="1"/>
    <col min="15625" max="15625" width="13.140625" style="430" customWidth="1"/>
    <col min="15626" max="15626" width="10.7109375" style="430" customWidth="1"/>
    <col min="15627" max="15872" width="9.140625" style="430"/>
    <col min="15873" max="15873" width="89" style="430" customWidth="1"/>
    <col min="15874" max="15874" width="11.42578125" style="430" customWidth="1"/>
    <col min="15875" max="15875" width="12.140625" style="430" customWidth="1"/>
    <col min="15876" max="15876" width="11" style="430" customWidth="1"/>
    <col min="15877" max="15877" width="11.5703125" style="430" customWidth="1"/>
    <col min="15878" max="15878" width="9.85546875" style="430" customWidth="1"/>
    <col min="15879" max="15879" width="9.5703125" style="430" customWidth="1"/>
    <col min="15880" max="15880" width="12.42578125" style="430" customWidth="1"/>
    <col min="15881" max="15881" width="13.140625" style="430" customWidth="1"/>
    <col min="15882" max="15882" width="10.7109375" style="430" customWidth="1"/>
    <col min="15883" max="16128" width="9.140625" style="430"/>
    <col min="16129" max="16129" width="89" style="430" customWidth="1"/>
    <col min="16130" max="16130" width="11.42578125" style="430" customWidth="1"/>
    <col min="16131" max="16131" width="12.140625" style="430" customWidth="1"/>
    <col min="16132" max="16132" width="11" style="430" customWidth="1"/>
    <col min="16133" max="16133" width="11.5703125" style="430" customWidth="1"/>
    <col min="16134" max="16134" width="9.85546875" style="430" customWidth="1"/>
    <col min="16135" max="16135" width="9.5703125" style="430" customWidth="1"/>
    <col min="16136" max="16136" width="12.42578125" style="430" customWidth="1"/>
    <col min="16137" max="16137" width="13.140625" style="430" customWidth="1"/>
    <col min="16138" max="16138" width="10.7109375" style="430" customWidth="1"/>
    <col min="16139" max="16384" width="9.140625" style="430"/>
  </cols>
  <sheetData>
    <row r="1" spans="1:23" ht="44.25" customHeight="1">
      <c r="A1" s="6382" t="s">
        <v>0</v>
      </c>
      <c r="B1" s="6382"/>
      <c r="C1" s="6382"/>
      <c r="D1" s="6382"/>
      <c r="E1" s="6382"/>
      <c r="F1" s="6382"/>
      <c r="G1" s="6382"/>
      <c r="H1" s="6382"/>
      <c r="I1" s="6382"/>
      <c r="J1" s="6382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</row>
    <row r="2" spans="1:23" ht="31.5" customHeight="1">
      <c r="A2" s="6418" t="s">
        <v>433</v>
      </c>
      <c r="B2" s="6418"/>
      <c r="C2" s="6418"/>
      <c r="D2" s="6418"/>
      <c r="E2" s="6418"/>
      <c r="F2" s="6418"/>
      <c r="G2" s="6418"/>
      <c r="H2" s="6418"/>
      <c r="I2" s="6418"/>
      <c r="J2" s="6418"/>
    </row>
    <row r="3" spans="1:23" ht="33" customHeight="1" thickBot="1">
      <c r="A3" s="515"/>
      <c r="B3" s="431"/>
      <c r="C3" s="431"/>
      <c r="D3" s="431"/>
      <c r="E3" s="431"/>
      <c r="F3" s="431"/>
      <c r="G3" s="431"/>
      <c r="H3" s="431"/>
      <c r="I3" s="431"/>
      <c r="J3" s="431"/>
    </row>
    <row r="4" spans="1:23" ht="33" customHeight="1" thickBot="1">
      <c r="A4" s="6419" t="s">
        <v>1</v>
      </c>
      <c r="B4" s="6421" t="s">
        <v>36</v>
      </c>
      <c r="C4" s="6422"/>
      <c r="D4" s="6423"/>
      <c r="E4" s="6421" t="s">
        <v>37</v>
      </c>
      <c r="F4" s="6422"/>
      <c r="G4" s="6423"/>
      <c r="H4" s="6424" t="s">
        <v>38</v>
      </c>
      <c r="I4" s="6425"/>
      <c r="J4" s="6426"/>
    </row>
    <row r="5" spans="1:23" ht="166.5" customHeight="1" thickBot="1">
      <c r="A5" s="6420"/>
      <c r="B5" s="545" t="s">
        <v>7</v>
      </c>
      <c r="C5" s="545" t="s">
        <v>8</v>
      </c>
      <c r="D5" s="545" t="s">
        <v>9</v>
      </c>
      <c r="E5" s="545" t="s">
        <v>7</v>
      </c>
      <c r="F5" s="545" t="s">
        <v>8</v>
      </c>
      <c r="G5" s="545" t="s">
        <v>9</v>
      </c>
      <c r="H5" s="545" t="s">
        <v>7</v>
      </c>
      <c r="I5" s="545" t="s">
        <v>8</v>
      </c>
      <c r="J5" s="579" t="s">
        <v>9</v>
      </c>
    </row>
    <row r="6" spans="1:23" ht="31.5" customHeight="1" thickBot="1">
      <c r="A6" s="546" t="s">
        <v>10</v>
      </c>
      <c r="B6" s="547"/>
      <c r="C6" s="548"/>
      <c r="D6" s="432"/>
      <c r="E6" s="547"/>
      <c r="F6" s="548"/>
      <c r="G6" s="549"/>
      <c r="H6" s="550"/>
      <c r="I6" s="551"/>
      <c r="J6" s="433"/>
    </row>
    <row r="7" spans="1:23">
      <c r="A7" s="552" t="s">
        <v>240</v>
      </c>
      <c r="B7" s="553">
        <f t="shared" ref="B7:J7" si="0">B13+B18</f>
        <v>10</v>
      </c>
      <c r="C7" s="554">
        <f t="shared" si="0"/>
        <v>0</v>
      </c>
      <c r="D7" s="555">
        <f t="shared" si="0"/>
        <v>10</v>
      </c>
      <c r="E7" s="553">
        <f t="shared" ref="E7:G7" si="1">E13+E18</f>
        <v>10</v>
      </c>
      <c r="F7" s="554">
        <f t="shared" si="1"/>
        <v>0</v>
      </c>
      <c r="G7" s="555">
        <f t="shared" si="1"/>
        <v>10</v>
      </c>
      <c r="H7" s="553">
        <f t="shared" si="0"/>
        <v>20</v>
      </c>
      <c r="I7" s="554">
        <f t="shared" si="0"/>
        <v>0</v>
      </c>
      <c r="J7" s="555">
        <f t="shared" si="0"/>
        <v>20</v>
      </c>
    </row>
    <row r="8" spans="1:23" ht="46.5" customHeight="1">
      <c r="A8" s="552" t="s">
        <v>241</v>
      </c>
      <c r="B8" s="553">
        <f t="shared" ref="B8:J8" si="2">B14+B19</f>
        <v>0</v>
      </c>
      <c r="C8" s="554">
        <f t="shared" si="2"/>
        <v>0</v>
      </c>
      <c r="D8" s="555">
        <f t="shared" si="2"/>
        <v>0</v>
      </c>
      <c r="E8" s="553">
        <f t="shared" ref="E8:G8" si="3">E14+E19</f>
        <v>0</v>
      </c>
      <c r="F8" s="554">
        <f t="shared" si="3"/>
        <v>0</v>
      </c>
      <c r="G8" s="555">
        <f t="shared" si="3"/>
        <v>0</v>
      </c>
      <c r="H8" s="553">
        <f t="shared" si="2"/>
        <v>0</v>
      </c>
      <c r="I8" s="554">
        <f t="shared" si="2"/>
        <v>0</v>
      </c>
      <c r="J8" s="555">
        <f t="shared" si="2"/>
        <v>0</v>
      </c>
    </row>
    <row r="9" spans="1:23" ht="31.5" customHeight="1" thickBot="1">
      <c r="A9" s="443" t="s">
        <v>242</v>
      </c>
      <c r="B9" s="444">
        <f t="shared" ref="B9:J9" si="4">B15+B20</f>
        <v>7</v>
      </c>
      <c r="C9" s="445">
        <f t="shared" si="4"/>
        <v>0</v>
      </c>
      <c r="D9" s="446">
        <f t="shared" si="4"/>
        <v>7</v>
      </c>
      <c r="E9" s="444">
        <f t="shared" ref="E9:G9" si="5">E15+E20</f>
        <v>10</v>
      </c>
      <c r="F9" s="445">
        <f t="shared" si="5"/>
        <v>0</v>
      </c>
      <c r="G9" s="446">
        <f t="shared" si="5"/>
        <v>10</v>
      </c>
      <c r="H9" s="444">
        <f t="shared" si="4"/>
        <v>17</v>
      </c>
      <c r="I9" s="445">
        <f t="shared" si="4"/>
        <v>0</v>
      </c>
      <c r="J9" s="446">
        <f t="shared" si="4"/>
        <v>17</v>
      </c>
    </row>
    <row r="10" spans="1:23" ht="31.5" customHeight="1" thickBot="1">
      <c r="A10" s="557" t="s">
        <v>27</v>
      </c>
      <c r="B10" s="453">
        <f t="shared" ref="B10:J10" si="6">SUM(B7:B9)</f>
        <v>17</v>
      </c>
      <c r="C10" s="558">
        <f t="shared" si="6"/>
        <v>0</v>
      </c>
      <c r="D10" s="559">
        <f t="shared" si="6"/>
        <v>17</v>
      </c>
      <c r="E10" s="453">
        <f t="shared" ref="E10:G10" si="7">SUM(E7:E9)</f>
        <v>20</v>
      </c>
      <c r="F10" s="558">
        <f t="shared" si="7"/>
        <v>0</v>
      </c>
      <c r="G10" s="559">
        <f t="shared" si="7"/>
        <v>20</v>
      </c>
      <c r="H10" s="453">
        <f t="shared" si="6"/>
        <v>37</v>
      </c>
      <c r="I10" s="558">
        <f t="shared" si="6"/>
        <v>0</v>
      </c>
      <c r="J10" s="559">
        <f t="shared" si="6"/>
        <v>37</v>
      </c>
    </row>
    <row r="11" spans="1:23" ht="27" customHeight="1" thickBot="1">
      <c r="A11" s="560" t="s">
        <v>15</v>
      </c>
      <c r="B11" s="561"/>
      <c r="C11" s="562"/>
      <c r="D11" s="563"/>
      <c r="E11" s="561"/>
      <c r="F11" s="562"/>
      <c r="G11" s="563"/>
      <c r="H11" s="564"/>
      <c r="I11" s="565"/>
      <c r="J11" s="566"/>
    </row>
    <row r="12" spans="1:23" ht="31.5" customHeight="1" thickBot="1">
      <c r="A12" s="3250" t="s">
        <v>16</v>
      </c>
      <c r="B12" s="3251"/>
      <c r="C12" s="3252"/>
      <c r="D12" s="3253"/>
      <c r="E12" s="3251"/>
      <c r="F12" s="3252"/>
      <c r="G12" s="3253"/>
      <c r="H12" s="3254"/>
      <c r="I12" s="568"/>
      <c r="J12" s="452"/>
    </row>
    <row r="13" spans="1:23" ht="24.95" customHeight="1">
      <c r="A13" s="3262" t="s">
        <v>240</v>
      </c>
      <c r="B13" s="3263">
        <v>10</v>
      </c>
      <c r="C13" s="3264">
        <v>0</v>
      </c>
      <c r="D13" s="3265">
        <v>10</v>
      </c>
      <c r="E13" s="3263">
        <v>10</v>
      </c>
      <c r="F13" s="3264">
        <v>0</v>
      </c>
      <c r="G13" s="3265">
        <v>10</v>
      </c>
      <c r="H13" s="3266">
        <f t="shared" ref="H13:I15" si="8">B13+E13</f>
        <v>20</v>
      </c>
      <c r="I13" s="3267">
        <f t="shared" si="8"/>
        <v>0</v>
      </c>
      <c r="J13" s="3268">
        <f t="shared" ref="J13:J15" si="9">H13+I13</f>
        <v>20</v>
      </c>
    </row>
    <row r="14" spans="1:23" ht="48.75" customHeight="1">
      <c r="A14" s="3269" t="s">
        <v>241</v>
      </c>
      <c r="B14" s="3270">
        <v>0</v>
      </c>
      <c r="C14" s="3271">
        <v>0</v>
      </c>
      <c r="D14" s="3272">
        <v>0</v>
      </c>
      <c r="E14" s="3270">
        <v>0</v>
      </c>
      <c r="F14" s="3271">
        <v>0</v>
      </c>
      <c r="G14" s="3272">
        <v>0</v>
      </c>
      <c r="H14" s="3273">
        <f t="shared" si="8"/>
        <v>0</v>
      </c>
      <c r="I14" s="3274">
        <f t="shared" si="8"/>
        <v>0</v>
      </c>
      <c r="J14" s="3275">
        <f t="shared" si="9"/>
        <v>0</v>
      </c>
    </row>
    <row r="15" spans="1:23" ht="24.95" customHeight="1" thickBot="1">
      <c r="A15" s="3276" t="s">
        <v>242</v>
      </c>
      <c r="B15" s="3277">
        <v>7</v>
      </c>
      <c r="C15" s="3278">
        <v>0</v>
      </c>
      <c r="D15" s="3279">
        <v>7</v>
      </c>
      <c r="E15" s="3277">
        <v>10</v>
      </c>
      <c r="F15" s="3278">
        <v>0</v>
      </c>
      <c r="G15" s="3279">
        <v>10</v>
      </c>
      <c r="H15" s="3280">
        <f t="shared" si="8"/>
        <v>17</v>
      </c>
      <c r="I15" s="3281">
        <f t="shared" si="8"/>
        <v>0</v>
      </c>
      <c r="J15" s="3282">
        <f t="shared" si="9"/>
        <v>17</v>
      </c>
    </row>
    <row r="16" spans="1:23" ht="24.95" customHeight="1" thickBot="1">
      <c r="A16" s="3283" t="s">
        <v>17</v>
      </c>
      <c r="B16" s="3284">
        <f t="shared" ref="B16:J16" si="10">SUM(B13:B15)</f>
        <v>17</v>
      </c>
      <c r="C16" s="3285">
        <f t="shared" si="10"/>
        <v>0</v>
      </c>
      <c r="D16" s="3286">
        <f t="shared" si="10"/>
        <v>17</v>
      </c>
      <c r="E16" s="3284">
        <f t="shared" ref="E16:G16" si="11">SUM(E13:E15)</f>
        <v>20</v>
      </c>
      <c r="F16" s="3285">
        <f t="shared" si="11"/>
        <v>0</v>
      </c>
      <c r="G16" s="3286">
        <f t="shared" si="11"/>
        <v>20</v>
      </c>
      <c r="H16" s="3284">
        <f t="shared" si="10"/>
        <v>37</v>
      </c>
      <c r="I16" s="3285">
        <f t="shared" si="10"/>
        <v>0</v>
      </c>
      <c r="J16" s="3286">
        <f t="shared" si="10"/>
        <v>37</v>
      </c>
    </row>
    <row r="17" spans="1:15" ht="24.95" customHeight="1" thickBot="1">
      <c r="A17" s="3287" t="s">
        <v>18</v>
      </c>
      <c r="B17" s="3288"/>
      <c r="C17" s="3289"/>
      <c r="D17" s="3290"/>
      <c r="E17" s="3288"/>
      <c r="F17" s="3289"/>
      <c r="G17" s="3290"/>
      <c r="H17" s="3291"/>
      <c r="I17" s="3292"/>
      <c r="J17" s="3293"/>
    </row>
    <row r="18" spans="1:15" ht="24.95" customHeight="1">
      <c r="A18" s="3255" t="s">
        <v>240</v>
      </c>
      <c r="B18" s="3256">
        <v>0</v>
      </c>
      <c r="C18" s="3257">
        <v>0</v>
      </c>
      <c r="D18" s="3258">
        <v>0</v>
      </c>
      <c r="E18" s="3256">
        <v>0</v>
      </c>
      <c r="F18" s="3257">
        <v>0</v>
      </c>
      <c r="G18" s="3258">
        <v>0</v>
      </c>
      <c r="H18" s="3259">
        <f t="shared" ref="H18:I20" si="12">B18+E18</f>
        <v>0</v>
      </c>
      <c r="I18" s="3260">
        <f t="shared" si="12"/>
        <v>0</v>
      </c>
      <c r="J18" s="3261">
        <f t="shared" ref="J18:J20" si="13">H18+I18</f>
        <v>0</v>
      </c>
    </row>
    <row r="19" spans="1:15" ht="43.5" customHeight="1">
      <c r="A19" s="552" t="s">
        <v>241</v>
      </c>
      <c r="B19" s="569">
        <v>0</v>
      </c>
      <c r="C19" s="570">
        <v>0</v>
      </c>
      <c r="D19" s="571">
        <v>0</v>
      </c>
      <c r="E19" s="569">
        <v>0</v>
      </c>
      <c r="F19" s="570">
        <v>0</v>
      </c>
      <c r="G19" s="571">
        <v>0</v>
      </c>
      <c r="H19" s="572">
        <f t="shared" si="12"/>
        <v>0</v>
      </c>
      <c r="I19" s="573">
        <f t="shared" si="12"/>
        <v>0</v>
      </c>
      <c r="J19" s="574">
        <f t="shared" si="13"/>
        <v>0</v>
      </c>
    </row>
    <row r="20" spans="1:15" ht="28.5" customHeight="1" thickBot="1">
      <c r="A20" s="443" t="s">
        <v>242</v>
      </c>
      <c r="B20" s="434">
        <v>0</v>
      </c>
      <c r="C20" s="435">
        <v>0</v>
      </c>
      <c r="D20" s="436">
        <v>0</v>
      </c>
      <c r="E20" s="434">
        <v>0</v>
      </c>
      <c r="F20" s="435">
        <v>0</v>
      </c>
      <c r="G20" s="436">
        <v>0</v>
      </c>
      <c r="H20" s="449">
        <f t="shared" si="12"/>
        <v>0</v>
      </c>
      <c r="I20" s="450">
        <f t="shared" si="12"/>
        <v>0</v>
      </c>
      <c r="J20" s="451">
        <f t="shared" si="13"/>
        <v>0</v>
      </c>
    </row>
    <row r="21" spans="1:15" ht="40.15" customHeight="1" thickBot="1">
      <c r="A21" s="575" t="s">
        <v>19</v>
      </c>
      <c r="B21" s="576">
        <f t="shared" ref="B21:J21" si="14">SUM(B18:B20)</f>
        <v>0</v>
      </c>
      <c r="C21" s="576">
        <f t="shared" si="14"/>
        <v>0</v>
      </c>
      <c r="D21" s="576">
        <f t="shared" si="14"/>
        <v>0</v>
      </c>
      <c r="E21" s="576">
        <f t="shared" ref="E21:G21" si="15">SUM(E18:E20)</f>
        <v>0</v>
      </c>
      <c r="F21" s="576">
        <f t="shared" si="15"/>
        <v>0</v>
      </c>
      <c r="G21" s="576">
        <f t="shared" si="15"/>
        <v>0</v>
      </c>
      <c r="H21" s="576">
        <f t="shared" si="14"/>
        <v>0</v>
      </c>
      <c r="I21" s="576">
        <f t="shared" si="14"/>
        <v>0</v>
      </c>
      <c r="J21" s="578">
        <f t="shared" si="14"/>
        <v>0</v>
      </c>
    </row>
    <row r="22" spans="1:15" ht="38.25" customHeight="1" thickBot="1">
      <c r="A22" s="577" t="s">
        <v>243</v>
      </c>
      <c r="B22" s="2253">
        <f t="shared" ref="B22:J22" si="16">B16+B21</f>
        <v>17</v>
      </c>
      <c r="C22" s="2253">
        <f t="shared" si="16"/>
        <v>0</v>
      </c>
      <c r="D22" s="2253">
        <f t="shared" si="16"/>
        <v>17</v>
      </c>
      <c r="E22" s="2253">
        <f t="shared" ref="E22:G22" si="17">E16+E21</f>
        <v>20</v>
      </c>
      <c r="F22" s="2253">
        <f t="shared" si="17"/>
        <v>0</v>
      </c>
      <c r="G22" s="2253">
        <f t="shared" si="17"/>
        <v>20</v>
      </c>
      <c r="H22" s="2253">
        <f t="shared" si="16"/>
        <v>37</v>
      </c>
      <c r="I22" s="2253">
        <f t="shared" si="16"/>
        <v>0</v>
      </c>
      <c r="J22" s="2254">
        <f t="shared" si="16"/>
        <v>37</v>
      </c>
    </row>
    <row r="23" spans="1:15" ht="25.5" hidden="1" customHeight="1">
      <c r="A23" s="375"/>
      <c r="B23" s="437"/>
      <c r="C23" s="437"/>
      <c r="D23" s="437"/>
      <c r="E23" s="437"/>
      <c r="F23" s="437"/>
      <c r="G23" s="437"/>
      <c r="H23" s="437"/>
      <c r="I23" s="437"/>
      <c r="J23" s="437"/>
    </row>
    <row r="24" spans="1:15" ht="24.95" customHeight="1">
      <c r="A24" s="6417"/>
      <c r="B24" s="6417"/>
      <c r="C24" s="6417"/>
      <c r="D24" s="6417"/>
      <c r="E24" s="6417"/>
      <c r="F24" s="6417"/>
      <c r="G24" s="6417"/>
      <c r="H24" s="6417"/>
      <c r="I24" s="6417"/>
      <c r="J24" s="6417"/>
    </row>
    <row r="25" spans="1:15" ht="24.95" customHeight="1"/>
    <row r="26" spans="1:15" ht="24.95" customHeight="1"/>
    <row r="27" spans="1:15" ht="24.95" customHeight="1"/>
    <row r="28" spans="1:15" ht="52.5" customHeight="1">
      <c r="O28" s="430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664"/>
      <c r="B1" s="6664"/>
      <c r="C1" s="6664"/>
      <c r="D1" s="6664"/>
      <c r="E1" s="6664"/>
      <c r="F1" s="6664"/>
      <c r="G1" s="6664"/>
      <c r="H1" s="6664"/>
      <c r="I1" s="6664"/>
      <c r="J1" s="6664"/>
      <c r="K1" s="6664"/>
      <c r="L1" s="6664"/>
      <c r="M1" s="6664"/>
      <c r="N1" s="6664"/>
      <c r="O1" s="6664"/>
      <c r="P1" s="6664"/>
      <c r="Q1" s="6664"/>
    </row>
    <row r="2" spans="1:17" ht="30" customHeight="1">
      <c r="A2" s="6664" t="s">
        <v>170</v>
      </c>
      <c r="B2" s="6664"/>
      <c r="C2" s="6664"/>
      <c r="D2" s="6664"/>
      <c r="E2" s="6664"/>
      <c r="F2" s="6664"/>
      <c r="G2" s="6664"/>
      <c r="H2" s="6664"/>
      <c r="I2" s="6664"/>
      <c r="J2" s="6664"/>
      <c r="K2" s="72"/>
      <c r="L2" s="72"/>
      <c r="M2" s="72"/>
      <c r="N2" s="72"/>
      <c r="O2" s="72"/>
      <c r="P2" s="72"/>
      <c r="Q2" s="72"/>
    </row>
    <row r="3" spans="1:17" ht="29.25" customHeight="1">
      <c r="A3" s="6465" t="s">
        <v>171</v>
      </c>
      <c r="B3" s="6465"/>
      <c r="C3" s="6465"/>
      <c r="D3" s="6465"/>
      <c r="E3" s="6465"/>
      <c r="F3" s="6465"/>
      <c r="G3" s="6465"/>
      <c r="H3" s="6465"/>
      <c r="I3" s="6465"/>
      <c r="J3" s="6465"/>
      <c r="K3" s="73"/>
      <c r="L3" s="73"/>
      <c r="M3" s="73"/>
      <c r="N3" s="73"/>
      <c r="O3" s="73"/>
      <c r="P3" s="73"/>
    </row>
    <row r="4" spans="1:17" ht="24.75" customHeight="1">
      <c r="A4" s="6664" t="s">
        <v>185</v>
      </c>
      <c r="B4" s="6664"/>
      <c r="C4" s="6664"/>
      <c r="D4" s="6664"/>
      <c r="E4" s="6664"/>
      <c r="F4" s="6664"/>
      <c r="G4" s="6664"/>
      <c r="H4" s="6664"/>
      <c r="I4" s="6664"/>
      <c r="J4" s="6664"/>
      <c r="K4" s="72"/>
      <c r="L4" s="72"/>
    </row>
    <row r="5" spans="1:17" ht="19.5" customHeight="1">
      <c r="A5" s="42"/>
    </row>
    <row r="6" spans="1:17" ht="33" customHeight="1">
      <c r="A6" s="7048" t="s">
        <v>1</v>
      </c>
      <c r="B6" s="7051" t="s">
        <v>36</v>
      </c>
      <c r="C6" s="7052"/>
      <c r="D6" s="7053"/>
      <c r="E6" s="7051" t="s">
        <v>37</v>
      </c>
      <c r="F6" s="7052"/>
      <c r="G6" s="7053"/>
      <c r="H6" s="6748" t="s">
        <v>38</v>
      </c>
      <c r="I6" s="6749"/>
      <c r="J6" s="6750"/>
      <c r="K6" s="74"/>
      <c r="L6" s="74"/>
    </row>
    <row r="7" spans="1:17" ht="33" customHeight="1">
      <c r="A7" s="7049"/>
      <c r="B7" s="7045" t="s">
        <v>39</v>
      </c>
      <c r="C7" s="7046"/>
      <c r="D7" s="7047"/>
      <c r="E7" s="7045" t="s">
        <v>39</v>
      </c>
      <c r="F7" s="7046"/>
      <c r="G7" s="7047"/>
      <c r="H7" s="6751"/>
      <c r="I7" s="6752"/>
      <c r="J7" s="6753"/>
      <c r="K7" s="74"/>
      <c r="L7" s="74"/>
    </row>
    <row r="8" spans="1:17" ht="99.75" customHeight="1">
      <c r="A8" s="7050"/>
      <c r="B8" s="313" t="s">
        <v>7</v>
      </c>
      <c r="C8" s="314" t="s">
        <v>8</v>
      </c>
      <c r="D8" s="316" t="s">
        <v>9</v>
      </c>
      <c r="E8" s="313" t="s">
        <v>7</v>
      </c>
      <c r="F8" s="314" t="s">
        <v>8</v>
      </c>
      <c r="G8" s="316" t="s">
        <v>9</v>
      </c>
      <c r="H8" s="313" t="s">
        <v>7</v>
      </c>
      <c r="I8" s="314" t="s">
        <v>8</v>
      </c>
      <c r="J8" s="316" t="s">
        <v>9</v>
      </c>
      <c r="K8" s="74"/>
      <c r="L8" s="74"/>
    </row>
    <row r="9" spans="1:17" ht="36.75" customHeight="1">
      <c r="A9" s="318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182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182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12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182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12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519"/>
      <c r="B24" s="6519"/>
      <c r="C24" s="6519"/>
      <c r="D24" s="6519"/>
      <c r="E24" s="6519"/>
      <c r="F24" s="6519"/>
      <c r="G24" s="6519"/>
      <c r="H24" s="6519"/>
      <c r="I24" s="6519"/>
      <c r="J24" s="6519"/>
      <c r="K24" s="6519"/>
      <c r="L24" s="6519"/>
      <c r="M24" s="6519"/>
      <c r="N24" s="6519"/>
      <c r="O24" s="6519"/>
      <c r="P24" s="6519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AI970"/>
  <sheetViews>
    <sheetView topLeftCell="A22" zoomScale="50" zoomScaleNormal="50" workbookViewId="0">
      <selection activeCell="D15" sqref="D15"/>
    </sheetView>
  </sheetViews>
  <sheetFormatPr defaultColWidth="9.140625" defaultRowHeight="15" customHeight="1"/>
  <cols>
    <col min="1" max="1" width="88.85546875" style="2200" customWidth="1"/>
    <col min="2" max="2" width="13.5703125" style="2200" customWidth="1"/>
    <col min="3" max="3" width="12.85546875" style="2200" customWidth="1"/>
    <col min="4" max="4" width="12.28515625" style="2200" customWidth="1"/>
    <col min="5" max="5" width="14.28515625" style="2200" customWidth="1"/>
    <col min="6" max="6" width="12.85546875" style="2200" customWidth="1"/>
    <col min="7" max="7" width="11" style="2200" customWidth="1"/>
    <col min="8" max="8" width="14.5703125" style="2200" customWidth="1"/>
    <col min="9" max="9" width="13" style="2200" customWidth="1"/>
    <col min="10" max="10" width="12.28515625" style="2200" customWidth="1"/>
    <col min="11" max="11" width="15.28515625" style="2200" customWidth="1"/>
    <col min="12" max="12" width="13.28515625" style="2200" customWidth="1"/>
    <col min="13" max="13" width="12" style="2200" customWidth="1"/>
    <col min="14" max="14" width="14.42578125" style="2200" customWidth="1"/>
    <col min="15" max="15" width="12.85546875" style="2200" customWidth="1"/>
    <col min="16" max="16" width="13.7109375" style="2200" customWidth="1"/>
    <col min="17" max="18" width="10.7109375" style="2200" customWidth="1"/>
    <col min="19" max="19" width="9.140625" style="2200" customWidth="1"/>
    <col min="20" max="20" width="12.85546875" style="2200" customWidth="1"/>
    <col min="21" max="21" width="23.42578125" style="2200" customWidth="1"/>
    <col min="22" max="22" width="9.140625" style="2200" customWidth="1"/>
    <col min="23" max="27" width="18" style="2200" customWidth="1"/>
    <col min="28" max="32" width="15.42578125" style="2200" customWidth="1"/>
    <col min="33" max="16384" width="9.140625" style="2200"/>
  </cols>
  <sheetData>
    <row r="1" spans="1:20" ht="39.75" customHeight="1">
      <c r="A1" s="7055" t="s">
        <v>186</v>
      </c>
      <c r="B1" s="7055"/>
      <c r="C1" s="7055"/>
      <c r="D1" s="7055"/>
      <c r="E1" s="7055"/>
      <c r="F1" s="7055"/>
      <c r="G1" s="7055"/>
      <c r="H1" s="7055"/>
      <c r="I1" s="7055"/>
      <c r="J1" s="7055"/>
      <c r="K1" s="7055"/>
      <c r="L1" s="7055"/>
      <c r="M1" s="7055"/>
      <c r="N1" s="7055"/>
      <c r="O1" s="7055"/>
      <c r="P1" s="7055"/>
      <c r="Q1" s="3296"/>
      <c r="R1" s="3296"/>
      <c r="S1" s="3296"/>
      <c r="T1" s="3296"/>
    </row>
    <row r="2" spans="1:20" ht="33" customHeight="1">
      <c r="A2" s="7055" t="s">
        <v>398</v>
      </c>
      <c r="B2" s="7055"/>
      <c r="C2" s="7055"/>
      <c r="D2" s="7055"/>
      <c r="E2" s="7055"/>
      <c r="F2" s="7055"/>
      <c r="G2" s="7055"/>
      <c r="H2" s="7055"/>
      <c r="I2" s="7055"/>
      <c r="J2" s="7055"/>
      <c r="K2" s="7055"/>
      <c r="L2" s="7055"/>
      <c r="M2" s="7055"/>
      <c r="N2" s="7055"/>
      <c r="O2" s="7055"/>
      <c r="P2" s="7055"/>
      <c r="Q2" s="5734"/>
      <c r="R2" s="5734"/>
    </row>
    <row r="3" spans="1:20" ht="21" customHeight="1" thickBot="1">
      <c r="A3" s="3297"/>
    </row>
    <row r="4" spans="1:20" ht="24" customHeight="1">
      <c r="A4" s="7056" t="s">
        <v>1</v>
      </c>
      <c r="B4" s="7059" t="s">
        <v>2</v>
      </c>
      <c r="C4" s="7060"/>
      <c r="D4" s="7061"/>
      <c r="E4" s="7059" t="s">
        <v>3</v>
      </c>
      <c r="F4" s="7060"/>
      <c r="G4" s="7061"/>
      <c r="H4" s="7059" t="s">
        <v>4</v>
      </c>
      <c r="I4" s="7060"/>
      <c r="J4" s="7061"/>
      <c r="K4" s="7059" t="s">
        <v>5</v>
      </c>
      <c r="L4" s="7060"/>
      <c r="M4" s="7061"/>
      <c r="N4" s="7068" t="s">
        <v>22</v>
      </c>
      <c r="O4" s="7069"/>
      <c r="P4" s="7070"/>
      <c r="Q4" s="5903"/>
      <c r="R4" s="5903"/>
    </row>
    <row r="5" spans="1:20" ht="15" customHeight="1" thickBot="1">
      <c r="A5" s="7057"/>
      <c r="B5" s="7062"/>
      <c r="C5" s="7063"/>
      <c r="D5" s="7064"/>
      <c r="E5" s="7065"/>
      <c r="F5" s="7066"/>
      <c r="G5" s="7067"/>
      <c r="H5" s="7065"/>
      <c r="I5" s="7066"/>
      <c r="J5" s="7067"/>
      <c r="K5" s="7062"/>
      <c r="L5" s="7063"/>
      <c r="M5" s="7064"/>
      <c r="N5" s="7071"/>
      <c r="O5" s="7072"/>
      <c r="P5" s="7073"/>
      <c r="Q5" s="5903"/>
      <c r="R5" s="5903"/>
    </row>
    <row r="6" spans="1:20" ht="92.25" customHeight="1" thickBot="1">
      <c r="A6" s="7058"/>
      <c r="B6" s="5904" t="s">
        <v>7</v>
      </c>
      <c r="C6" s="5905" t="s">
        <v>8</v>
      </c>
      <c r="D6" s="5906" t="s">
        <v>9</v>
      </c>
      <c r="E6" s="5904" t="s">
        <v>7</v>
      </c>
      <c r="F6" s="5905" t="s">
        <v>8</v>
      </c>
      <c r="G6" s="5906" t="s">
        <v>9</v>
      </c>
      <c r="H6" s="5904" t="s">
        <v>7</v>
      </c>
      <c r="I6" s="5905" t="s">
        <v>8</v>
      </c>
      <c r="J6" s="5906" t="s">
        <v>9</v>
      </c>
      <c r="K6" s="5904" t="s">
        <v>7</v>
      </c>
      <c r="L6" s="5905" t="s">
        <v>8</v>
      </c>
      <c r="M6" s="5906" t="s">
        <v>9</v>
      </c>
      <c r="N6" s="5904" t="s">
        <v>7</v>
      </c>
      <c r="O6" s="5905" t="s">
        <v>8</v>
      </c>
      <c r="P6" s="5907" t="s">
        <v>9</v>
      </c>
      <c r="Q6" s="5903"/>
      <c r="R6" s="5903"/>
    </row>
    <row r="7" spans="1:20" ht="33" customHeight="1" thickBot="1">
      <c r="A7" s="5908" t="s">
        <v>10</v>
      </c>
      <c r="B7" s="5909"/>
      <c r="C7" s="5909"/>
      <c r="D7" s="5909"/>
      <c r="E7" s="5909"/>
      <c r="F7" s="5909"/>
      <c r="G7" s="5910"/>
      <c r="H7" s="5911"/>
      <c r="I7" s="5909"/>
      <c r="J7" s="5909"/>
      <c r="K7" s="5909"/>
      <c r="L7" s="5909"/>
      <c r="M7" s="5910"/>
      <c r="N7" s="5909"/>
      <c r="O7" s="5909"/>
      <c r="P7" s="5912"/>
      <c r="Q7" s="5903"/>
      <c r="R7" s="5903"/>
    </row>
    <row r="8" spans="1:20" ht="28.5" customHeight="1">
      <c r="A8" s="5913" t="s">
        <v>311</v>
      </c>
      <c r="B8" s="5914">
        <f t="shared" ref="B8:M19" si="0">B23+B37</f>
        <v>25</v>
      </c>
      <c r="C8" s="5914">
        <f t="shared" si="0"/>
        <v>0</v>
      </c>
      <c r="D8" s="5914">
        <f t="shared" si="0"/>
        <v>25</v>
      </c>
      <c r="E8" s="5914">
        <f t="shared" si="0"/>
        <v>24</v>
      </c>
      <c r="F8" s="5915">
        <f t="shared" si="0"/>
        <v>0</v>
      </c>
      <c r="G8" s="5916">
        <f t="shared" si="0"/>
        <v>24</v>
      </c>
      <c r="H8" s="5917">
        <f t="shared" si="0"/>
        <v>31</v>
      </c>
      <c r="I8" s="5915">
        <f t="shared" si="0"/>
        <v>0</v>
      </c>
      <c r="J8" s="5918">
        <f t="shared" si="0"/>
        <v>31</v>
      </c>
      <c r="K8" s="5916">
        <f t="shared" si="0"/>
        <v>34</v>
      </c>
      <c r="L8" s="5915">
        <f t="shared" si="0"/>
        <v>0</v>
      </c>
      <c r="M8" s="5916">
        <f t="shared" si="0"/>
        <v>34</v>
      </c>
      <c r="N8" s="5919">
        <f t="shared" ref="N8:P34" si="1">B8+E8+H8+K8</f>
        <v>114</v>
      </c>
      <c r="O8" s="5919">
        <f t="shared" si="1"/>
        <v>0</v>
      </c>
      <c r="P8" s="5920">
        <f t="shared" si="1"/>
        <v>114</v>
      </c>
      <c r="Q8" s="5903"/>
      <c r="R8" s="5903"/>
    </row>
    <row r="9" spans="1:20" ht="30.75" customHeight="1">
      <c r="A9" s="5913" t="s">
        <v>187</v>
      </c>
      <c r="B9" s="5921">
        <f t="shared" si="0"/>
        <v>50</v>
      </c>
      <c r="C9" s="5921">
        <f t="shared" si="0"/>
        <v>3</v>
      </c>
      <c r="D9" s="5921">
        <f t="shared" si="0"/>
        <v>53</v>
      </c>
      <c r="E9" s="5921">
        <f t="shared" si="0"/>
        <v>52</v>
      </c>
      <c r="F9" s="5922">
        <f t="shared" si="0"/>
        <v>0</v>
      </c>
      <c r="G9" s="5923">
        <f t="shared" si="0"/>
        <v>52</v>
      </c>
      <c r="H9" s="5924">
        <f t="shared" si="0"/>
        <v>33</v>
      </c>
      <c r="I9" s="5922">
        <f t="shared" si="0"/>
        <v>1</v>
      </c>
      <c r="J9" s="5925">
        <f t="shared" si="0"/>
        <v>34</v>
      </c>
      <c r="K9" s="5923">
        <f t="shared" si="0"/>
        <v>48</v>
      </c>
      <c r="L9" s="5922">
        <f t="shared" si="0"/>
        <v>1</v>
      </c>
      <c r="M9" s="5923">
        <f t="shared" si="0"/>
        <v>49</v>
      </c>
      <c r="N9" s="5926">
        <f t="shared" si="1"/>
        <v>183</v>
      </c>
      <c r="O9" s="5926">
        <f t="shared" si="1"/>
        <v>5</v>
      </c>
      <c r="P9" s="5927">
        <f t="shared" si="1"/>
        <v>188</v>
      </c>
      <c r="Q9" s="5903"/>
      <c r="R9" s="5903"/>
    </row>
    <row r="10" spans="1:20" ht="26.25">
      <c r="A10" s="5913" t="s">
        <v>188</v>
      </c>
      <c r="B10" s="5921">
        <f t="shared" si="0"/>
        <v>5</v>
      </c>
      <c r="C10" s="5921">
        <f t="shared" si="0"/>
        <v>0</v>
      </c>
      <c r="D10" s="5921">
        <f t="shared" si="0"/>
        <v>5</v>
      </c>
      <c r="E10" s="5921">
        <f t="shared" si="0"/>
        <v>36</v>
      </c>
      <c r="F10" s="5922">
        <f t="shared" si="0"/>
        <v>0</v>
      </c>
      <c r="G10" s="5923">
        <f t="shared" si="0"/>
        <v>36</v>
      </c>
      <c r="H10" s="5924">
        <f t="shared" si="0"/>
        <v>28</v>
      </c>
      <c r="I10" s="5922">
        <f t="shared" si="0"/>
        <v>0</v>
      </c>
      <c r="J10" s="5925">
        <f t="shared" si="0"/>
        <v>28</v>
      </c>
      <c r="K10" s="5923">
        <f t="shared" si="0"/>
        <v>26</v>
      </c>
      <c r="L10" s="5922">
        <f t="shared" si="0"/>
        <v>0</v>
      </c>
      <c r="M10" s="5923">
        <f t="shared" si="0"/>
        <v>26</v>
      </c>
      <c r="N10" s="5926">
        <f t="shared" si="1"/>
        <v>95</v>
      </c>
      <c r="O10" s="5926">
        <f t="shared" si="1"/>
        <v>0</v>
      </c>
      <c r="P10" s="5927">
        <f t="shared" si="1"/>
        <v>95</v>
      </c>
      <c r="Q10" s="5903"/>
      <c r="R10" s="5903"/>
    </row>
    <row r="11" spans="1:20" ht="28.5" customHeight="1">
      <c r="A11" s="5913" t="s">
        <v>189</v>
      </c>
      <c r="B11" s="5921">
        <f t="shared" si="0"/>
        <v>16</v>
      </c>
      <c r="C11" s="5921">
        <f t="shared" si="0"/>
        <v>0</v>
      </c>
      <c r="D11" s="5921">
        <f t="shared" si="0"/>
        <v>16</v>
      </c>
      <c r="E11" s="5921">
        <f t="shared" si="0"/>
        <v>19</v>
      </c>
      <c r="F11" s="5922">
        <f t="shared" si="0"/>
        <v>0</v>
      </c>
      <c r="G11" s="5923">
        <f t="shared" si="0"/>
        <v>19</v>
      </c>
      <c r="H11" s="5924">
        <f t="shared" si="0"/>
        <v>13</v>
      </c>
      <c r="I11" s="5922">
        <f t="shared" si="0"/>
        <v>0</v>
      </c>
      <c r="J11" s="5925">
        <f t="shared" si="0"/>
        <v>13</v>
      </c>
      <c r="K11" s="5923">
        <f t="shared" si="0"/>
        <v>13</v>
      </c>
      <c r="L11" s="5922">
        <f t="shared" si="0"/>
        <v>0</v>
      </c>
      <c r="M11" s="5923">
        <f t="shared" si="0"/>
        <v>13</v>
      </c>
      <c r="N11" s="5926">
        <f t="shared" si="1"/>
        <v>61</v>
      </c>
      <c r="O11" s="5928">
        <f t="shared" si="1"/>
        <v>0</v>
      </c>
      <c r="P11" s="5929">
        <f t="shared" si="1"/>
        <v>61</v>
      </c>
      <c r="Q11" s="5903"/>
      <c r="R11" s="5903"/>
    </row>
    <row r="12" spans="1:20" ht="30.75" customHeight="1">
      <c r="A12" s="5913" t="s">
        <v>190</v>
      </c>
      <c r="B12" s="5921">
        <f t="shared" si="0"/>
        <v>25</v>
      </c>
      <c r="C12" s="5921">
        <f t="shared" si="0"/>
        <v>0</v>
      </c>
      <c r="D12" s="5921">
        <f t="shared" si="0"/>
        <v>25</v>
      </c>
      <c r="E12" s="5921">
        <f t="shared" si="0"/>
        <v>17</v>
      </c>
      <c r="F12" s="5922">
        <f t="shared" si="0"/>
        <v>0</v>
      </c>
      <c r="G12" s="5923">
        <f t="shared" si="0"/>
        <v>17</v>
      </c>
      <c r="H12" s="5924">
        <f t="shared" si="0"/>
        <v>23</v>
      </c>
      <c r="I12" s="5922">
        <f t="shared" si="0"/>
        <v>0</v>
      </c>
      <c r="J12" s="5925">
        <f t="shared" si="0"/>
        <v>23</v>
      </c>
      <c r="K12" s="5923">
        <f t="shared" si="0"/>
        <v>18</v>
      </c>
      <c r="L12" s="5922">
        <f t="shared" si="0"/>
        <v>0</v>
      </c>
      <c r="M12" s="5923">
        <f t="shared" si="0"/>
        <v>18</v>
      </c>
      <c r="N12" s="5926">
        <f t="shared" si="1"/>
        <v>83</v>
      </c>
      <c r="O12" s="5928">
        <f t="shared" si="1"/>
        <v>0</v>
      </c>
      <c r="P12" s="5929">
        <f t="shared" si="1"/>
        <v>83</v>
      </c>
      <c r="Q12" s="5903"/>
      <c r="R12" s="5903"/>
    </row>
    <row r="13" spans="1:20" ht="30.75" customHeight="1">
      <c r="A13" s="5913" t="s">
        <v>194</v>
      </c>
      <c r="B13" s="5921">
        <f t="shared" si="0"/>
        <v>46</v>
      </c>
      <c r="C13" s="5921">
        <f t="shared" si="0"/>
        <v>7</v>
      </c>
      <c r="D13" s="5921">
        <f t="shared" si="0"/>
        <v>53</v>
      </c>
      <c r="E13" s="5921">
        <f t="shared" si="0"/>
        <v>46</v>
      </c>
      <c r="F13" s="5922">
        <f t="shared" si="0"/>
        <v>5</v>
      </c>
      <c r="G13" s="5923">
        <f t="shared" si="0"/>
        <v>51</v>
      </c>
      <c r="H13" s="5924">
        <f t="shared" si="0"/>
        <v>43</v>
      </c>
      <c r="I13" s="5922">
        <f t="shared" si="0"/>
        <v>3</v>
      </c>
      <c r="J13" s="5925">
        <f t="shared" si="0"/>
        <v>46</v>
      </c>
      <c r="K13" s="5923">
        <f t="shared" si="0"/>
        <v>27</v>
      </c>
      <c r="L13" s="5922">
        <f t="shared" si="0"/>
        <v>1</v>
      </c>
      <c r="M13" s="5923">
        <f t="shared" si="0"/>
        <v>28</v>
      </c>
      <c r="N13" s="5926">
        <f t="shared" si="1"/>
        <v>162</v>
      </c>
      <c r="O13" s="5928">
        <f t="shared" si="1"/>
        <v>16</v>
      </c>
      <c r="P13" s="5929">
        <f t="shared" si="1"/>
        <v>178</v>
      </c>
      <c r="Q13" s="5903"/>
      <c r="R13" s="5903"/>
    </row>
    <row r="14" spans="1:20" ht="30.75" customHeight="1">
      <c r="A14" s="5913" t="s">
        <v>191</v>
      </c>
      <c r="B14" s="5921">
        <f t="shared" si="0"/>
        <v>73</v>
      </c>
      <c r="C14" s="5921">
        <f t="shared" si="0"/>
        <v>17</v>
      </c>
      <c r="D14" s="5921">
        <f t="shared" si="0"/>
        <v>90</v>
      </c>
      <c r="E14" s="5921">
        <f t="shared" si="0"/>
        <v>59</v>
      </c>
      <c r="F14" s="5922">
        <f t="shared" si="0"/>
        <v>3</v>
      </c>
      <c r="G14" s="5923">
        <f t="shared" si="0"/>
        <v>62</v>
      </c>
      <c r="H14" s="5924">
        <f t="shared" si="0"/>
        <v>60</v>
      </c>
      <c r="I14" s="5922">
        <f t="shared" si="0"/>
        <v>8</v>
      </c>
      <c r="J14" s="5925">
        <f t="shared" si="0"/>
        <v>68</v>
      </c>
      <c r="K14" s="5923">
        <f t="shared" si="0"/>
        <v>61</v>
      </c>
      <c r="L14" s="5922">
        <f t="shared" si="0"/>
        <v>2</v>
      </c>
      <c r="M14" s="5923">
        <f t="shared" si="0"/>
        <v>63</v>
      </c>
      <c r="N14" s="5926">
        <f t="shared" si="1"/>
        <v>253</v>
      </c>
      <c r="O14" s="5928">
        <f t="shared" si="1"/>
        <v>30</v>
      </c>
      <c r="P14" s="5929">
        <f t="shared" si="1"/>
        <v>283</v>
      </c>
      <c r="Q14" s="5903"/>
      <c r="R14" s="5903"/>
    </row>
    <row r="15" spans="1:20" ht="30.75" customHeight="1">
      <c r="A15" s="5930" t="s">
        <v>33</v>
      </c>
      <c r="B15" s="5921">
        <f t="shared" si="0"/>
        <v>27</v>
      </c>
      <c r="C15" s="5921">
        <f t="shared" si="0"/>
        <v>1</v>
      </c>
      <c r="D15" s="5921">
        <f t="shared" si="0"/>
        <v>28</v>
      </c>
      <c r="E15" s="5921">
        <f t="shared" si="0"/>
        <v>21</v>
      </c>
      <c r="F15" s="5922">
        <f t="shared" si="0"/>
        <v>1</v>
      </c>
      <c r="G15" s="5923">
        <f t="shared" si="0"/>
        <v>22</v>
      </c>
      <c r="H15" s="5924">
        <f t="shared" si="0"/>
        <v>16</v>
      </c>
      <c r="I15" s="5922">
        <f t="shared" si="0"/>
        <v>0</v>
      </c>
      <c r="J15" s="5925">
        <f t="shared" si="0"/>
        <v>16</v>
      </c>
      <c r="K15" s="5923">
        <f t="shared" si="0"/>
        <v>25</v>
      </c>
      <c r="L15" s="5922">
        <f t="shared" si="0"/>
        <v>0</v>
      </c>
      <c r="M15" s="5923">
        <f t="shared" si="0"/>
        <v>25</v>
      </c>
      <c r="N15" s="5926">
        <f t="shared" si="1"/>
        <v>89</v>
      </c>
      <c r="O15" s="5928">
        <f t="shared" si="1"/>
        <v>2</v>
      </c>
      <c r="P15" s="5929">
        <f t="shared" si="1"/>
        <v>91</v>
      </c>
      <c r="Q15" s="5903"/>
      <c r="R15" s="5903"/>
    </row>
    <row r="16" spans="1:20" ht="52.5">
      <c r="A16" s="5931" t="s">
        <v>376</v>
      </c>
      <c r="B16" s="5921">
        <f t="shared" si="0"/>
        <v>15</v>
      </c>
      <c r="C16" s="5921">
        <f t="shared" si="0"/>
        <v>0</v>
      </c>
      <c r="D16" s="5921">
        <f t="shared" si="0"/>
        <v>15</v>
      </c>
      <c r="E16" s="5921">
        <f t="shared" si="0"/>
        <v>0</v>
      </c>
      <c r="F16" s="5922">
        <f t="shared" si="0"/>
        <v>0</v>
      </c>
      <c r="G16" s="5923">
        <f t="shared" si="0"/>
        <v>0</v>
      </c>
      <c r="H16" s="5924">
        <f t="shared" si="0"/>
        <v>0</v>
      </c>
      <c r="I16" s="5922">
        <f t="shared" si="0"/>
        <v>0</v>
      </c>
      <c r="J16" s="5925">
        <f t="shared" si="0"/>
        <v>0</v>
      </c>
      <c r="K16" s="5923">
        <f t="shared" si="0"/>
        <v>0</v>
      </c>
      <c r="L16" s="5922">
        <f t="shared" si="0"/>
        <v>0</v>
      </c>
      <c r="M16" s="5923">
        <f t="shared" si="0"/>
        <v>0</v>
      </c>
      <c r="N16" s="5926">
        <f t="shared" si="1"/>
        <v>15</v>
      </c>
      <c r="O16" s="5928">
        <f t="shared" si="1"/>
        <v>0</v>
      </c>
      <c r="P16" s="5929">
        <f t="shared" si="1"/>
        <v>15</v>
      </c>
      <c r="Q16" s="5903"/>
      <c r="R16" s="5903"/>
    </row>
    <row r="17" spans="1:35" ht="27.75" customHeight="1">
      <c r="A17" s="5913" t="s">
        <v>192</v>
      </c>
      <c r="B17" s="5921">
        <f t="shared" si="0"/>
        <v>20</v>
      </c>
      <c r="C17" s="5921">
        <f t="shared" si="0"/>
        <v>0</v>
      </c>
      <c r="D17" s="5921">
        <f t="shared" si="0"/>
        <v>20</v>
      </c>
      <c r="E17" s="5921">
        <f t="shared" si="0"/>
        <v>7</v>
      </c>
      <c r="F17" s="5922">
        <f t="shared" si="0"/>
        <v>0</v>
      </c>
      <c r="G17" s="5923">
        <f t="shared" si="0"/>
        <v>7</v>
      </c>
      <c r="H17" s="5924">
        <f t="shared" si="0"/>
        <v>12</v>
      </c>
      <c r="I17" s="5922">
        <f t="shared" si="0"/>
        <v>0</v>
      </c>
      <c r="J17" s="5925">
        <f t="shared" si="0"/>
        <v>12</v>
      </c>
      <c r="K17" s="5923">
        <f t="shared" si="0"/>
        <v>14</v>
      </c>
      <c r="L17" s="5922">
        <f t="shared" si="0"/>
        <v>0</v>
      </c>
      <c r="M17" s="5923">
        <f t="shared" si="0"/>
        <v>14</v>
      </c>
      <c r="N17" s="5926">
        <f t="shared" si="1"/>
        <v>53</v>
      </c>
      <c r="O17" s="5928">
        <f t="shared" si="1"/>
        <v>0</v>
      </c>
      <c r="P17" s="5929">
        <f t="shared" si="1"/>
        <v>53</v>
      </c>
      <c r="Q17" s="5903"/>
      <c r="R17" s="5903"/>
    </row>
    <row r="18" spans="1:35" ht="30.75" customHeight="1">
      <c r="A18" s="5913" t="s">
        <v>63</v>
      </c>
      <c r="B18" s="5921">
        <f t="shared" si="0"/>
        <v>20</v>
      </c>
      <c r="C18" s="5921">
        <f t="shared" si="0"/>
        <v>2</v>
      </c>
      <c r="D18" s="5921">
        <f t="shared" si="0"/>
        <v>22</v>
      </c>
      <c r="E18" s="5921">
        <f t="shared" si="0"/>
        <v>23</v>
      </c>
      <c r="F18" s="5922">
        <f t="shared" si="0"/>
        <v>0</v>
      </c>
      <c r="G18" s="5923">
        <f t="shared" si="0"/>
        <v>23</v>
      </c>
      <c r="H18" s="5924">
        <f t="shared" si="0"/>
        <v>12</v>
      </c>
      <c r="I18" s="5922">
        <f t="shared" si="0"/>
        <v>0</v>
      </c>
      <c r="J18" s="5925">
        <f t="shared" si="0"/>
        <v>12</v>
      </c>
      <c r="K18" s="5923">
        <f t="shared" si="0"/>
        <v>14</v>
      </c>
      <c r="L18" s="5922">
        <f t="shared" si="0"/>
        <v>0</v>
      </c>
      <c r="M18" s="5923">
        <f t="shared" si="0"/>
        <v>14</v>
      </c>
      <c r="N18" s="5926">
        <f t="shared" si="1"/>
        <v>69</v>
      </c>
      <c r="O18" s="5928">
        <f t="shared" si="1"/>
        <v>2</v>
      </c>
      <c r="P18" s="5929">
        <f t="shared" si="1"/>
        <v>71</v>
      </c>
      <c r="Q18" s="5903"/>
      <c r="R18" s="5903"/>
    </row>
    <row r="19" spans="1:35" ht="27.75" customHeight="1" thickBot="1">
      <c r="A19" s="5913" t="s">
        <v>193</v>
      </c>
      <c r="B19" s="5932">
        <f t="shared" si="0"/>
        <v>25</v>
      </c>
      <c r="C19" s="5932">
        <f t="shared" si="0"/>
        <v>3</v>
      </c>
      <c r="D19" s="5932">
        <f t="shared" si="0"/>
        <v>28</v>
      </c>
      <c r="E19" s="5932">
        <f t="shared" si="0"/>
        <v>26</v>
      </c>
      <c r="F19" s="5933">
        <f t="shared" si="0"/>
        <v>6</v>
      </c>
      <c r="G19" s="5934">
        <f t="shared" si="0"/>
        <v>32</v>
      </c>
      <c r="H19" s="5935">
        <f t="shared" si="0"/>
        <v>29</v>
      </c>
      <c r="I19" s="5933">
        <f t="shared" si="0"/>
        <v>3</v>
      </c>
      <c r="J19" s="5936">
        <f t="shared" si="0"/>
        <v>32</v>
      </c>
      <c r="K19" s="5934">
        <f t="shared" si="0"/>
        <v>24</v>
      </c>
      <c r="L19" s="5933">
        <f t="shared" si="0"/>
        <v>4</v>
      </c>
      <c r="M19" s="5934">
        <f t="shared" si="0"/>
        <v>28</v>
      </c>
      <c r="N19" s="5937">
        <f t="shared" si="1"/>
        <v>104</v>
      </c>
      <c r="O19" s="5938">
        <f t="shared" si="1"/>
        <v>16</v>
      </c>
      <c r="P19" s="5939">
        <f t="shared" si="1"/>
        <v>120</v>
      </c>
      <c r="Q19" s="5903"/>
      <c r="R19" s="5903"/>
    </row>
    <row r="20" spans="1:35" ht="31.5" customHeight="1" thickBot="1">
      <c r="A20" s="5940" t="s">
        <v>27</v>
      </c>
      <c r="B20" s="5941">
        <f t="shared" ref="B20:P35" si="2">SUM(B8:B19)</f>
        <v>347</v>
      </c>
      <c r="C20" s="5941">
        <f t="shared" si="2"/>
        <v>33</v>
      </c>
      <c r="D20" s="5941">
        <f t="shared" si="2"/>
        <v>380</v>
      </c>
      <c r="E20" s="5941">
        <f t="shared" si="2"/>
        <v>330</v>
      </c>
      <c r="F20" s="5941">
        <f t="shared" si="2"/>
        <v>15</v>
      </c>
      <c r="G20" s="5941">
        <f t="shared" si="2"/>
        <v>345</v>
      </c>
      <c r="H20" s="5942">
        <f t="shared" si="2"/>
        <v>300</v>
      </c>
      <c r="I20" s="5942">
        <f t="shared" si="2"/>
        <v>15</v>
      </c>
      <c r="J20" s="5942">
        <f t="shared" si="2"/>
        <v>315</v>
      </c>
      <c r="K20" s="5941">
        <f t="shared" si="2"/>
        <v>304</v>
      </c>
      <c r="L20" s="5941">
        <f t="shared" si="2"/>
        <v>8</v>
      </c>
      <c r="M20" s="5941">
        <f t="shared" si="2"/>
        <v>312</v>
      </c>
      <c r="N20" s="5943">
        <f t="shared" si="1"/>
        <v>1281</v>
      </c>
      <c r="O20" s="5943">
        <f t="shared" si="1"/>
        <v>71</v>
      </c>
      <c r="P20" s="5944">
        <f>N20+O20</f>
        <v>1352</v>
      </c>
      <c r="Q20" s="5945"/>
      <c r="R20" s="5945"/>
      <c r="S20" s="5945"/>
      <c r="T20" s="5945"/>
      <c r="U20" s="5945"/>
      <c r="V20" s="5945"/>
      <c r="W20" s="5945"/>
      <c r="X20" s="5945"/>
      <c r="Y20" s="5945"/>
      <c r="Z20" s="5945"/>
      <c r="AA20" s="5945"/>
      <c r="AB20" s="5945"/>
      <c r="AC20" s="5945"/>
      <c r="AD20" s="5945"/>
      <c r="AE20" s="5945"/>
      <c r="AF20" s="5945"/>
      <c r="AG20" s="5945"/>
      <c r="AH20" s="5945"/>
      <c r="AI20" s="5945"/>
    </row>
    <row r="21" spans="1:35" ht="31.5" customHeight="1" thickBot="1">
      <c r="A21" s="5940" t="s">
        <v>15</v>
      </c>
      <c r="B21" s="5946"/>
      <c r="C21" s="5947"/>
      <c r="D21" s="5948"/>
      <c r="E21" s="5947"/>
      <c r="F21" s="5947"/>
      <c r="G21" s="5948"/>
      <c r="H21" s="5947"/>
      <c r="I21" s="5947"/>
      <c r="J21" s="5949"/>
      <c r="K21" s="5946"/>
      <c r="L21" s="5947"/>
      <c r="M21" s="5948"/>
      <c r="N21" s="5950"/>
      <c r="O21" s="5951"/>
      <c r="P21" s="5952"/>
      <c r="Q21" s="5945"/>
      <c r="R21" s="5945"/>
      <c r="S21" s="5945"/>
      <c r="T21" s="5945"/>
      <c r="U21" s="5945"/>
      <c r="V21" s="5945"/>
      <c r="W21" s="5945"/>
      <c r="X21" s="5945"/>
      <c r="Y21" s="5945"/>
      <c r="Z21" s="5945"/>
      <c r="AA21" s="5945"/>
      <c r="AB21" s="5945"/>
      <c r="AC21" s="5945"/>
      <c r="AD21" s="5945"/>
      <c r="AE21" s="5945"/>
      <c r="AF21" s="5945"/>
      <c r="AG21" s="5945"/>
      <c r="AH21" s="5945"/>
      <c r="AI21" s="5945"/>
    </row>
    <row r="22" spans="1:35" ht="24.95" customHeight="1" thickBot="1">
      <c r="A22" s="5953" t="s">
        <v>16</v>
      </c>
      <c r="B22" s="5954"/>
      <c r="C22" s="5955"/>
      <c r="D22" s="5956"/>
      <c r="E22" s="5957"/>
      <c r="F22" s="5955"/>
      <c r="G22" s="5956"/>
      <c r="H22" s="5957"/>
      <c r="I22" s="5955" t="s">
        <v>28</v>
      </c>
      <c r="J22" s="5956"/>
      <c r="K22" s="5954"/>
      <c r="L22" s="5955"/>
      <c r="M22" s="5956"/>
      <c r="N22" s="5958"/>
      <c r="O22" s="5959"/>
      <c r="P22" s="5960"/>
      <c r="Q22" s="5945"/>
      <c r="R22" s="5945"/>
      <c r="S22" s="5945"/>
      <c r="T22" s="5945"/>
      <c r="U22" s="5945"/>
      <c r="V22" s="5945"/>
      <c r="W22" s="5945"/>
      <c r="X22" s="5945"/>
      <c r="Y22" s="5945"/>
      <c r="Z22" s="5945"/>
      <c r="AA22" s="5945"/>
      <c r="AB22" s="5945"/>
      <c r="AC22" s="5945"/>
      <c r="AD22" s="5945"/>
      <c r="AE22" s="5945"/>
      <c r="AF22" s="5945"/>
      <c r="AG22" s="5945"/>
      <c r="AH22" s="5945"/>
      <c r="AI22" s="5945"/>
    </row>
    <row r="23" spans="1:35" ht="28.5" customHeight="1">
      <c r="A23" s="5913" t="s">
        <v>311</v>
      </c>
      <c r="B23" s="5961">
        <v>25</v>
      </c>
      <c r="C23" s="5962">
        <v>0</v>
      </c>
      <c r="D23" s="5963">
        <f t="shared" ref="D23:D34" si="3">B23+C23</f>
        <v>25</v>
      </c>
      <c r="E23" s="5961">
        <v>24</v>
      </c>
      <c r="F23" s="5962">
        <v>0</v>
      </c>
      <c r="G23" s="5964">
        <f t="shared" ref="G23:G34" si="4">F23+E23</f>
        <v>24</v>
      </c>
      <c r="H23" s="5961">
        <v>31</v>
      </c>
      <c r="I23" s="5962">
        <v>0</v>
      </c>
      <c r="J23" s="5963">
        <f>H23+I23</f>
        <v>31</v>
      </c>
      <c r="K23" s="5965">
        <v>34</v>
      </c>
      <c r="L23" s="5962">
        <v>0</v>
      </c>
      <c r="M23" s="5963">
        <f t="shared" ref="M23:M34" si="5">L23+K23</f>
        <v>34</v>
      </c>
      <c r="N23" s="5919">
        <f t="shared" si="1"/>
        <v>114</v>
      </c>
      <c r="O23" s="5920">
        <f t="shared" si="1"/>
        <v>0</v>
      </c>
      <c r="P23" s="5966">
        <f t="shared" ref="P23:P34" si="6">SUM(N23:O23)</f>
        <v>114</v>
      </c>
      <c r="Q23" s="5945"/>
      <c r="R23" s="5945"/>
      <c r="S23" s="5945"/>
      <c r="T23" s="5945"/>
      <c r="U23" s="5945"/>
      <c r="V23" s="5945"/>
      <c r="W23" s="5945"/>
      <c r="X23" s="5945"/>
      <c r="Y23" s="5945"/>
      <c r="Z23" s="5945"/>
      <c r="AA23" s="5945"/>
      <c r="AB23" s="5945"/>
      <c r="AC23" s="5945"/>
      <c r="AD23" s="5945"/>
      <c r="AE23" s="5945"/>
      <c r="AF23" s="5945"/>
      <c r="AG23" s="5945"/>
      <c r="AH23" s="5945"/>
      <c r="AI23" s="5945"/>
    </row>
    <row r="24" spans="1:35" ht="30.75" customHeight="1">
      <c r="A24" s="5913" t="s">
        <v>187</v>
      </c>
      <c r="B24" s="5967">
        <v>49</v>
      </c>
      <c r="C24" s="5968">
        <v>2</v>
      </c>
      <c r="D24" s="5969">
        <f t="shared" si="3"/>
        <v>51</v>
      </c>
      <c r="E24" s="5967">
        <v>52</v>
      </c>
      <c r="F24" s="5968">
        <v>0</v>
      </c>
      <c r="G24" s="5970">
        <f t="shared" si="4"/>
        <v>52</v>
      </c>
      <c r="H24" s="5967">
        <v>33</v>
      </c>
      <c r="I24" s="5968">
        <v>1</v>
      </c>
      <c r="J24" s="5969">
        <f t="shared" ref="J24:J34" si="7">I24+H24</f>
        <v>34</v>
      </c>
      <c r="K24" s="5971">
        <v>47</v>
      </c>
      <c r="L24" s="5968">
        <v>0</v>
      </c>
      <c r="M24" s="5969">
        <f t="shared" si="5"/>
        <v>47</v>
      </c>
      <c r="N24" s="5926">
        <f t="shared" si="1"/>
        <v>181</v>
      </c>
      <c r="O24" s="5927">
        <f t="shared" si="1"/>
        <v>3</v>
      </c>
      <c r="P24" s="5972">
        <f t="shared" si="6"/>
        <v>184</v>
      </c>
      <c r="Q24" s="5945"/>
      <c r="R24" s="5945"/>
      <c r="S24" s="5945"/>
      <c r="T24" s="5945"/>
      <c r="U24" s="5945"/>
      <c r="V24" s="5945"/>
      <c r="W24" s="5945"/>
      <c r="X24" s="5945"/>
      <c r="Y24" s="5945"/>
      <c r="Z24" s="5945"/>
      <c r="AA24" s="5945"/>
      <c r="AB24" s="5945"/>
      <c r="AC24" s="5945"/>
      <c r="AD24" s="5945"/>
      <c r="AE24" s="5945"/>
      <c r="AF24" s="5945"/>
      <c r="AG24" s="5945"/>
      <c r="AH24" s="5945"/>
      <c r="AI24" s="5945"/>
    </row>
    <row r="25" spans="1:35" ht="30.75" customHeight="1">
      <c r="A25" s="5913" t="s">
        <v>188</v>
      </c>
      <c r="B25" s="5967">
        <v>5</v>
      </c>
      <c r="C25" s="5968">
        <v>0</v>
      </c>
      <c r="D25" s="5969">
        <f t="shared" si="3"/>
        <v>5</v>
      </c>
      <c r="E25" s="5967">
        <v>36</v>
      </c>
      <c r="F25" s="5968">
        <v>0</v>
      </c>
      <c r="G25" s="5970">
        <f t="shared" si="4"/>
        <v>36</v>
      </c>
      <c r="H25" s="5967">
        <v>28</v>
      </c>
      <c r="I25" s="5968">
        <v>0</v>
      </c>
      <c r="J25" s="5969">
        <f t="shared" si="7"/>
        <v>28</v>
      </c>
      <c r="K25" s="5971">
        <v>26</v>
      </c>
      <c r="L25" s="5968">
        <v>0</v>
      </c>
      <c r="M25" s="5969">
        <f t="shared" si="5"/>
        <v>26</v>
      </c>
      <c r="N25" s="5926">
        <f t="shared" si="1"/>
        <v>95</v>
      </c>
      <c r="O25" s="5927">
        <f t="shared" si="1"/>
        <v>0</v>
      </c>
      <c r="P25" s="5972">
        <f t="shared" si="6"/>
        <v>95</v>
      </c>
      <c r="Q25" s="5945"/>
      <c r="R25" s="5945"/>
      <c r="S25" s="5945"/>
      <c r="T25" s="5945"/>
      <c r="U25" s="5945"/>
      <c r="V25" s="5945"/>
      <c r="W25" s="5945"/>
      <c r="X25" s="5945"/>
      <c r="Y25" s="5945"/>
      <c r="Z25" s="5945"/>
      <c r="AA25" s="5945"/>
      <c r="AB25" s="5945"/>
      <c r="AC25" s="5945"/>
      <c r="AD25" s="5945"/>
      <c r="AE25" s="5945"/>
      <c r="AF25" s="5945"/>
      <c r="AG25" s="5945"/>
      <c r="AH25" s="5945"/>
      <c r="AI25" s="5945"/>
    </row>
    <row r="26" spans="1:35" ht="28.5" customHeight="1">
      <c r="A26" s="5913" t="s">
        <v>189</v>
      </c>
      <c r="B26" s="5973">
        <v>16</v>
      </c>
      <c r="C26" s="5968">
        <v>0</v>
      </c>
      <c r="D26" s="5969">
        <f t="shared" si="3"/>
        <v>16</v>
      </c>
      <c r="E26" s="5973">
        <v>19</v>
      </c>
      <c r="F26" s="5968">
        <v>0</v>
      </c>
      <c r="G26" s="5970">
        <f t="shared" si="4"/>
        <v>19</v>
      </c>
      <c r="H26" s="5973">
        <v>13</v>
      </c>
      <c r="I26" s="5968">
        <v>0</v>
      </c>
      <c r="J26" s="5969">
        <f t="shared" si="7"/>
        <v>13</v>
      </c>
      <c r="K26" s="5970">
        <v>13</v>
      </c>
      <c r="L26" s="5968">
        <v>0</v>
      </c>
      <c r="M26" s="5969">
        <f t="shared" si="5"/>
        <v>13</v>
      </c>
      <c r="N26" s="5926">
        <f t="shared" si="1"/>
        <v>61</v>
      </c>
      <c r="O26" s="5927">
        <f t="shared" si="1"/>
        <v>0</v>
      </c>
      <c r="P26" s="5972">
        <f t="shared" si="6"/>
        <v>61</v>
      </c>
      <c r="Q26" s="5945"/>
      <c r="R26" s="5945"/>
      <c r="S26" s="5945"/>
      <c r="T26" s="5945"/>
      <c r="U26" s="5945"/>
      <c r="V26" s="5945"/>
      <c r="W26" s="5945"/>
      <c r="X26" s="5945"/>
      <c r="Y26" s="5945"/>
      <c r="Z26" s="5945"/>
      <c r="AA26" s="5945"/>
      <c r="AB26" s="5945"/>
      <c r="AC26" s="5945"/>
      <c r="AD26" s="5945"/>
      <c r="AE26" s="5945"/>
      <c r="AF26" s="5945"/>
      <c r="AG26" s="5945"/>
      <c r="AH26" s="5945"/>
      <c r="AI26" s="5945"/>
    </row>
    <row r="27" spans="1:35" ht="30.75" customHeight="1">
      <c r="A27" s="5913" t="s">
        <v>190</v>
      </c>
      <c r="B27" s="5973">
        <v>24</v>
      </c>
      <c r="C27" s="5968">
        <v>0</v>
      </c>
      <c r="D27" s="5969">
        <f t="shared" si="3"/>
        <v>24</v>
      </c>
      <c r="E27" s="5973">
        <v>17</v>
      </c>
      <c r="F27" s="5968">
        <v>0</v>
      </c>
      <c r="G27" s="5970">
        <f t="shared" si="4"/>
        <v>17</v>
      </c>
      <c r="H27" s="5973">
        <v>22</v>
      </c>
      <c r="I27" s="5968">
        <v>0</v>
      </c>
      <c r="J27" s="5969">
        <f t="shared" si="7"/>
        <v>22</v>
      </c>
      <c r="K27" s="5970">
        <v>18</v>
      </c>
      <c r="L27" s="5968">
        <v>0</v>
      </c>
      <c r="M27" s="5969">
        <f t="shared" si="5"/>
        <v>18</v>
      </c>
      <c r="N27" s="5926">
        <f t="shared" si="1"/>
        <v>81</v>
      </c>
      <c r="O27" s="5927">
        <f t="shared" si="1"/>
        <v>0</v>
      </c>
      <c r="P27" s="5972">
        <f t="shared" si="6"/>
        <v>81</v>
      </c>
      <c r="Q27" s="5945"/>
      <c r="R27" s="5945"/>
      <c r="S27" s="5945"/>
      <c r="T27" s="5945"/>
      <c r="U27" s="5945"/>
      <c r="V27" s="5945"/>
      <c r="W27" s="5945"/>
      <c r="X27" s="5945"/>
      <c r="Y27" s="5945"/>
      <c r="Z27" s="5945"/>
      <c r="AA27" s="5945"/>
      <c r="AB27" s="5945"/>
      <c r="AC27" s="5945"/>
      <c r="AD27" s="5945"/>
      <c r="AE27" s="5945"/>
      <c r="AF27" s="5945"/>
      <c r="AG27" s="5945"/>
      <c r="AH27" s="5945"/>
      <c r="AI27" s="5945"/>
    </row>
    <row r="28" spans="1:35" ht="30.75" customHeight="1">
      <c r="A28" s="5913" t="s">
        <v>194</v>
      </c>
      <c r="B28" s="5973">
        <v>45</v>
      </c>
      <c r="C28" s="5968">
        <v>7</v>
      </c>
      <c r="D28" s="5969">
        <f t="shared" si="3"/>
        <v>52</v>
      </c>
      <c r="E28" s="5973">
        <v>46</v>
      </c>
      <c r="F28" s="5968">
        <v>5</v>
      </c>
      <c r="G28" s="5974">
        <f t="shared" si="4"/>
        <v>51</v>
      </c>
      <c r="H28" s="5973">
        <v>43</v>
      </c>
      <c r="I28" s="5968">
        <v>3</v>
      </c>
      <c r="J28" s="5969">
        <f>H28+I28</f>
        <v>46</v>
      </c>
      <c r="K28" s="5970">
        <v>27</v>
      </c>
      <c r="L28" s="5968">
        <v>1</v>
      </c>
      <c r="M28" s="5969">
        <f t="shared" si="5"/>
        <v>28</v>
      </c>
      <c r="N28" s="5926">
        <f t="shared" si="1"/>
        <v>161</v>
      </c>
      <c r="O28" s="5927">
        <f t="shared" si="1"/>
        <v>16</v>
      </c>
      <c r="P28" s="5972">
        <f t="shared" si="6"/>
        <v>177</v>
      </c>
      <c r="Q28" s="5945"/>
      <c r="R28" s="5945"/>
      <c r="S28" s="5945"/>
      <c r="T28" s="5945"/>
      <c r="U28" s="5945"/>
      <c r="V28" s="5945"/>
      <c r="W28" s="5945"/>
      <c r="X28" s="5945"/>
      <c r="Y28" s="5945"/>
      <c r="Z28" s="5945"/>
      <c r="AA28" s="5945"/>
      <c r="AB28" s="5945"/>
      <c r="AC28" s="5945"/>
      <c r="AD28" s="5945"/>
      <c r="AE28" s="5945"/>
      <c r="AF28" s="5945"/>
      <c r="AG28" s="5945"/>
      <c r="AH28" s="5945"/>
      <c r="AI28" s="5945"/>
    </row>
    <row r="29" spans="1:35" ht="30.75" customHeight="1">
      <c r="A29" s="5913" t="s">
        <v>191</v>
      </c>
      <c r="B29" s="5973">
        <v>71</v>
      </c>
      <c r="C29" s="5968">
        <v>17</v>
      </c>
      <c r="D29" s="5969">
        <f t="shared" si="3"/>
        <v>88</v>
      </c>
      <c r="E29" s="5973">
        <v>59</v>
      </c>
      <c r="F29" s="5968">
        <v>3</v>
      </c>
      <c r="G29" s="5970">
        <f t="shared" si="4"/>
        <v>62</v>
      </c>
      <c r="H29" s="5973">
        <v>60</v>
      </c>
      <c r="I29" s="5968">
        <v>8</v>
      </c>
      <c r="J29" s="5969">
        <f>I29+H29</f>
        <v>68</v>
      </c>
      <c r="K29" s="5970">
        <v>61</v>
      </c>
      <c r="L29" s="5968">
        <v>2</v>
      </c>
      <c r="M29" s="5969">
        <f t="shared" si="5"/>
        <v>63</v>
      </c>
      <c r="N29" s="5926">
        <f t="shared" si="1"/>
        <v>251</v>
      </c>
      <c r="O29" s="5927">
        <f t="shared" si="1"/>
        <v>30</v>
      </c>
      <c r="P29" s="5972">
        <f t="shared" si="6"/>
        <v>281</v>
      </c>
      <c r="Q29" s="5945"/>
      <c r="R29" s="5945"/>
      <c r="S29" s="5945"/>
      <c r="T29" s="5945"/>
      <c r="U29" s="5945"/>
      <c r="V29" s="5945"/>
      <c r="W29" s="5945"/>
      <c r="X29" s="5945"/>
      <c r="Y29" s="5945"/>
      <c r="Z29" s="5945"/>
      <c r="AA29" s="5945"/>
      <c r="AB29" s="5945"/>
      <c r="AC29" s="5945"/>
      <c r="AD29" s="5945"/>
      <c r="AE29" s="5945"/>
      <c r="AF29" s="5945"/>
      <c r="AG29" s="5945"/>
      <c r="AH29" s="5945"/>
      <c r="AI29" s="5945"/>
    </row>
    <row r="30" spans="1:35" ht="30.75" customHeight="1">
      <c r="A30" s="5930" t="s">
        <v>33</v>
      </c>
      <c r="B30" s="5973">
        <v>27</v>
      </c>
      <c r="C30" s="5968">
        <v>1</v>
      </c>
      <c r="D30" s="5969">
        <f t="shared" si="3"/>
        <v>28</v>
      </c>
      <c r="E30" s="5973">
        <v>21</v>
      </c>
      <c r="F30" s="5968">
        <v>0</v>
      </c>
      <c r="G30" s="5970">
        <f t="shared" si="4"/>
        <v>21</v>
      </c>
      <c r="H30" s="5973">
        <v>16</v>
      </c>
      <c r="I30" s="5968">
        <v>0</v>
      </c>
      <c r="J30" s="5969">
        <f t="shared" si="7"/>
        <v>16</v>
      </c>
      <c r="K30" s="5970">
        <v>25</v>
      </c>
      <c r="L30" s="5968">
        <v>0</v>
      </c>
      <c r="M30" s="5969">
        <f t="shared" si="5"/>
        <v>25</v>
      </c>
      <c r="N30" s="5926">
        <f t="shared" si="1"/>
        <v>89</v>
      </c>
      <c r="O30" s="5927">
        <f t="shared" si="1"/>
        <v>1</v>
      </c>
      <c r="P30" s="5972">
        <f t="shared" si="6"/>
        <v>90</v>
      </c>
      <c r="Q30" s="5945"/>
      <c r="R30" s="5945"/>
      <c r="S30" s="5945"/>
      <c r="T30" s="5945"/>
      <c r="U30" s="5945"/>
      <c r="V30" s="5945"/>
      <c r="W30" s="5945"/>
      <c r="X30" s="5945"/>
      <c r="Y30" s="5945"/>
      <c r="Z30" s="5945"/>
      <c r="AA30" s="5945"/>
      <c r="AB30" s="5945"/>
      <c r="AC30" s="5945"/>
      <c r="AD30" s="5945"/>
      <c r="AE30" s="5945"/>
      <c r="AF30" s="5945"/>
      <c r="AG30" s="5945"/>
      <c r="AH30" s="5945"/>
      <c r="AI30" s="5945"/>
    </row>
    <row r="31" spans="1:35" ht="52.5">
      <c r="A31" s="5931" t="s">
        <v>376</v>
      </c>
      <c r="B31" s="5973">
        <v>15</v>
      </c>
      <c r="C31" s="5968">
        <v>0</v>
      </c>
      <c r="D31" s="5969">
        <f t="shared" si="3"/>
        <v>15</v>
      </c>
      <c r="E31" s="5973">
        <v>0</v>
      </c>
      <c r="F31" s="5968">
        <v>0</v>
      </c>
      <c r="G31" s="5970">
        <f t="shared" si="4"/>
        <v>0</v>
      </c>
      <c r="H31" s="5973">
        <v>0</v>
      </c>
      <c r="I31" s="5968">
        <v>0</v>
      </c>
      <c r="J31" s="5969">
        <f t="shared" si="7"/>
        <v>0</v>
      </c>
      <c r="K31" s="5970">
        <v>0</v>
      </c>
      <c r="L31" s="5968">
        <v>0</v>
      </c>
      <c r="M31" s="5969">
        <f t="shared" si="5"/>
        <v>0</v>
      </c>
      <c r="N31" s="5926">
        <f t="shared" si="1"/>
        <v>15</v>
      </c>
      <c r="O31" s="5927">
        <f t="shared" si="1"/>
        <v>0</v>
      </c>
      <c r="P31" s="5972">
        <f t="shared" si="6"/>
        <v>15</v>
      </c>
      <c r="Q31" s="5945"/>
      <c r="R31" s="5945"/>
      <c r="S31" s="5945"/>
      <c r="T31" s="5945"/>
      <c r="U31" s="5945"/>
      <c r="V31" s="5945"/>
      <c r="W31" s="5945"/>
      <c r="X31" s="5945"/>
      <c r="Y31" s="5945"/>
      <c r="Z31" s="5945"/>
      <c r="AA31" s="5945"/>
      <c r="AB31" s="5945"/>
      <c r="AC31" s="5945"/>
      <c r="AD31" s="5945"/>
      <c r="AE31" s="5945"/>
      <c r="AF31" s="5945"/>
      <c r="AG31" s="5945"/>
      <c r="AH31" s="5945"/>
      <c r="AI31" s="5945"/>
    </row>
    <row r="32" spans="1:35" ht="27.75" customHeight="1">
      <c r="A32" s="5913" t="s">
        <v>192</v>
      </c>
      <c r="B32" s="5973">
        <v>20</v>
      </c>
      <c r="C32" s="5968">
        <v>0</v>
      </c>
      <c r="D32" s="5969">
        <f t="shared" si="3"/>
        <v>20</v>
      </c>
      <c r="E32" s="5973">
        <v>7</v>
      </c>
      <c r="F32" s="5968">
        <v>0</v>
      </c>
      <c r="G32" s="5970">
        <f t="shared" si="4"/>
        <v>7</v>
      </c>
      <c r="H32" s="5973">
        <v>12</v>
      </c>
      <c r="I32" s="5968">
        <v>0</v>
      </c>
      <c r="J32" s="5969">
        <f t="shared" si="7"/>
        <v>12</v>
      </c>
      <c r="K32" s="5970">
        <v>14</v>
      </c>
      <c r="L32" s="5968">
        <v>0</v>
      </c>
      <c r="M32" s="5969">
        <f t="shared" si="5"/>
        <v>14</v>
      </c>
      <c r="N32" s="5926">
        <f t="shared" si="1"/>
        <v>53</v>
      </c>
      <c r="O32" s="5975">
        <f t="shared" si="1"/>
        <v>0</v>
      </c>
      <c r="P32" s="5972">
        <f t="shared" si="6"/>
        <v>53</v>
      </c>
      <c r="Q32" s="5945"/>
      <c r="R32" s="5945"/>
      <c r="S32" s="5945"/>
      <c r="T32" s="5945"/>
      <c r="U32" s="5945"/>
      <c r="V32" s="5945"/>
      <c r="W32" s="5945"/>
      <c r="X32" s="5945"/>
      <c r="Y32" s="5945"/>
      <c r="Z32" s="5945"/>
      <c r="AA32" s="5945"/>
      <c r="AB32" s="5945"/>
      <c r="AC32" s="5945"/>
      <c r="AD32" s="5945"/>
      <c r="AE32" s="5945"/>
      <c r="AF32" s="5945"/>
      <c r="AG32" s="5945"/>
      <c r="AH32" s="5945"/>
      <c r="AI32" s="5945"/>
    </row>
    <row r="33" spans="1:35" ht="30.75" customHeight="1">
      <c r="A33" s="5913" t="s">
        <v>63</v>
      </c>
      <c r="B33" s="5967">
        <v>20</v>
      </c>
      <c r="C33" s="5968">
        <v>2</v>
      </c>
      <c r="D33" s="5969">
        <f t="shared" si="3"/>
        <v>22</v>
      </c>
      <c r="E33" s="5967">
        <v>21</v>
      </c>
      <c r="F33" s="5968">
        <v>0</v>
      </c>
      <c r="G33" s="5970">
        <f t="shared" si="4"/>
        <v>21</v>
      </c>
      <c r="H33" s="5967">
        <v>12</v>
      </c>
      <c r="I33" s="5968">
        <v>0</v>
      </c>
      <c r="J33" s="5969">
        <f t="shared" si="7"/>
        <v>12</v>
      </c>
      <c r="K33" s="5971">
        <v>14</v>
      </c>
      <c r="L33" s="5968">
        <v>0</v>
      </c>
      <c r="M33" s="5969">
        <f t="shared" si="5"/>
        <v>14</v>
      </c>
      <c r="N33" s="5926">
        <f t="shared" si="1"/>
        <v>67</v>
      </c>
      <c r="O33" s="5927">
        <f t="shared" si="1"/>
        <v>2</v>
      </c>
      <c r="P33" s="5972">
        <f t="shared" si="6"/>
        <v>69</v>
      </c>
      <c r="Q33" s="5945"/>
      <c r="R33" s="5945"/>
      <c r="S33" s="5945"/>
      <c r="T33" s="5945"/>
      <c r="U33" s="5945"/>
      <c r="V33" s="5945"/>
      <c r="W33" s="5945"/>
      <c r="X33" s="5945"/>
      <c r="Y33" s="5945"/>
      <c r="Z33" s="5945"/>
      <c r="AA33" s="5945"/>
      <c r="AB33" s="5945"/>
      <c r="AC33" s="5945"/>
      <c r="AD33" s="5945"/>
      <c r="AE33" s="5945"/>
      <c r="AF33" s="5945"/>
      <c r="AG33" s="5945"/>
      <c r="AH33" s="5945"/>
      <c r="AI33" s="5945"/>
    </row>
    <row r="34" spans="1:35" ht="27.75" customHeight="1" thickBot="1">
      <c r="A34" s="5913" t="s">
        <v>193</v>
      </c>
      <c r="B34" s="5976">
        <v>25</v>
      </c>
      <c r="C34" s="5977">
        <v>3</v>
      </c>
      <c r="D34" s="5978">
        <f t="shared" si="3"/>
        <v>28</v>
      </c>
      <c r="E34" s="5976">
        <v>26</v>
      </c>
      <c r="F34" s="5977">
        <v>6</v>
      </c>
      <c r="G34" s="5979">
        <f t="shared" si="4"/>
        <v>32</v>
      </c>
      <c r="H34" s="5976">
        <v>29</v>
      </c>
      <c r="I34" s="5977">
        <v>2</v>
      </c>
      <c r="J34" s="5978">
        <f t="shared" si="7"/>
        <v>31</v>
      </c>
      <c r="K34" s="5980">
        <v>24</v>
      </c>
      <c r="L34" s="5977">
        <v>4</v>
      </c>
      <c r="M34" s="5978">
        <f t="shared" si="5"/>
        <v>28</v>
      </c>
      <c r="N34" s="5937">
        <f t="shared" si="1"/>
        <v>104</v>
      </c>
      <c r="O34" s="5981">
        <f t="shared" si="1"/>
        <v>15</v>
      </c>
      <c r="P34" s="5982">
        <f t="shared" si="6"/>
        <v>119</v>
      </c>
      <c r="Q34" s="5945"/>
      <c r="R34" s="5945"/>
      <c r="S34" s="5945"/>
      <c r="T34" s="5945"/>
      <c r="U34" s="5945"/>
      <c r="V34" s="5945"/>
      <c r="W34" s="5945"/>
      <c r="X34" s="5945"/>
      <c r="Y34" s="5945"/>
      <c r="Z34" s="5945"/>
      <c r="AA34" s="5945"/>
      <c r="AB34" s="5945"/>
      <c r="AC34" s="5945"/>
      <c r="AD34" s="5945"/>
      <c r="AE34" s="5945"/>
      <c r="AF34" s="5945"/>
      <c r="AG34" s="5945"/>
      <c r="AH34" s="5945"/>
      <c r="AI34" s="5945"/>
    </row>
    <row r="35" spans="1:35" ht="24.95" customHeight="1" thickBot="1">
      <c r="A35" s="5983" t="s">
        <v>17</v>
      </c>
      <c r="B35" s="5984">
        <f t="shared" si="2"/>
        <v>342</v>
      </c>
      <c r="C35" s="5984">
        <f t="shared" si="2"/>
        <v>32</v>
      </c>
      <c r="D35" s="5984">
        <f t="shared" si="2"/>
        <v>374</v>
      </c>
      <c r="E35" s="5984">
        <f t="shared" si="2"/>
        <v>328</v>
      </c>
      <c r="F35" s="5984">
        <f t="shared" si="2"/>
        <v>14</v>
      </c>
      <c r="G35" s="5984">
        <f t="shared" si="2"/>
        <v>342</v>
      </c>
      <c r="H35" s="5984">
        <f t="shared" si="2"/>
        <v>299</v>
      </c>
      <c r="I35" s="5984">
        <f t="shared" si="2"/>
        <v>14</v>
      </c>
      <c r="J35" s="5984">
        <f t="shared" si="2"/>
        <v>313</v>
      </c>
      <c r="K35" s="5984">
        <f t="shared" si="2"/>
        <v>303</v>
      </c>
      <c r="L35" s="5984">
        <f t="shared" si="2"/>
        <v>7</v>
      </c>
      <c r="M35" s="5984">
        <f t="shared" si="2"/>
        <v>310</v>
      </c>
      <c r="N35" s="5984">
        <f t="shared" si="2"/>
        <v>1272</v>
      </c>
      <c r="O35" s="5984">
        <f t="shared" si="2"/>
        <v>67</v>
      </c>
      <c r="P35" s="6005">
        <f t="shared" si="2"/>
        <v>1339</v>
      </c>
      <c r="Q35" s="5945"/>
      <c r="R35" s="5945"/>
      <c r="S35" s="5945"/>
      <c r="T35" s="5945"/>
      <c r="U35" s="5945"/>
      <c r="V35" s="5945"/>
      <c r="W35" s="5945"/>
      <c r="X35" s="5945"/>
      <c r="Y35" s="5945"/>
      <c r="Z35" s="5945"/>
      <c r="AA35" s="5945"/>
      <c r="AB35" s="5945"/>
      <c r="AC35" s="5945"/>
      <c r="AD35" s="5945"/>
      <c r="AE35" s="5945"/>
      <c r="AF35" s="5945"/>
      <c r="AG35" s="5945"/>
      <c r="AH35" s="5945"/>
      <c r="AI35" s="5945"/>
    </row>
    <row r="36" spans="1:35" ht="26.25" customHeight="1" thickBot="1">
      <c r="A36" s="5985" t="s">
        <v>18</v>
      </c>
      <c r="B36" s="5986"/>
      <c r="C36" s="5987"/>
      <c r="D36" s="5988"/>
      <c r="E36" s="5989"/>
      <c r="F36" s="5987"/>
      <c r="G36" s="5990"/>
      <c r="H36" s="5986"/>
      <c r="I36" s="5987"/>
      <c r="J36" s="5990"/>
      <c r="K36" s="5986" t="s">
        <v>28</v>
      </c>
      <c r="L36" s="5987"/>
      <c r="M36" s="5990"/>
      <c r="N36" s="5943"/>
      <c r="O36" s="5944"/>
      <c r="P36" s="5944"/>
      <c r="Q36" s="5945"/>
      <c r="R36" s="5945"/>
      <c r="S36" s="5945"/>
      <c r="T36" s="5945"/>
      <c r="U36" s="5945"/>
      <c r="V36" s="5945"/>
      <c r="W36" s="5945"/>
      <c r="X36" s="5945"/>
      <c r="Y36" s="5945"/>
      <c r="Z36" s="5945"/>
      <c r="AA36" s="5945"/>
      <c r="AB36" s="5945"/>
      <c r="AC36" s="5945"/>
      <c r="AD36" s="5945"/>
      <c r="AE36" s="5945"/>
      <c r="AF36" s="5945"/>
      <c r="AG36" s="5945"/>
      <c r="AH36" s="5945"/>
      <c r="AI36" s="5945"/>
    </row>
    <row r="37" spans="1:35" ht="28.5" customHeight="1">
      <c r="A37" s="5991" t="s">
        <v>311</v>
      </c>
      <c r="B37" s="5992">
        <v>0</v>
      </c>
      <c r="C37" s="5993">
        <v>0</v>
      </c>
      <c r="D37" s="5994">
        <f t="shared" ref="D37:D48" si="8">B37+C37</f>
        <v>0</v>
      </c>
      <c r="E37" s="5992">
        <v>0</v>
      </c>
      <c r="F37" s="5993">
        <v>0</v>
      </c>
      <c r="G37" s="5994">
        <f t="shared" ref="G37:G48" si="9">F37+E37</f>
        <v>0</v>
      </c>
      <c r="H37" s="5992">
        <v>0</v>
      </c>
      <c r="I37" s="5993">
        <v>0</v>
      </c>
      <c r="J37" s="5994">
        <f t="shared" ref="J37:J48" si="10">I37+H37</f>
        <v>0</v>
      </c>
      <c r="K37" s="5992">
        <v>0</v>
      </c>
      <c r="L37" s="5993">
        <v>0</v>
      </c>
      <c r="M37" s="5994">
        <v>0</v>
      </c>
      <c r="N37" s="5995">
        <f t="shared" ref="N37:O52" si="11">B37+E37+H37+K37</f>
        <v>0</v>
      </c>
      <c r="O37" s="5996">
        <f t="shared" si="11"/>
        <v>0</v>
      </c>
      <c r="P37" s="5996">
        <f t="shared" ref="P37:P49" si="12">SUM(N37:O37)</f>
        <v>0</v>
      </c>
      <c r="Q37" s="5945"/>
      <c r="R37" s="5945"/>
      <c r="S37" s="5945"/>
      <c r="T37" s="5945"/>
      <c r="U37" s="5945"/>
      <c r="V37" s="5945"/>
      <c r="W37" s="5945"/>
      <c r="X37" s="5945"/>
      <c r="Y37" s="5945"/>
      <c r="Z37" s="5945"/>
      <c r="AA37" s="5945"/>
      <c r="AB37" s="5945"/>
      <c r="AC37" s="5945"/>
      <c r="AD37" s="5945"/>
      <c r="AE37" s="5945"/>
      <c r="AF37" s="5945"/>
      <c r="AG37" s="5945"/>
      <c r="AH37" s="5945"/>
      <c r="AI37" s="5945"/>
    </row>
    <row r="38" spans="1:35" ht="30.75" customHeight="1">
      <c r="A38" s="5913" t="s">
        <v>187</v>
      </c>
      <c r="B38" s="5997">
        <v>1</v>
      </c>
      <c r="C38" s="5998">
        <v>1</v>
      </c>
      <c r="D38" s="5999">
        <f t="shared" si="8"/>
        <v>2</v>
      </c>
      <c r="E38" s="5997">
        <v>0</v>
      </c>
      <c r="F38" s="5998">
        <v>0</v>
      </c>
      <c r="G38" s="5999">
        <f t="shared" si="9"/>
        <v>0</v>
      </c>
      <c r="H38" s="5997">
        <v>0</v>
      </c>
      <c r="I38" s="5998">
        <v>0</v>
      </c>
      <c r="J38" s="5999">
        <f t="shared" si="10"/>
        <v>0</v>
      </c>
      <c r="K38" s="5997">
        <v>1</v>
      </c>
      <c r="L38" s="5998">
        <v>1</v>
      </c>
      <c r="M38" s="5999">
        <f t="shared" ref="M38:M48" si="13">L38+K38</f>
        <v>2</v>
      </c>
      <c r="N38" s="5926">
        <f t="shared" si="11"/>
        <v>2</v>
      </c>
      <c r="O38" s="5927">
        <f t="shared" si="11"/>
        <v>2</v>
      </c>
      <c r="P38" s="5927">
        <f t="shared" si="12"/>
        <v>4</v>
      </c>
      <c r="Q38" s="5945"/>
      <c r="R38" s="5945"/>
      <c r="S38" s="5945"/>
      <c r="T38" s="5945"/>
      <c r="U38" s="5945"/>
      <c r="V38" s="5945"/>
      <c r="W38" s="5945"/>
      <c r="X38" s="5945"/>
      <c r="Y38" s="5945"/>
      <c r="Z38" s="5945"/>
      <c r="AA38" s="5945"/>
      <c r="AB38" s="5945"/>
      <c r="AC38" s="5945"/>
      <c r="AD38" s="5945"/>
      <c r="AE38" s="5945"/>
      <c r="AF38" s="5945"/>
      <c r="AG38" s="5945"/>
      <c r="AH38" s="5945"/>
      <c r="AI38" s="5945"/>
    </row>
    <row r="39" spans="1:35" ht="30.75" customHeight="1">
      <c r="A39" s="5913" t="s">
        <v>188</v>
      </c>
      <c r="B39" s="5997">
        <v>0</v>
      </c>
      <c r="C39" s="5998">
        <v>0</v>
      </c>
      <c r="D39" s="5999">
        <f t="shared" si="8"/>
        <v>0</v>
      </c>
      <c r="E39" s="5997"/>
      <c r="F39" s="5998">
        <v>0</v>
      </c>
      <c r="G39" s="5999">
        <f t="shared" si="9"/>
        <v>0</v>
      </c>
      <c r="H39" s="5997">
        <v>0</v>
      </c>
      <c r="I39" s="5998">
        <v>0</v>
      </c>
      <c r="J39" s="5999">
        <f t="shared" si="10"/>
        <v>0</v>
      </c>
      <c r="K39" s="5997">
        <v>0</v>
      </c>
      <c r="L39" s="5998">
        <v>0</v>
      </c>
      <c r="M39" s="5999">
        <f t="shared" si="13"/>
        <v>0</v>
      </c>
      <c r="N39" s="5926">
        <f t="shared" si="11"/>
        <v>0</v>
      </c>
      <c r="O39" s="5927">
        <f t="shared" si="11"/>
        <v>0</v>
      </c>
      <c r="P39" s="5927">
        <f t="shared" si="12"/>
        <v>0</v>
      </c>
      <c r="Q39" s="5903"/>
      <c r="R39" s="5903"/>
    </row>
    <row r="40" spans="1:35" ht="28.5" customHeight="1">
      <c r="A40" s="5913" t="s">
        <v>189</v>
      </c>
      <c r="B40" s="5997">
        <v>0</v>
      </c>
      <c r="C40" s="5998">
        <v>0</v>
      </c>
      <c r="D40" s="5999">
        <f t="shared" si="8"/>
        <v>0</v>
      </c>
      <c r="E40" s="5997">
        <v>0</v>
      </c>
      <c r="F40" s="5998">
        <v>0</v>
      </c>
      <c r="G40" s="5999">
        <f t="shared" si="9"/>
        <v>0</v>
      </c>
      <c r="H40" s="5997">
        <v>0</v>
      </c>
      <c r="I40" s="5998">
        <v>0</v>
      </c>
      <c r="J40" s="5999">
        <f t="shared" si="10"/>
        <v>0</v>
      </c>
      <c r="K40" s="5997">
        <v>0</v>
      </c>
      <c r="L40" s="5998">
        <v>0</v>
      </c>
      <c r="M40" s="5999">
        <f t="shared" si="13"/>
        <v>0</v>
      </c>
      <c r="N40" s="5926">
        <f t="shared" si="11"/>
        <v>0</v>
      </c>
      <c r="O40" s="5927">
        <f t="shared" si="11"/>
        <v>0</v>
      </c>
      <c r="P40" s="5927">
        <f t="shared" si="12"/>
        <v>0</v>
      </c>
      <c r="Q40" s="5903"/>
      <c r="R40" s="5903"/>
    </row>
    <row r="41" spans="1:35" ht="30.75" customHeight="1">
      <c r="A41" s="5913" t="s">
        <v>190</v>
      </c>
      <c r="B41" s="5997">
        <v>1</v>
      </c>
      <c r="C41" s="5998">
        <v>0</v>
      </c>
      <c r="D41" s="5999">
        <f t="shared" si="8"/>
        <v>1</v>
      </c>
      <c r="E41" s="5997">
        <v>0</v>
      </c>
      <c r="F41" s="5998">
        <v>0</v>
      </c>
      <c r="G41" s="5999">
        <f t="shared" si="9"/>
        <v>0</v>
      </c>
      <c r="H41" s="5997">
        <v>1</v>
      </c>
      <c r="I41" s="5998">
        <v>0</v>
      </c>
      <c r="J41" s="5999">
        <f t="shared" si="10"/>
        <v>1</v>
      </c>
      <c r="K41" s="5997">
        <v>0</v>
      </c>
      <c r="L41" s="5998">
        <v>0</v>
      </c>
      <c r="M41" s="5999">
        <f t="shared" si="13"/>
        <v>0</v>
      </c>
      <c r="N41" s="5926">
        <f t="shared" si="11"/>
        <v>2</v>
      </c>
      <c r="O41" s="5927">
        <f t="shared" si="11"/>
        <v>0</v>
      </c>
      <c r="P41" s="5927">
        <f t="shared" si="12"/>
        <v>2</v>
      </c>
      <c r="Q41" s="5903"/>
      <c r="R41" s="5903"/>
    </row>
    <row r="42" spans="1:35" ht="30.75" customHeight="1">
      <c r="A42" s="5913" t="s">
        <v>194</v>
      </c>
      <c r="B42" s="5997">
        <v>1</v>
      </c>
      <c r="C42" s="5998">
        <v>0</v>
      </c>
      <c r="D42" s="5999">
        <f t="shared" si="8"/>
        <v>1</v>
      </c>
      <c r="E42" s="5997">
        <v>0</v>
      </c>
      <c r="F42" s="5998">
        <v>0</v>
      </c>
      <c r="G42" s="5999">
        <f t="shared" si="9"/>
        <v>0</v>
      </c>
      <c r="H42" s="5997">
        <v>0</v>
      </c>
      <c r="I42" s="5998">
        <v>0</v>
      </c>
      <c r="J42" s="5999">
        <f t="shared" si="10"/>
        <v>0</v>
      </c>
      <c r="K42" s="5997">
        <v>0</v>
      </c>
      <c r="L42" s="5998">
        <v>0</v>
      </c>
      <c r="M42" s="5999">
        <f t="shared" si="13"/>
        <v>0</v>
      </c>
      <c r="N42" s="5926">
        <f t="shared" si="11"/>
        <v>1</v>
      </c>
      <c r="O42" s="5927">
        <f t="shared" si="11"/>
        <v>0</v>
      </c>
      <c r="P42" s="5927">
        <f t="shared" si="12"/>
        <v>1</v>
      </c>
      <c r="Q42" s="5903"/>
      <c r="R42" s="5903"/>
    </row>
    <row r="43" spans="1:35" ht="30.75" customHeight="1">
      <c r="A43" s="5913" t="s">
        <v>191</v>
      </c>
      <c r="B43" s="5997">
        <v>2</v>
      </c>
      <c r="C43" s="5998">
        <v>0</v>
      </c>
      <c r="D43" s="5999">
        <f t="shared" si="8"/>
        <v>2</v>
      </c>
      <c r="E43" s="5997">
        <v>0</v>
      </c>
      <c r="F43" s="5998">
        <v>0</v>
      </c>
      <c r="G43" s="5999">
        <f t="shared" si="9"/>
        <v>0</v>
      </c>
      <c r="H43" s="5997">
        <v>0</v>
      </c>
      <c r="I43" s="5998">
        <v>0</v>
      </c>
      <c r="J43" s="5999">
        <f t="shared" si="10"/>
        <v>0</v>
      </c>
      <c r="K43" s="5997">
        <v>0</v>
      </c>
      <c r="L43" s="5998">
        <v>0</v>
      </c>
      <c r="M43" s="5999">
        <f t="shared" si="13"/>
        <v>0</v>
      </c>
      <c r="N43" s="5926">
        <f t="shared" si="11"/>
        <v>2</v>
      </c>
      <c r="O43" s="5927">
        <f t="shared" si="11"/>
        <v>0</v>
      </c>
      <c r="P43" s="5927">
        <f t="shared" si="12"/>
        <v>2</v>
      </c>
      <c r="Q43" s="5903"/>
      <c r="R43" s="5903"/>
    </row>
    <row r="44" spans="1:35" ht="30.75" customHeight="1">
      <c r="A44" s="5930" t="s">
        <v>33</v>
      </c>
      <c r="B44" s="5997">
        <v>0</v>
      </c>
      <c r="C44" s="5998">
        <v>0</v>
      </c>
      <c r="D44" s="5999">
        <f t="shared" si="8"/>
        <v>0</v>
      </c>
      <c r="E44" s="5997">
        <v>0</v>
      </c>
      <c r="F44" s="5998">
        <v>1</v>
      </c>
      <c r="G44" s="5999">
        <f t="shared" si="9"/>
        <v>1</v>
      </c>
      <c r="H44" s="5997">
        <v>0</v>
      </c>
      <c r="I44" s="5998">
        <v>0</v>
      </c>
      <c r="J44" s="5999">
        <f t="shared" si="10"/>
        <v>0</v>
      </c>
      <c r="K44" s="5997">
        <v>0</v>
      </c>
      <c r="L44" s="5998">
        <v>0</v>
      </c>
      <c r="M44" s="5999">
        <f t="shared" si="13"/>
        <v>0</v>
      </c>
      <c r="N44" s="5926">
        <f t="shared" si="11"/>
        <v>0</v>
      </c>
      <c r="O44" s="5927">
        <f t="shared" si="11"/>
        <v>1</v>
      </c>
      <c r="P44" s="5927">
        <f t="shared" si="12"/>
        <v>1</v>
      </c>
      <c r="Q44" s="5903"/>
      <c r="R44" s="5903"/>
    </row>
    <row r="45" spans="1:35" ht="52.5">
      <c r="A45" s="5931" t="s">
        <v>377</v>
      </c>
      <c r="B45" s="5997">
        <v>0</v>
      </c>
      <c r="C45" s="5998">
        <v>0</v>
      </c>
      <c r="D45" s="5999">
        <f t="shared" si="8"/>
        <v>0</v>
      </c>
      <c r="E45" s="5997">
        <v>0</v>
      </c>
      <c r="F45" s="5998">
        <v>0</v>
      </c>
      <c r="G45" s="5999">
        <f t="shared" si="9"/>
        <v>0</v>
      </c>
      <c r="H45" s="5997">
        <v>0</v>
      </c>
      <c r="I45" s="5998">
        <v>0</v>
      </c>
      <c r="J45" s="5999">
        <f t="shared" si="10"/>
        <v>0</v>
      </c>
      <c r="K45" s="5997">
        <v>0</v>
      </c>
      <c r="L45" s="5998">
        <v>0</v>
      </c>
      <c r="M45" s="5999">
        <f t="shared" si="13"/>
        <v>0</v>
      </c>
      <c r="N45" s="5926">
        <f t="shared" si="11"/>
        <v>0</v>
      </c>
      <c r="O45" s="5927">
        <f t="shared" si="11"/>
        <v>0</v>
      </c>
      <c r="P45" s="5927">
        <f t="shared" si="12"/>
        <v>0</v>
      </c>
      <c r="Q45" s="5903"/>
      <c r="R45" s="5903"/>
    </row>
    <row r="46" spans="1:35" ht="27.75" customHeight="1">
      <c r="A46" s="5913" t="s">
        <v>192</v>
      </c>
      <c r="B46" s="5997">
        <v>0</v>
      </c>
      <c r="C46" s="5998">
        <v>0</v>
      </c>
      <c r="D46" s="5999">
        <f t="shared" si="8"/>
        <v>0</v>
      </c>
      <c r="E46" s="5997">
        <v>0</v>
      </c>
      <c r="F46" s="5998">
        <v>0</v>
      </c>
      <c r="G46" s="5999">
        <f t="shared" si="9"/>
        <v>0</v>
      </c>
      <c r="H46" s="5997">
        <v>0</v>
      </c>
      <c r="I46" s="5998">
        <v>0</v>
      </c>
      <c r="J46" s="5999">
        <f t="shared" si="10"/>
        <v>0</v>
      </c>
      <c r="K46" s="5997">
        <v>0</v>
      </c>
      <c r="L46" s="5998">
        <v>0</v>
      </c>
      <c r="M46" s="5999">
        <f t="shared" si="13"/>
        <v>0</v>
      </c>
      <c r="N46" s="5926">
        <f t="shared" si="11"/>
        <v>0</v>
      </c>
      <c r="O46" s="5927">
        <f t="shared" si="11"/>
        <v>0</v>
      </c>
      <c r="P46" s="5927">
        <f t="shared" si="12"/>
        <v>0</v>
      </c>
      <c r="Q46" s="5903"/>
      <c r="R46" s="5903"/>
    </row>
    <row r="47" spans="1:35" ht="30.75" customHeight="1">
      <c r="A47" s="6006" t="s">
        <v>63</v>
      </c>
      <c r="B47" s="5997">
        <v>0</v>
      </c>
      <c r="C47" s="5998">
        <v>0</v>
      </c>
      <c r="D47" s="5999">
        <f t="shared" si="8"/>
        <v>0</v>
      </c>
      <c r="E47" s="5997">
        <v>2</v>
      </c>
      <c r="F47" s="5998">
        <v>0</v>
      </c>
      <c r="G47" s="5999">
        <f t="shared" si="9"/>
        <v>2</v>
      </c>
      <c r="H47" s="5997">
        <v>0</v>
      </c>
      <c r="I47" s="5998">
        <v>0</v>
      </c>
      <c r="J47" s="5999">
        <f t="shared" si="10"/>
        <v>0</v>
      </c>
      <c r="K47" s="5997">
        <v>0</v>
      </c>
      <c r="L47" s="5998">
        <v>0</v>
      </c>
      <c r="M47" s="5999">
        <f t="shared" si="13"/>
        <v>0</v>
      </c>
      <c r="N47" s="5926">
        <f t="shared" si="11"/>
        <v>2</v>
      </c>
      <c r="O47" s="5927">
        <f t="shared" si="11"/>
        <v>0</v>
      </c>
      <c r="P47" s="5927">
        <f t="shared" si="12"/>
        <v>2</v>
      </c>
      <c r="Q47" s="5903"/>
      <c r="R47" s="5903"/>
    </row>
    <row r="48" spans="1:35" ht="27.75" customHeight="1" thickBot="1">
      <c r="A48" s="5913" t="s">
        <v>193</v>
      </c>
      <c r="B48" s="5997">
        <v>0</v>
      </c>
      <c r="C48" s="5998">
        <v>0</v>
      </c>
      <c r="D48" s="5999">
        <f t="shared" si="8"/>
        <v>0</v>
      </c>
      <c r="E48" s="5997">
        <v>0</v>
      </c>
      <c r="F48" s="5998">
        <v>0</v>
      </c>
      <c r="G48" s="5999">
        <f t="shared" si="9"/>
        <v>0</v>
      </c>
      <c r="H48" s="5997">
        <v>0</v>
      </c>
      <c r="I48" s="5998">
        <v>1</v>
      </c>
      <c r="J48" s="5999">
        <f t="shared" si="10"/>
        <v>1</v>
      </c>
      <c r="K48" s="5997">
        <v>0</v>
      </c>
      <c r="L48" s="5998">
        <v>0</v>
      </c>
      <c r="M48" s="5999">
        <f t="shared" si="13"/>
        <v>0</v>
      </c>
      <c r="N48" s="6000">
        <f t="shared" si="11"/>
        <v>0</v>
      </c>
      <c r="O48" s="5975">
        <f t="shared" si="11"/>
        <v>1</v>
      </c>
      <c r="P48" s="5975">
        <f t="shared" si="12"/>
        <v>1</v>
      </c>
      <c r="Q48" s="5903"/>
      <c r="R48" s="5903"/>
    </row>
    <row r="49" spans="1:18" ht="26.25" thickBot="1">
      <c r="A49" s="5908" t="s">
        <v>19</v>
      </c>
      <c r="B49" s="6001">
        <f t="shared" ref="B49:M49" si="14">SUM(B37:B48)</f>
        <v>5</v>
      </c>
      <c r="C49" s="6001">
        <f t="shared" si="14"/>
        <v>1</v>
      </c>
      <c r="D49" s="6001">
        <f t="shared" si="14"/>
        <v>6</v>
      </c>
      <c r="E49" s="6001">
        <f t="shared" si="14"/>
        <v>2</v>
      </c>
      <c r="F49" s="6001">
        <f t="shared" si="14"/>
        <v>1</v>
      </c>
      <c r="G49" s="6001">
        <f t="shared" si="14"/>
        <v>3</v>
      </c>
      <c r="H49" s="6001">
        <f t="shared" si="14"/>
        <v>1</v>
      </c>
      <c r="I49" s="6001">
        <f t="shared" si="14"/>
        <v>1</v>
      </c>
      <c r="J49" s="6001">
        <f t="shared" si="14"/>
        <v>2</v>
      </c>
      <c r="K49" s="6001">
        <f t="shared" si="14"/>
        <v>1</v>
      </c>
      <c r="L49" s="6001">
        <f t="shared" si="14"/>
        <v>1</v>
      </c>
      <c r="M49" s="6001">
        <f t="shared" si="14"/>
        <v>2</v>
      </c>
      <c r="N49" s="5943">
        <f t="shared" si="11"/>
        <v>9</v>
      </c>
      <c r="O49" s="5944">
        <f t="shared" si="11"/>
        <v>4</v>
      </c>
      <c r="P49" s="5944">
        <f t="shared" si="12"/>
        <v>13</v>
      </c>
      <c r="Q49" s="2230"/>
      <c r="R49" s="2230"/>
    </row>
    <row r="50" spans="1:18" ht="28.5" customHeight="1" thickBot="1">
      <c r="A50" s="6002" t="s">
        <v>29</v>
      </c>
      <c r="B50" s="6003">
        <f t="shared" ref="B50:N50" si="15">B35</f>
        <v>342</v>
      </c>
      <c r="C50" s="6003">
        <f t="shared" si="15"/>
        <v>32</v>
      </c>
      <c r="D50" s="6003">
        <f t="shared" si="15"/>
        <v>374</v>
      </c>
      <c r="E50" s="6003">
        <f t="shared" si="15"/>
        <v>328</v>
      </c>
      <c r="F50" s="6003">
        <f t="shared" si="15"/>
        <v>14</v>
      </c>
      <c r="G50" s="6003">
        <f t="shared" si="15"/>
        <v>342</v>
      </c>
      <c r="H50" s="6003">
        <f t="shared" si="15"/>
        <v>299</v>
      </c>
      <c r="I50" s="6003">
        <f t="shared" si="15"/>
        <v>14</v>
      </c>
      <c r="J50" s="6003">
        <f t="shared" si="15"/>
        <v>313</v>
      </c>
      <c r="K50" s="6003">
        <f t="shared" si="15"/>
        <v>303</v>
      </c>
      <c r="L50" s="6003">
        <f t="shared" si="15"/>
        <v>7</v>
      </c>
      <c r="M50" s="6003">
        <f t="shared" si="15"/>
        <v>310</v>
      </c>
      <c r="N50" s="6003">
        <f t="shared" si="15"/>
        <v>1272</v>
      </c>
      <c r="O50" s="5944">
        <f t="shared" si="11"/>
        <v>67</v>
      </c>
      <c r="P50" s="6003">
        <f>P35</f>
        <v>1339</v>
      </c>
      <c r="Q50" s="2230"/>
      <c r="R50" s="2230"/>
    </row>
    <row r="51" spans="1:18" ht="27.75" customHeight="1" thickBot="1">
      <c r="A51" s="6002" t="s">
        <v>30</v>
      </c>
      <c r="B51" s="5941">
        <f t="shared" ref="B51:P51" si="16">B49</f>
        <v>5</v>
      </c>
      <c r="C51" s="5941">
        <f t="shared" si="16"/>
        <v>1</v>
      </c>
      <c r="D51" s="5941">
        <f t="shared" si="16"/>
        <v>6</v>
      </c>
      <c r="E51" s="5941">
        <f t="shared" si="16"/>
        <v>2</v>
      </c>
      <c r="F51" s="5941">
        <f t="shared" si="16"/>
        <v>1</v>
      </c>
      <c r="G51" s="5941">
        <f t="shared" si="16"/>
        <v>3</v>
      </c>
      <c r="H51" s="5941">
        <f t="shared" si="16"/>
        <v>1</v>
      </c>
      <c r="I51" s="5941">
        <f t="shared" si="16"/>
        <v>1</v>
      </c>
      <c r="J51" s="5941">
        <f t="shared" si="16"/>
        <v>2</v>
      </c>
      <c r="K51" s="5941">
        <f t="shared" si="16"/>
        <v>1</v>
      </c>
      <c r="L51" s="5941">
        <f t="shared" si="16"/>
        <v>1</v>
      </c>
      <c r="M51" s="5941">
        <f t="shared" si="16"/>
        <v>2</v>
      </c>
      <c r="N51" s="5941">
        <f t="shared" si="16"/>
        <v>9</v>
      </c>
      <c r="O51" s="5941">
        <f t="shared" si="16"/>
        <v>4</v>
      </c>
      <c r="P51" s="6003">
        <f t="shared" si="16"/>
        <v>13</v>
      </c>
    </row>
    <row r="52" spans="1:18" ht="32.25" customHeight="1" thickBot="1">
      <c r="A52" s="6004" t="s">
        <v>31</v>
      </c>
      <c r="B52" s="6007">
        <f t="shared" ref="B52:P52" si="17">SUM(B50:B51)</f>
        <v>347</v>
      </c>
      <c r="C52" s="6007">
        <f t="shared" si="17"/>
        <v>33</v>
      </c>
      <c r="D52" s="6008">
        <f t="shared" si="17"/>
        <v>380</v>
      </c>
      <c r="E52" s="6009">
        <f t="shared" si="17"/>
        <v>330</v>
      </c>
      <c r="F52" s="6007">
        <f t="shared" si="17"/>
        <v>15</v>
      </c>
      <c r="G52" s="6007">
        <f t="shared" si="17"/>
        <v>345</v>
      </c>
      <c r="H52" s="6007">
        <f t="shared" si="17"/>
        <v>300</v>
      </c>
      <c r="I52" s="6007">
        <f t="shared" si="17"/>
        <v>15</v>
      </c>
      <c r="J52" s="6007">
        <f t="shared" si="17"/>
        <v>315</v>
      </c>
      <c r="K52" s="6007">
        <f t="shared" si="17"/>
        <v>304</v>
      </c>
      <c r="L52" s="6007">
        <f t="shared" si="17"/>
        <v>8</v>
      </c>
      <c r="M52" s="6007">
        <f t="shared" si="17"/>
        <v>312</v>
      </c>
      <c r="N52" s="6007">
        <f t="shared" si="17"/>
        <v>1281</v>
      </c>
      <c r="O52" s="6010">
        <f t="shared" si="11"/>
        <v>71</v>
      </c>
      <c r="P52" s="6008">
        <f t="shared" si="17"/>
        <v>1352</v>
      </c>
      <c r="Q52" s="2230"/>
      <c r="R52" s="2230"/>
    </row>
    <row r="53" spans="1:18" ht="63.75" customHeight="1">
      <c r="A53" s="7054"/>
      <c r="B53" s="7054"/>
      <c r="C53" s="7054"/>
      <c r="D53" s="7054"/>
      <c r="E53" s="7054"/>
      <c r="F53" s="7054"/>
      <c r="G53" s="7054"/>
      <c r="H53" s="7054"/>
      <c r="I53" s="7054"/>
      <c r="J53" s="7054"/>
      <c r="K53" s="7054"/>
      <c r="L53" s="7054"/>
      <c r="M53" s="7054"/>
      <c r="N53" s="7054"/>
      <c r="O53" s="7054"/>
      <c r="P53" s="7054"/>
    </row>
    <row r="54" spans="1:18" ht="25.5"/>
    <row r="55" spans="1:18" ht="45" customHeight="1">
      <c r="B55" s="2230"/>
      <c r="C55" s="2230"/>
      <c r="D55" s="2230"/>
      <c r="E55" s="2230"/>
      <c r="F55" s="2230"/>
      <c r="G55" s="2230"/>
      <c r="H55" s="2230"/>
      <c r="I55" s="2230"/>
      <c r="J55" s="2230"/>
      <c r="K55" s="2230"/>
      <c r="L55" s="2230"/>
      <c r="M55" s="2230"/>
      <c r="N55" s="2230"/>
      <c r="O55" s="2230"/>
      <c r="P55" s="2230"/>
    </row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</sheetData>
  <mergeCells count="9">
    <mergeCell ref="A53:P53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5"/>
  <sheetViews>
    <sheetView zoomScale="50" zoomScaleNormal="50" workbookViewId="0">
      <selection activeCell="F21" sqref="F21"/>
    </sheetView>
  </sheetViews>
  <sheetFormatPr defaultColWidth="9.140625" defaultRowHeight="15" customHeight="1"/>
  <cols>
    <col min="1" max="1" width="3" style="2200" customWidth="1"/>
    <col min="2" max="2" width="88.42578125" style="2200" customWidth="1"/>
    <col min="3" max="3" width="13.85546875" style="2200" customWidth="1"/>
    <col min="4" max="4" width="12.85546875" style="2200" customWidth="1"/>
    <col min="5" max="5" width="12.28515625" style="2200" customWidth="1"/>
    <col min="6" max="6" width="14.5703125" style="2200" customWidth="1"/>
    <col min="7" max="7" width="11.5703125" style="2200" customWidth="1"/>
    <col min="8" max="8" width="11" style="2200" customWidth="1"/>
    <col min="9" max="9" width="14" style="2200" customWidth="1"/>
    <col min="10" max="10" width="12.140625" style="2200" customWidth="1"/>
    <col min="11" max="11" width="11.140625" style="2200" customWidth="1"/>
    <col min="12" max="12" width="14.28515625" style="2200" customWidth="1"/>
    <col min="13" max="13" width="12.28515625" style="2200" customWidth="1"/>
    <col min="14" max="14" width="12" style="2200" customWidth="1"/>
    <col min="15" max="15" width="15.140625" style="2200" customWidth="1"/>
    <col min="16" max="17" width="12" style="2200" customWidth="1"/>
    <col min="18" max="18" width="16.140625" style="2200" customWidth="1"/>
    <col min="19" max="19" width="14.140625" style="2200" customWidth="1"/>
    <col min="20" max="20" width="13.42578125" style="2200" customWidth="1"/>
    <col min="21" max="21" width="14.28515625" style="2200" customWidth="1"/>
    <col min="22" max="22" width="10.42578125" style="2200" bestFit="1" customWidth="1"/>
    <col min="23" max="23" width="9.28515625" style="2200" bestFit="1" customWidth="1"/>
    <col min="24" max="16384" width="9.140625" style="2200"/>
  </cols>
  <sheetData>
    <row r="1" spans="1:20" ht="25.5" customHeight="1">
      <c r="A1" s="7055" t="s">
        <v>186</v>
      </c>
      <c r="B1" s="7055"/>
      <c r="C1" s="7055"/>
      <c r="D1" s="7055"/>
      <c r="E1" s="7055"/>
      <c r="F1" s="7055"/>
      <c r="G1" s="7055"/>
      <c r="H1" s="7055"/>
      <c r="I1" s="7055"/>
      <c r="J1" s="7055"/>
      <c r="K1" s="7055"/>
      <c r="L1" s="7055"/>
      <c r="M1" s="7055"/>
      <c r="N1" s="7055"/>
      <c r="O1" s="7055"/>
      <c r="P1" s="7055"/>
      <c r="Q1" s="7055"/>
      <c r="R1" s="7055"/>
      <c r="S1" s="7055"/>
      <c r="T1" s="7055"/>
    </row>
    <row r="2" spans="1:20" ht="26.25" customHeight="1">
      <c r="A2" s="7075"/>
      <c r="B2" s="7075"/>
      <c r="C2" s="7075"/>
      <c r="D2" s="7075"/>
      <c r="E2" s="7075"/>
      <c r="F2" s="7075"/>
      <c r="G2" s="7075"/>
      <c r="H2" s="7075"/>
      <c r="I2" s="7075"/>
      <c r="J2" s="7075"/>
      <c r="K2" s="7075"/>
      <c r="L2" s="7075"/>
      <c r="M2" s="7075"/>
      <c r="N2" s="7075"/>
      <c r="O2" s="7075"/>
      <c r="P2" s="7075"/>
      <c r="Q2" s="7075"/>
      <c r="R2" s="7075"/>
      <c r="S2" s="7075"/>
      <c r="T2" s="7075"/>
    </row>
    <row r="3" spans="1:20" ht="22.5" customHeight="1">
      <c r="A3" s="7055" t="s">
        <v>423</v>
      </c>
      <c r="B3" s="7055"/>
      <c r="C3" s="7055"/>
      <c r="D3" s="7055"/>
      <c r="E3" s="7055"/>
      <c r="F3" s="7055"/>
      <c r="G3" s="7055"/>
      <c r="H3" s="7055"/>
      <c r="I3" s="7055"/>
      <c r="J3" s="7055"/>
      <c r="K3" s="7055"/>
      <c r="L3" s="7055"/>
      <c r="M3" s="7055"/>
      <c r="N3" s="7055"/>
      <c r="O3" s="7055"/>
      <c r="P3" s="7055"/>
      <c r="Q3" s="7055"/>
      <c r="R3" s="7055"/>
      <c r="S3" s="7055"/>
      <c r="T3" s="7055"/>
    </row>
    <row r="4" spans="1:20" ht="33" customHeight="1" thickBot="1">
      <c r="B4" s="3297"/>
    </row>
    <row r="5" spans="1:20" ht="33" customHeight="1">
      <c r="B5" s="7076" t="s">
        <v>1</v>
      </c>
      <c r="C5" s="7079" t="s">
        <v>2</v>
      </c>
      <c r="D5" s="7080"/>
      <c r="E5" s="7080"/>
      <c r="F5" s="7079" t="s">
        <v>3</v>
      </c>
      <c r="G5" s="7080"/>
      <c r="H5" s="7083"/>
      <c r="I5" s="7087" t="s">
        <v>4</v>
      </c>
      <c r="J5" s="7080"/>
      <c r="K5" s="7080"/>
      <c r="L5" s="7079" t="s">
        <v>5</v>
      </c>
      <c r="M5" s="7080"/>
      <c r="N5" s="7083"/>
      <c r="O5" s="7079">
        <v>5</v>
      </c>
      <c r="P5" s="7080"/>
      <c r="Q5" s="7080"/>
      <c r="R5" s="7091" t="s">
        <v>22</v>
      </c>
      <c r="S5" s="7092"/>
      <c r="T5" s="7093"/>
    </row>
    <row r="6" spans="1:20" ht="33" customHeight="1" thickBot="1">
      <c r="B6" s="7077"/>
      <c r="C6" s="7081"/>
      <c r="D6" s="7082"/>
      <c r="E6" s="7082"/>
      <c r="F6" s="7084"/>
      <c r="G6" s="7085"/>
      <c r="H6" s="7086"/>
      <c r="I6" s="7085"/>
      <c r="J6" s="7085"/>
      <c r="K6" s="7085"/>
      <c r="L6" s="7088"/>
      <c r="M6" s="7089"/>
      <c r="N6" s="7090"/>
      <c r="O6" s="7081"/>
      <c r="P6" s="7082"/>
      <c r="Q6" s="7082"/>
      <c r="R6" s="7094"/>
      <c r="S6" s="7095"/>
      <c r="T6" s="7096"/>
    </row>
    <row r="7" spans="1:20" ht="99.75" customHeight="1" thickBot="1">
      <c r="B7" s="7078"/>
      <c r="C7" s="4314" t="s">
        <v>7</v>
      </c>
      <c r="D7" s="4315" t="s">
        <v>8</v>
      </c>
      <c r="E7" s="4317" t="s">
        <v>9</v>
      </c>
      <c r="F7" s="4314" t="s">
        <v>7</v>
      </c>
      <c r="G7" s="4315" t="s">
        <v>8</v>
      </c>
      <c r="H7" s="4316" t="s">
        <v>9</v>
      </c>
      <c r="I7" s="4314" t="s">
        <v>7</v>
      </c>
      <c r="J7" s="4315" t="s">
        <v>8</v>
      </c>
      <c r="K7" s="4316" t="s">
        <v>9</v>
      </c>
      <c r="L7" s="4314" t="s">
        <v>7</v>
      </c>
      <c r="M7" s="4315" t="s">
        <v>8</v>
      </c>
      <c r="N7" s="4316" t="s">
        <v>9</v>
      </c>
      <c r="O7" s="4314" t="s">
        <v>7</v>
      </c>
      <c r="P7" s="4315" t="s">
        <v>8</v>
      </c>
      <c r="Q7" s="4317" t="s">
        <v>9</v>
      </c>
      <c r="R7" s="4314" t="s">
        <v>7</v>
      </c>
      <c r="S7" s="4315" t="s">
        <v>8</v>
      </c>
      <c r="T7" s="4317" t="s">
        <v>9</v>
      </c>
    </row>
    <row r="8" spans="1:20" ht="34.5" customHeight="1" thickBot="1">
      <c r="B8" s="6011" t="s">
        <v>10</v>
      </c>
      <c r="C8" s="3298"/>
      <c r="D8" s="3298"/>
      <c r="E8" s="6012"/>
      <c r="F8" s="4334"/>
      <c r="G8" s="4334"/>
      <c r="H8" s="6013"/>
      <c r="I8" s="6014"/>
      <c r="J8" s="4334"/>
      <c r="K8" s="6015"/>
      <c r="L8" s="6014"/>
      <c r="M8" s="4334"/>
      <c r="N8" s="6013"/>
      <c r="O8" s="6016"/>
      <c r="P8" s="4335"/>
      <c r="Q8" s="6015"/>
      <c r="R8" s="6017"/>
      <c r="S8" s="6017"/>
      <c r="T8" s="6018"/>
    </row>
    <row r="9" spans="1:20" s="3299" customFormat="1" ht="27.75" customHeight="1">
      <c r="B9" s="4336" t="s">
        <v>194</v>
      </c>
      <c r="C9" s="6019">
        <f t="shared" ref="C9:Q11" si="0">C15+C20</f>
        <v>13</v>
      </c>
      <c r="D9" s="6020">
        <f t="shared" si="0"/>
        <v>3</v>
      </c>
      <c r="E9" s="6021">
        <f t="shared" si="0"/>
        <v>16</v>
      </c>
      <c r="F9" s="6022">
        <f t="shared" si="0"/>
        <v>31</v>
      </c>
      <c r="G9" s="6020">
        <f t="shared" si="0"/>
        <v>7</v>
      </c>
      <c r="H9" s="6021">
        <f t="shared" si="0"/>
        <v>38</v>
      </c>
      <c r="I9" s="6022">
        <f t="shared" si="0"/>
        <v>20</v>
      </c>
      <c r="J9" s="6020">
        <f t="shared" si="0"/>
        <v>9</v>
      </c>
      <c r="K9" s="6021">
        <f t="shared" si="0"/>
        <v>29</v>
      </c>
      <c r="L9" s="6022">
        <f t="shared" si="0"/>
        <v>11</v>
      </c>
      <c r="M9" s="6020">
        <f t="shared" si="0"/>
        <v>7</v>
      </c>
      <c r="N9" s="4337">
        <f t="shared" si="0"/>
        <v>18</v>
      </c>
      <c r="O9" s="6019">
        <f t="shared" si="0"/>
        <v>10</v>
      </c>
      <c r="P9" s="6020">
        <f t="shared" si="0"/>
        <v>11</v>
      </c>
      <c r="Q9" s="6021">
        <f t="shared" si="0"/>
        <v>21</v>
      </c>
      <c r="R9" s="6023">
        <f>C9+F9+I9+L9+O9</f>
        <v>85</v>
      </c>
      <c r="S9" s="6024">
        <f>D9+G9+J9+M9+P9</f>
        <v>37</v>
      </c>
      <c r="T9" s="6025">
        <f>SUM(R9:S9)</f>
        <v>122</v>
      </c>
    </row>
    <row r="10" spans="1:20" s="3299" customFormat="1" ht="34.5" customHeight="1">
      <c r="B10" s="6026" t="s">
        <v>33</v>
      </c>
      <c r="C10" s="4901">
        <f t="shared" si="0"/>
        <v>0</v>
      </c>
      <c r="D10" s="4902">
        <f t="shared" si="0"/>
        <v>0</v>
      </c>
      <c r="E10" s="4903">
        <f t="shared" si="0"/>
        <v>0</v>
      </c>
      <c r="F10" s="6027">
        <f t="shared" si="0"/>
        <v>0</v>
      </c>
      <c r="G10" s="4902">
        <f t="shared" si="0"/>
        <v>0</v>
      </c>
      <c r="H10" s="4903">
        <f t="shared" si="0"/>
        <v>0</v>
      </c>
      <c r="I10" s="6027">
        <f t="shared" si="0"/>
        <v>0</v>
      </c>
      <c r="J10" s="4902">
        <f t="shared" si="0"/>
        <v>0</v>
      </c>
      <c r="K10" s="4903">
        <f t="shared" si="0"/>
        <v>0</v>
      </c>
      <c r="L10" s="6027">
        <f t="shared" si="0"/>
        <v>0</v>
      </c>
      <c r="M10" s="4902">
        <f t="shared" si="0"/>
        <v>5</v>
      </c>
      <c r="N10" s="4904">
        <f t="shared" si="0"/>
        <v>5</v>
      </c>
      <c r="O10" s="4901">
        <f t="shared" si="0"/>
        <v>0</v>
      </c>
      <c r="P10" s="4902">
        <f t="shared" si="0"/>
        <v>5</v>
      </c>
      <c r="Q10" s="4903">
        <f t="shared" si="0"/>
        <v>5</v>
      </c>
      <c r="R10" s="4905">
        <f t="shared" ref="R10:S11" si="1">C10+F10+I10+L10+O10</f>
        <v>0</v>
      </c>
      <c r="S10" s="4906">
        <f t="shared" si="1"/>
        <v>10</v>
      </c>
      <c r="T10" s="4907">
        <f t="shared" ref="T10:T11" si="2">SUM(R10:S10)</f>
        <v>10</v>
      </c>
    </row>
    <row r="11" spans="1:20" s="3299" customFormat="1" ht="27.75" customHeight="1" thickBot="1">
      <c r="B11" s="6026" t="s">
        <v>63</v>
      </c>
      <c r="C11" s="6028">
        <f t="shared" si="0"/>
        <v>0</v>
      </c>
      <c r="D11" s="6029">
        <f t="shared" si="0"/>
        <v>0</v>
      </c>
      <c r="E11" s="6030">
        <f t="shared" si="0"/>
        <v>0</v>
      </c>
      <c r="F11" s="6031">
        <f t="shared" si="0"/>
        <v>0</v>
      </c>
      <c r="G11" s="6029">
        <f t="shared" si="0"/>
        <v>0</v>
      </c>
      <c r="H11" s="6030">
        <f t="shared" si="0"/>
        <v>0</v>
      </c>
      <c r="I11" s="6031">
        <f t="shared" si="0"/>
        <v>0</v>
      </c>
      <c r="J11" s="6029">
        <f t="shared" si="0"/>
        <v>0</v>
      </c>
      <c r="K11" s="6030">
        <f t="shared" si="0"/>
        <v>0</v>
      </c>
      <c r="L11" s="6031">
        <f t="shared" si="0"/>
        <v>1</v>
      </c>
      <c r="M11" s="6029">
        <f t="shared" si="0"/>
        <v>0</v>
      </c>
      <c r="N11" s="6032">
        <f t="shared" si="0"/>
        <v>1</v>
      </c>
      <c r="O11" s="6028">
        <f t="shared" si="0"/>
        <v>10</v>
      </c>
      <c r="P11" s="6029">
        <f t="shared" si="0"/>
        <v>0</v>
      </c>
      <c r="Q11" s="6030">
        <f t="shared" si="0"/>
        <v>10</v>
      </c>
      <c r="R11" s="6033">
        <f t="shared" si="1"/>
        <v>11</v>
      </c>
      <c r="S11" s="6034">
        <f t="shared" si="1"/>
        <v>0</v>
      </c>
      <c r="T11" s="6035">
        <f t="shared" si="2"/>
        <v>11</v>
      </c>
    </row>
    <row r="12" spans="1:20" s="3299" customFormat="1" ht="34.5" customHeight="1" thickBot="1">
      <c r="B12" s="6036" t="s">
        <v>14</v>
      </c>
      <c r="C12" s="6037">
        <f t="shared" ref="C12:T12" si="3">SUM(C9:C11)</f>
        <v>13</v>
      </c>
      <c r="D12" s="6038">
        <f t="shared" si="3"/>
        <v>3</v>
      </c>
      <c r="E12" s="6039">
        <f t="shared" si="3"/>
        <v>16</v>
      </c>
      <c r="F12" s="6037">
        <f t="shared" si="3"/>
        <v>31</v>
      </c>
      <c r="G12" s="6038">
        <f t="shared" si="3"/>
        <v>7</v>
      </c>
      <c r="H12" s="6039">
        <f t="shared" si="3"/>
        <v>38</v>
      </c>
      <c r="I12" s="6037">
        <f t="shared" si="3"/>
        <v>20</v>
      </c>
      <c r="J12" s="6038">
        <f t="shared" si="3"/>
        <v>9</v>
      </c>
      <c r="K12" s="6039">
        <f t="shared" si="3"/>
        <v>29</v>
      </c>
      <c r="L12" s="4338">
        <f t="shared" si="3"/>
        <v>12</v>
      </c>
      <c r="M12" s="6038">
        <f t="shared" si="3"/>
        <v>12</v>
      </c>
      <c r="N12" s="6040">
        <f t="shared" si="3"/>
        <v>24</v>
      </c>
      <c r="O12" s="6037">
        <f t="shared" si="3"/>
        <v>20</v>
      </c>
      <c r="P12" s="6038">
        <f t="shared" si="3"/>
        <v>16</v>
      </c>
      <c r="Q12" s="6039">
        <f t="shared" si="3"/>
        <v>36</v>
      </c>
      <c r="R12" s="4338">
        <f t="shared" si="3"/>
        <v>96</v>
      </c>
      <c r="S12" s="4338">
        <f t="shared" si="3"/>
        <v>47</v>
      </c>
      <c r="T12" s="6041">
        <f t="shared" si="3"/>
        <v>143</v>
      </c>
    </row>
    <row r="13" spans="1:20" s="3299" customFormat="1" ht="30.75" customHeight="1" thickBot="1">
      <c r="B13" s="6042" t="s">
        <v>15</v>
      </c>
      <c r="C13" s="6043"/>
      <c r="D13" s="4908"/>
      <c r="E13" s="4909"/>
      <c r="F13" s="6037"/>
      <c r="G13" s="6038"/>
      <c r="H13" s="6039"/>
      <c r="I13" s="6037"/>
      <c r="J13" s="6038"/>
      <c r="K13" s="6039"/>
      <c r="L13" s="4339"/>
      <c r="M13" s="6044"/>
      <c r="N13" s="6045"/>
      <c r="O13" s="6037"/>
      <c r="P13" s="6038"/>
      <c r="Q13" s="6039"/>
      <c r="R13" s="4339"/>
      <c r="S13" s="4339"/>
      <c r="T13" s="6046"/>
    </row>
    <row r="14" spans="1:20" s="3299" customFormat="1" ht="30.75" customHeight="1" thickBot="1">
      <c r="B14" s="6047" t="s">
        <v>16</v>
      </c>
      <c r="C14" s="6048"/>
      <c r="D14" s="6049"/>
      <c r="E14" s="6045"/>
      <c r="F14" s="6048"/>
      <c r="G14" s="6049"/>
      <c r="H14" s="6050"/>
      <c r="I14" s="4340"/>
      <c r="J14" s="6049" t="s">
        <v>28</v>
      </c>
      <c r="K14" s="6045"/>
      <c r="L14" s="6048"/>
      <c r="M14" s="6049"/>
      <c r="N14" s="6045"/>
      <c r="O14" s="6051"/>
      <c r="P14" s="6044"/>
      <c r="Q14" s="6045"/>
      <c r="R14" s="6052"/>
      <c r="S14" s="6052"/>
      <c r="T14" s="6053"/>
    </row>
    <row r="15" spans="1:20" s="3299" customFormat="1" ht="25.5" customHeight="1">
      <c r="B15" s="6026" t="s">
        <v>194</v>
      </c>
      <c r="C15" s="6054">
        <v>13</v>
      </c>
      <c r="D15" s="6055">
        <v>3</v>
      </c>
      <c r="E15" s="4337">
        <f>SUM(C15:D15)</f>
        <v>16</v>
      </c>
      <c r="F15" s="6054">
        <v>31</v>
      </c>
      <c r="G15" s="6055">
        <v>6</v>
      </c>
      <c r="H15" s="6021">
        <f>SUM(F15:G15)</f>
        <v>37</v>
      </c>
      <c r="I15" s="6056">
        <v>20</v>
      </c>
      <c r="J15" s="6055">
        <v>9</v>
      </c>
      <c r="K15" s="6021">
        <f>SUM(I15:J15)</f>
        <v>29</v>
      </c>
      <c r="L15" s="6056">
        <v>11</v>
      </c>
      <c r="M15" s="6055">
        <v>7</v>
      </c>
      <c r="N15" s="6021">
        <f>SUM(L15:M15)</f>
        <v>18</v>
      </c>
      <c r="O15" s="6056">
        <v>10</v>
      </c>
      <c r="P15" s="6055">
        <v>11</v>
      </c>
      <c r="Q15" s="6021">
        <f t="shared" ref="Q15:Q22" si="4">SUM(O15:P15)</f>
        <v>21</v>
      </c>
      <c r="R15" s="6023">
        <f t="shared" ref="R15:S17" si="5">C15+F15+I15+L15+O15</f>
        <v>85</v>
      </c>
      <c r="S15" s="6024">
        <f t="shared" si="5"/>
        <v>36</v>
      </c>
      <c r="T15" s="6025">
        <f t="shared" ref="T15:T17" si="6">SUM(R15:S15)</f>
        <v>121</v>
      </c>
    </row>
    <row r="16" spans="1:20" s="3299" customFormat="1" ht="31.5" customHeight="1">
      <c r="B16" s="6026" t="s">
        <v>33</v>
      </c>
      <c r="C16" s="4910">
        <v>0</v>
      </c>
      <c r="D16" s="4911">
        <v>0</v>
      </c>
      <c r="E16" s="4904">
        <v>0</v>
      </c>
      <c r="F16" s="4910">
        <v>0</v>
      </c>
      <c r="G16" s="4911">
        <v>0</v>
      </c>
      <c r="H16" s="4903">
        <v>0</v>
      </c>
      <c r="I16" s="6057">
        <v>0</v>
      </c>
      <c r="J16" s="4911">
        <v>0</v>
      </c>
      <c r="K16" s="4903">
        <v>0</v>
      </c>
      <c r="L16" s="6057">
        <v>0</v>
      </c>
      <c r="M16" s="4911">
        <v>5</v>
      </c>
      <c r="N16" s="4903">
        <v>5</v>
      </c>
      <c r="O16" s="6057">
        <v>0</v>
      </c>
      <c r="P16" s="4911">
        <v>5</v>
      </c>
      <c r="Q16" s="4903">
        <f t="shared" si="4"/>
        <v>5</v>
      </c>
      <c r="R16" s="6058">
        <f t="shared" si="5"/>
        <v>0</v>
      </c>
      <c r="S16" s="4912">
        <f t="shared" si="5"/>
        <v>10</v>
      </c>
      <c r="T16" s="4913">
        <f t="shared" si="6"/>
        <v>10</v>
      </c>
    </row>
    <row r="17" spans="1:20" s="3299" customFormat="1" ht="25.5" customHeight="1" thickBot="1">
      <c r="B17" s="6026" t="s">
        <v>63</v>
      </c>
      <c r="C17" s="6059">
        <v>0</v>
      </c>
      <c r="D17" s="6060">
        <v>0</v>
      </c>
      <c r="E17" s="6032">
        <v>0</v>
      </c>
      <c r="F17" s="6059">
        <v>0</v>
      </c>
      <c r="G17" s="6060">
        <v>0</v>
      </c>
      <c r="H17" s="6030">
        <v>0</v>
      </c>
      <c r="I17" s="6061">
        <v>0</v>
      </c>
      <c r="J17" s="6060">
        <v>0</v>
      </c>
      <c r="K17" s="6030">
        <v>0</v>
      </c>
      <c r="L17" s="6061">
        <v>1</v>
      </c>
      <c r="M17" s="6060">
        <v>0</v>
      </c>
      <c r="N17" s="6030">
        <f>SUM(L17:M17)</f>
        <v>1</v>
      </c>
      <c r="O17" s="6061">
        <v>10</v>
      </c>
      <c r="P17" s="6060">
        <v>0</v>
      </c>
      <c r="Q17" s="6030">
        <f t="shared" si="4"/>
        <v>10</v>
      </c>
      <c r="R17" s="6033">
        <f t="shared" si="5"/>
        <v>11</v>
      </c>
      <c r="S17" s="6034">
        <f t="shared" si="5"/>
        <v>0</v>
      </c>
      <c r="T17" s="6035">
        <f t="shared" si="6"/>
        <v>11</v>
      </c>
    </row>
    <row r="18" spans="1:20" s="3299" customFormat="1" ht="24.95" customHeight="1" thickBot="1">
      <c r="B18" s="6062" t="s">
        <v>17</v>
      </c>
      <c r="C18" s="6037">
        <f t="shared" ref="C18:T23" si="7">SUM(C15:C17)</f>
        <v>13</v>
      </c>
      <c r="D18" s="6037">
        <f t="shared" si="7"/>
        <v>3</v>
      </c>
      <c r="E18" s="6037">
        <f t="shared" si="7"/>
        <v>16</v>
      </c>
      <c r="F18" s="6037">
        <f t="shared" si="7"/>
        <v>31</v>
      </c>
      <c r="G18" s="6037">
        <f t="shared" si="7"/>
        <v>6</v>
      </c>
      <c r="H18" s="6037">
        <f t="shared" si="7"/>
        <v>37</v>
      </c>
      <c r="I18" s="6037">
        <f t="shared" si="7"/>
        <v>20</v>
      </c>
      <c r="J18" s="6037">
        <f t="shared" si="7"/>
        <v>9</v>
      </c>
      <c r="K18" s="6037">
        <f t="shared" si="7"/>
        <v>29</v>
      </c>
      <c r="L18" s="6037">
        <f t="shared" si="7"/>
        <v>12</v>
      </c>
      <c r="M18" s="6037">
        <f t="shared" si="7"/>
        <v>12</v>
      </c>
      <c r="N18" s="6037">
        <f t="shared" si="7"/>
        <v>24</v>
      </c>
      <c r="O18" s="6037">
        <f t="shared" si="7"/>
        <v>20</v>
      </c>
      <c r="P18" s="6037">
        <f t="shared" si="7"/>
        <v>16</v>
      </c>
      <c r="Q18" s="6037">
        <f t="shared" si="4"/>
        <v>36</v>
      </c>
      <c r="R18" s="6063">
        <f>SUM(R15:R17)</f>
        <v>96</v>
      </c>
      <c r="S18" s="6063">
        <f>SUM(S15:S17)</f>
        <v>46</v>
      </c>
      <c r="T18" s="6063">
        <f>SUM(T15:T17)</f>
        <v>142</v>
      </c>
    </row>
    <row r="19" spans="1:20" s="3299" customFormat="1" ht="37.5" customHeight="1">
      <c r="B19" s="6064" t="s">
        <v>18</v>
      </c>
      <c r="C19" s="6065"/>
      <c r="D19" s="6066"/>
      <c r="E19" s="6067"/>
      <c r="F19" s="6065"/>
      <c r="G19" s="6066"/>
      <c r="H19" s="6068"/>
      <c r="I19" s="6066"/>
      <c r="J19" s="6066"/>
      <c r="K19" s="6067"/>
      <c r="L19" s="6065"/>
      <c r="M19" s="6066"/>
      <c r="N19" s="6068"/>
      <c r="O19" s="6066"/>
      <c r="P19" s="6066"/>
      <c r="Q19" s="6067"/>
      <c r="R19" s="6065"/>
      <c r="S19" s="6066"/>
      <c r="T19" s="4914"/>
    </row>
    <row r="20" spans="1:20" s="3299" customFormat="1" ht="24.95" customHeight="1">
      <c r="B20" s="6026" t="s">
        <v>194</v>
      </c>
      <c r="C20" s="6069">
        <v>0</v>
      </c>
      <c r="D20" s="3301">
        <v>0</v>
      </c>
      <c r="E20" s="1985">
        <f t="shared" ref="E20:E22" si="8">SUM(C20:D20)</f>
        <v>0</v>
      </c>
      <c r="F20" s="6069">
        <v>0</v>
      </c>
      <c r="G20" s="3301">
        <v>1</v>
      </c>
      <c r="H20" s="4915">
        <f t="shared" ref="H20:H22" si="9">SUM(F20:G20)</f>
        <v>1</v>
      </c>
      <c r="I20" s="6070">
        <v>0</v>
      </c>
      <c r="J20" s="3301">
        <v>0</v>
      </c>
      <c r="K20" s="1985">
        <f t="shared" ref="K20:K22" si="10">SUM(I20:J20)</f>
        <v>0</v>
      </c>
      <c r="L20" s="6069">
        <v>0</v>
      </c>
      <c r="M20" s="3301">
        <v>0</v>
      </c>
      <c r="N20" s="3302">
        <f t="shared" ref="N20:N22" si="11">SUM(L20:M20)</f>
        <v>0</v>
      </c>
      <c r="O20" s="6070">
        <v>0</v>
      </c>
      <c r="P20" s="3301">
        <v>0</v>
      </c>
      <c r="Q20" s="1985">
        <f t="shared" si="4"/>
        <v>0</v>
      </c>
      <c r="R20" s="6071">
        <f t="shared" ref="R20:S22" si="12">C20+F20+I20+L20+O20</f>
        <v>0</v>
      </c>
      <c r="S20" s="3300">
        <f t="shared" si="12"/>
        <v>1</v>
      </c>
      <c r="T20" s="3303">
        <f t="shared" ref="T20:T22" si="13">SUM(R20:S20)</f>
        <v>1</v>
      </c>
    </row>
    <row r="21" spans="1:20" s="3299" customFormat="1" ht="27.75" customHeight="1">
      <c r="B21" s="6026" t="s">
        <v>33</v>
      </c>
      <c r="C21" s="4910">
        <v>0</v>
      </c>
      <c r="D21" s="4911">
        <v>0</v>
      </c>
      <c r="E21" s="4916">
        <f t="shared" si="8"/>
        <v>0</v>
      </c>
      <c r="F21" s="4910">
        <v>0</v>
      </c>
      <c r="G21" s="4911">
        <v>0</v>
      </c>
      <c r="H21" s="4915">
        <f t="shared" si="9"/>
        <v>0</v>
      </c>
      <c r="I21" s="6057">
        <v>0</v>
      </c>
      <c r="J21" s="4911">
        <v>0</v>
      </c>
      <c r="K21" s="4916">
        <f t="shared" si="10"/>
        <v>0</v>
      </c>
      <c r="L21" s="4910">
        <v>0</v>
      </c>
      <c r="M21" s="4911">
        <v>0</v>
      </c>
      <c r="N21" s="4915">
        <f t="shared" si="11"/>
        <v>0</v>
      </c>
      <c r="O21" s="6057">
        <v>0</v>
      </c>
      <c r="P21" s="4911">
        <v>0</v>
      </c>
      <c r="Q21" s="4916">
        <f t="shared" si="4"/>
        <v>0</v>
      </c>
      <c r="R21" s="4917">
        <f t="shared" si="12"/>
        <v>0</v>
      </c>
      <c r="S21" s="4912">
        <f t="shared" si="12"/>
        <v>0</v>
      </c>
      <c r="T21" s="4913">
        <f t="shared" si="13"/>
        <v>0</v>
      </c>
    </row>
    <row r="22" spans="1:20" s="3299" customFormat="1" ht="24.95" customHeight="1" thickBot="1">
      <c r="B22" s="6026" t="s">
        <v>63</v>
      </c>
      <c r="C22" s="6069">
        <v>0</v>
      </c>
      <c r="D22" s="3301">
        <v>0</v>
      </c>
      <c r="E22" s="1985">
        <f t="shared" si="8"/>
        <v>0</v>
      </c>
      <c r="F22" s="6069">
        <v>0</v>
      </c>
      <c r="G22" s="3301">
        <v>0</v>
      </c>
      <c r="H22" s="4915">
        <f t="shared" si="9"/>
        <v>0</v>
      </c>
      <c r="I22" s="6070">
        <v>0</v>
      </c>
      <c r="J22" s="3301">
        <v>0</v>
      </c>
      <c r="K22" s="1985">
        <f t="shared" si="10"/>
        <v>0</v>
      </c>
      <c r="L22" s="6069">
        <v>0</v>
      </c>
      <c r="M22" s="3301">
        <v>0</v>
      </c>
      <c r="N22" s="3302">
        <f t="shared" si="11"/>
        <v>0</v>
      </c>
      <c r="O22" s="6070">
        <v>0</v>
      </c>
      <c r="P22" s="3301">
        <v>0</v>
      </c>
      <c r="Q22" s="4916">
        <f t="shared" si="4"/>
        <v>0</v>
      </c>
      <c r="R22" s="6071">
        <f t="shared" si="12"/>
        <v>0</v>
      </c>
      <c r="S22" s="3300">
        <f t="shared" si="12"/>
        <v>0</v>
      </c>
      <c r="T22" s="3303">
        <f t="shared" si="13"/>
        <v>0</v>
      </c>
    </row>
    <row r="23" spans="1:20" s="3299" customFormat="1" ht="27" customHeight="1" thickBot="1">
      <c r="B23" s="6036" t="s">
        <v>19</v>
      </c>
      <c r="C23" s="6039">
        <f t="shared" si="7"/>
        <v>0</v>
      </c>
      <c r="D23" s="6039">
        <f t="shared" si="7"/>
        <v>0</v>
      </c>
      <c r="E23" s="6039">
        <f t="shared" si="7"/>
        <v>0</v>
      </c>
      <c r="F23" s="6039">
        <f t="shared" si="7"/>
        <v>0</v>
      </c>
      <c r="G23" s="6039">
        <f t="shared" si="7"/>
        <v>1</v>
      </c>
      <c r="H23" s="6039">
        <f t="shared" si="7"/>
        <v>1</v>
      </c>
      <c r="I23" s="6039">
        <f t="shared" si="7"/>
        <v>0</v>
      </c>
      <c r="J23" s="6039">
        <f t="shared" si="7"/>
        <v>0</v>
      </c>
      <c r="K23" s="6039">
        <f t="shared" si="7"/>
        <v>0</v>
      </c>
      <c r="L23" s="6039">
        <f t="shared" si="7"/>
        <v>0</v>
      </c>
      <c r="M23" s="6039">
        <f t="shared" si="7"/>
        <v>0</v>
      </c>
      <c r="N23" s="6039">
        <f t="shared" si="7"/>
        <v>0</v>
      </c>
      <c r="O23" s="6039">
        <f t="shared" si="7"/>
        <v>0</v>
      </c>
      <c r="P23" s="6039">
        <f t="shared" si="7"/>
        <v>0</v>
      </c>
      <c r="Q23" s="6039">
        <f t="shared" si="7"/>
        <v>0</v>
      </c>
      <c r="R23" s="6063">
        <f t="shared" si="7"/>
        <v>0</v>
      </c>
      <c r="S23" s="6063">
        <f t="shared" si="7"/>
        <v>1</v>
      </c>
      <c r="T23" s="6063">
        <f t="shared" si="7"/>
        <v>1</v>
      </c>
    </row>
    <row r="24" spans="1:20" s="3299" customFormat="1" ht="30.75" customHeight="1" thickBot="1">
      <c r="B24" s="6072" t="s">
        <v>29</v>
      </c>
      <c r="C24" s="4918">
        <f>C18</f>
        <v>13</v>
      </c>
      <c r="D24" s="4918">
        <f t="shared" ref="D24:E24" si="14">D18</f>
        <v>3</v>
      </c>
      <c r="E24" s="4918">
        <f t="shared" si="14"/>
        <v>16</v>
      </c>
      <c r="F24" s="4921">
        <f>F18</f>
        <v>31</v>
      </c>
      <c r="G24" s="4919">
        <f>G18</f>
        <v>6</v>
      </c>
      <c r="H24" s="4922">
        <f>H18</f>
        <v>37</v>
      </c>
      <c r="I24" s="4918">
        <f>I18</f>
        <v>20</v>
      </c>
      <c r="J24" s="4918">
        <f t="shared" ref="J24:L24" si="15">J18</f>
        <v>9</v>
      </c>
      <c r="K24" s="4918">
        <f t="shared" si="15"/>
        <v>29</v>
      </c>
      <c r="L24" s="4918">
        <f t="shared" si="15"/>
        <v>12</v>
      </c>
      <c r="M24" s="4919">
        <f t="shared" ref="K24:T24" si="16">M18</f>
        <v>12</v>
      </c>
      <c r="N24" s="4922">
        <f t="shared" si="16"/>
        <v>24</v>
      </c>
      <c r="O24" s="4918">
        <f t="shared" si="16"/>
        <v>20</v>
      </c>
      <c r="P24" s="4919">
        <f t="shared" si="16"/>
        <v>16</v>
      </c>
      <c r="Q24" s="4920">
        <f t="shared" si="16"/>
        <v>36</v>
      </c>
      <c r="R24" s="4921">
        <f t="shared" si="16"/>
        <v>96</v>
      </c>
      <c r="S24" s="4919">
        <f t="shared" si="16"/>
        <v>46</v>
      </c>
      <c r="T24" s="4920">
        <f t="shared" si="16"/>
        <v>142</v>
      </c>
    </row>
    <row r="25" spans="1:20" s="3299" customFormat="1" ht="37.5" customHeight="1" thickBot="1">
      <c r="B25" s="6073" t="s">
        <v>34</v>
      </c>
      <c r="C25" s="6074">
        <f t="shared" ref="C25:T25" si="17">C23</f>
        <v>0</v>
      </c>
      <c r="D25" s="6075">
        <f t="shared" si="17"/>
        <v>0</v>
      </c>
      <c r="E25" s="6076">
        <f t="shared" si="17"/>
        <v>0</v>
      </c>
      <c r="F25" s="6077">
        <f t="shared" si="17"/>
        <v>0</v>
      </c>
      <c r="G25" s="6075">
        <f t="shared" si="17"/>
        <v>1</v>
      </c>
      <c r="H25" s="6078">
        <f t="shared" si="17"/>
        <v>1</v>
      </c>
      <c r="I25" s="6074">
        <f t="shared" si="17"/>
        <v>0</v>
      </c>
      <c r="J25" s="6075">
        <f t="shared" si="17"/>
        <v>0</v>
      </c>
      <c r="K25" s="6076">
        <f t="shared" si="17"/>
        <v>0</v>
      </c>
      <c r="L25" s="6077">
        <f t="shared" si="17"/>
        <v>0</v>
      </c>
      <c r="M25" s="6075">
        <f t="shared" si="17"/>
        <v>0</v>
      </c>
      <c r="N25" s="6078">
        <f t="shared" si="17"/>
        <v>0</v>
      </c>
      <c r="O25" s="6074">
        <f t="shared" si="17"/>
        <v>0</v>
      </c>
      <c r="P25" s="6075">
        <f t="shared" si="17"/>
        <v>0</v>
      </c>
      <c r="Q25" s="6076">
        <f t="shared" si="17"/>
        <v>0</v>
      </c>
      <c r="R25" s="6077">
        <f t="shared" si="17"/>
        <v>0</v>
      </c>
      <c r="S25" s="6075">
        <f t="shared" si="17"/>
        <v>1</v>
      </c>
      <c r="T25" s="6076">
        <f t="shared" si="17"/>
        <v>1</v>
      </c>
    </row>
    <row r="26" spans="1:20" ht="36" customHeight="1" thickBot="1">
      <c r="B26" s="4330" t="s">
        <v>35</v>
      </c>
      <c r="C26" s="4331">
        <f t="shared" ref="C26:Q26" si="18">SUM(C24:C25)</f>
        <v>13</v>
      </c>
      <c r="D26" s="4923">
        <f t="shared" si="18"/>
        <v>3</v>
      </c>
      <c r="E26" s="4924">
        <f t="shared" si="18"/>
        <v>16</v>
      </c>
      <c r="F26" s="4332">
        <f t="shared" si="18"/>
        <v>31</v>
      </c>
      <c r="G26" s="4923">
        <f t="shared" si="18"/>
        <v>7</v>
      </c>
      <c r="H26" s="4925">
        <f t="shared" si="18"/>
        <v>38</v>
      </c>
      <c r="I26" s="4331">
        <f t="shared" si="18"/>
        <v>20</v>
      </c>
      <c r="J26" s="4923">
        <f t="shared" si="18"/>
        <v>9</v>
      </c>
      <c r="K26" s="4924">
        <f t="shared" si="18"/>
        <v>29</v>
      </c>
      <c r="L26" s="4332">
        <f t="shared" si="18"/>
        <v>12</v>
      </c>
      <c r="M26" s="4923">
        <f t="shared" si="18"/>
        <v>12</v>
      </c>
      <c r="N26" s="4925">
        <f t="shared" si="18"/>
        <v>24</v>
      </c>
      <c r="O26" s="4331">
        <f t="shared" si="18"/>
        <v>20</v>
      </c>
      <c r="P26" s="4923">
        <f t="shared" si="18"/>
        <v>16</v>
      </c>
      <c r="Q26" s="4924">
        <f t="shared" si="18"/>
        <v>36</v>
      </c>
      <c r="R26" s="4332">
        <f>SUM(R24:R25)</f>
        <v>96</v>
      </c>
      <c r="S26" s="4923">
        <f>SUM(S24:S25)</f>
        <v>47</v>
      </c>
      <c r="T26" s="4924">
        <f>SUM(T24:T25)</f>
        <v>143</v>
      </c>
    </row>
    <row r="27" spans="1:20" ht="25.5">
      <c r="B27" s="2223"/>
      <c r="C27" s="2230"/>
      <c r="D27" s="2230"/>
      <c r="E27" s="2230"/>
      <c r="F27" s="2230"/>
      <c r="G27" s="2230"/>
      <c r="H27" s="2230"/>
      <c r="I27" s="2230"/>
      <c r="J27" s="2230"/>
      <c r="K27" s="2230"/>
      <c r="L27" s="2230"/>
      <c r="M27" s="2230"/>
      <c r="N27" s="2230"/>
      <c r="O27" s="2230"/>
      <c r="P27" s="2230"/>
      <c r="Q27" s="2230"/>
      <c r="R27" s="2230"/>
      <c r="S27" s="2230"/>
      <c r="T27" s="2230"/>
    </row>
    <row r="28" spans="1:20" ht="25.5" customHeight="1">
      <c r="A28" s="7054"/>
      <c r="B28" s="7054"/>
      <c r="C28" s="7054"/>
      <c r="D28" s="7054"/>
      <c r="E28" s="7054"/>
      <c r="F28" s="7054"/>
      <c r="G28" s="7054"/>
      <c r="H28" s="7054"/>
      <c r="I28" s="7054"/>
      <c r="J28" s="7054"/>
      <c r="K28" s="7054"/>
      <c r="L28" s="7054"/>
      <c r="M28" s="7054"/>
      <c r="N28" s="7054"/>
      <c r="O28" s="7054"/>
      <c r="P28" s="7054"/>
      <c r="Q28" s="2230"/>
      <c r="R28" s="2230"/>
      <c r="S28" s="2230"/>
      <c r="T28" s="2230"/>
    </row>
    <row r="29" spans="1:20" ht="25.5">
      <c r="B29" s="7074"/>
      <c r="C29" s="7074"/>
      <c r="D29" s="7074"/>
      <c r="E29" s="7074"/>
      <c r="F29" s="7074"/>
      <c r="G29" s="7074"/>
      <c r="H29" s="7074"/>
      <c r="I29" s="7074"/>
      <c r="J29" s="7074"/>
      <c r="K29" s="7074"/>
      <c r="L29" s="7074"/>
      <c r="M29" s="7074"/>
      <c r="N29" s="7074"/>
      <c r="O29" s="7074"/>
      <c r="P29" s="7074"/>
      <c r="Q29" s="7074"/>
      <c r="R29" s="7074"/>
      <c r="S29" s="7074"/>
      <c r="T29" s="7074"/>
    </row>
    <row r="30" spans="1:20" ht="25.5">
      <c r="B30" s="2223"/>
      <c r="C30" s="2230"/>
      <c r="D30" s="2230"/>
      <c r="E30" s="2230"/>
      <c r="F30" s="2230"/>
      <c r="G30" s="2230"/>
      <c r="H30" s="2230"/>
      <c r="I30" s="2230"/>
      <c r="J30" s="2230"/>
      <c r="K30" s="2230"/>
      <c r="L30" s="2230"/>
      <c r="M30" s="2230"/>
      <c r="N30" s="2230"/>
      <c r="O30" s="2230"/>
      <c r="P30" s="2230"/>
      <c r="Q30" s="2230"/>
      <c r="R30" s="2230"/>
      <c r="S30" s="2230"/>
      <c r="T30" s="2230"/>
    </row>
    <row r="31" spans="1:20" ht="25.5"/>
    <row r="32" spans="1:20" ht="25.5">
      <c r="C32" s="2230"/>
      <c r="D32" s="2230"/>
      <c r="E32" s="2230"/>
      <c r="F32" s="2230"/>
      <c r="G32" s="2230"/>
      <c r="H32" s="2230"/>
      <c r="I32" s="2230"/>
      <c r="J32" s="2230"/>
      <c r="K32" s="2230"/>
      <c r="L32" s="2230"/>
      <c r="M32" s="2230"/>
      <c r="N32" s="2230"/>
      <c r="O32" s="2230"/>
      <c r="P32" s="2230"/>
      <c r="Q32" s="2230"/>
      <c r="R32" s="2230"/>
      <c r="S32" s="2230"/>
      <c r="T32" s="2230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</sheetData>
  <mergeCells count="12">
    <mergeCell ref="A28:P28"/>
    <mergeCell ref="B29:T29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zoomScale="50" zoomScaleNormal="50" workbookViewId="0">
      <selection activeCell="A45" sqref="A45:P45"/>
    </sheetView>
  </sheetViews>
  <sheetFormatPr defaultColWidth="9.140625" defaultRowHeight="15" customHeight="1"/>
  <cols>
    <col min="1" max="1" width="93" style="2200" customWidth="1"/>
    <col min="2" max="2" width="16.140625" style="2233" customWidth="1"/>
    <col min="3" max="3" width="14.42578125" style="2233" customWidth="1"/>
    <col min="4" max="4" width="13.5703125" style="2233" customWidth="1"/>
    <col min="5" max="5" width="14.42578125" style="2233" customWidth="1"/>
    <col min="6" max="6" width="11.85546875" style="2233" customWidth="1"/>
    <col min="7" max="7" width="14.5703125" style="2233" customWidth="1"/>
    <col min="8" max="8" width="14.28515625" style="2233" customWidth="1"/>
    <col min="9" max="9" width="14.85546875" style="2233" customWidth="1"/>
    <col min="10" max="10" width="13.85546875" style="2233" customWidth="1"/>
    <col min="11" max="12" width="10.7109375" style="2200" customWidth="1"/>
    <col min="13" max="13" width="9.140625" style="2200"/>
    <col min="14" max="14" width="12.85546875" style="2200" customWidth="1"/>
    <col min="15" max="15" width="23.42578125" style="2200" customWidth="1"/>
    <col min="16" max="17" width="9.140625" style="2200"/>
    <col min="18" max="18" width="10.42578125" style="2200" bestFit="1" customWidth="1"/>
    <col min="19" max="19" width="11.28515625" style="2200" customWidth="1"/>
    <col min="20" max="16384" width="9.140625" style="2200"/>
  </cols>
  <sheetData>
    <row r="1" spans="1:16" ht="24.75" customHeight="1">
      <c r="A1" s="7055" t="s">
        <v>186</v>
      </c>
      <c r="B1" s="7055"/>
      <c r="C1" s="7055"/>
      <c r="D1" s="7055"/>
      <c r="E1" s="7055"/>
      <c r="F1" s="7055"/>
      <c r="G1" s="7055"/>
      <c r="H1" s="7055"/>
      <c r="I1" s="7055"/>
      <c r="J1" s="7055"/>
      <c r="K1" s="7055"/>
      <c r="L1" s="7055"/>
      <c r="M1" s="7055"/>
    </row>
    <row r="2" spans="1:16" ht="24.75" customHeight="1" thickBot="1">
      <c r="A2" s="7055" t="s">
        <v>400</v>
      </c>
      <c r="B2" s="7055"/>
      <c r="C2" s="7055"/>
      <c r="D2" s="7055"/>
      <c r="E2" s="7055"/>
      <c r="F2" s="7055"/>
      <c r="G2" s="7055"/>
      <c r="H2" s="7055"/>
      <c r="I2" s="7055"/>
      <c r="J2" s="7055"/>
      <c r="K2" s="2201"/>
      <c r="L2" s="2201"/>
    </row>
    <row r="3" spans="1:16" ht="33" customHeight="1" thickBot="1">
      <c r="A3" s="7097" t="s">
        <v>1</v>
      </c>
      <c r="B3" s="7106" t="s">
        <v>36</v>
      </c>
      <c r="C3" s="7107"/>
      <c r="D3" s="7108"/>
      <c r="E3" s="7106" t="s">
        <v>37</v>
      </c>
      <c r="F3" s="7107"/>
      <c r="G3" s="7108"/>
      <c r="H3" s="7100" t="s">
        <v>38</v>
      </c>
      <c r="I3" s="7101"/>
      <c r="J3" s="7102"/>
      <c r="K3" s="2202"/>
      <c r="L3" s="2202"/>
    </row>
    <row r="4" spans="1:16" ht="33" customHeight="1" thickBot="1">
      <c r="A4" s="7098"/>
      <c r="B4" s="7109" t="s">
        <v>39</v>
      </c>
      <c r="C4" s="7110"/>
      <c r="D4" s="7111"/>
      <c r="E4" s="7109" t="s">
        <v>39</v>
      </c>
      <c r="F4" s="7110"/>
      <c r="G4" s="7111"/>
      <c r="H4" s="7103"/>
      <c r="I4" s="7104"/>
      <c r="J4" s="7105"/>
      <c r="K4" s="2202"/>
      <c r="L4" s="2202"/>
    </row>
    <row r="5" spans="1:16" ht="99.75" customHeight="1" thickBot="1">
      <c r="A5" s="7099"/>
      <c r="B5" s="2203" t="s">
        <v>7</v>
      </c>
      <c r="C5" s="2204" t="s">
        <v>8</v>
      </c>
      <c r="D5" s="2205" t="s">
        <v>9</v>
      </c>
      <c r="E5" s="2203" t="s">
        <v>7</v>
      </c>
      <c r="F5" s="2204" t="s">
        <v>8</v>
      </c>
      <c r="G5" s="2205" t="s">
        <v>9</v>
      </c>
      <c r="H5" s="2203" t="s">
        <v>7</v>
      </c>
      <c r="I5" s="2204" t="s">
        <v>8</v>
      </c>
      <c r="J5" s="2205" t="s">
        <v>9</v>
      </c>
      <c r="K5" s="2202"/>
      <c r="L5" s="2202"/>
    </row>
    <row r="6" spans="1:16" ht="36.75" customHeight="1" thickBot="1">
      <c r="A6" s="4366" t="s">
        <v>10</v>
      </c>
      <c r="B6" s="4367"/>
      <c r="C6" s="4368"/>
      <c r="D6" s="4369"/>
      <c r="E6" s="4367"/>
      <c r="F6" s="4368"/>
      <c r="G6" s="4370"/>
      <c r="H6" s="2206"/>
      <c r="I6" s="2207"/>
      <c r="J6" s="2208"/>
      <c r="K6" s="2202"/>
      <c r="L6" s="2202"/>
    </row>
    <row r="7" spans="1:16" ht="29.25" customHeight="1">
      <c r="A7" s="4371" t="s">
        <v>195</v>
      </c>
      <c r="B7" s="4341">
        <f t="shared" ref="B7:G15" si="0">B19+B30</f>
        <v>15</v>
      </c>
      <c r="C7" s="4342">
        <f t="shared" si="0"/>
        <v>0</v>
      </c>
      <c r="D7" s="4372">
        <f t="shared" si="0"/>
        <v>15</v>
      </c>
      <c r="E7" s="4343">
        <f t="shared" si="0"/>
        <v>29</v>
      </c>
      <c r="F7" s="4344">
        <f t="shared" si="0"/>
        <v>0</v>
      </c>
      <c r="G7" s="4373">
        <f t="shared" si="0"/>
        <v>29</v>
      </c>
      <c r="H7" s="3100">
        <f t="shared" ref="H7:I15" si="1">B7+E7</f>
        <v>44</v>
      </c>
      <c r="I7" s="3118">
        <f t="shared" si="1"/>
        <v>0</v>
      </c>
      <c r="J7" s="3110">
        <f t="shared" ref="J7:J15" si="2">H7+I7</f>
        <v>44</v>
      </c>
      <c r="K7" s="2202"/>
      <c r="L7" s="2202"/>
      <c r="M7" s="2202"/>
      <c r="N7" s="2202"/>
      <c r="O7" s="2202"/>
      <c r="P7" s="2202"/>
    </row>
    <row r="8" spans="1:16" ht="27.75" customHeight="1">
      <c r="A8" s="3304" t="s">
        <v>196</v>
      </c>
      <c r="B8" s="4345">
        <f t="shared" si="0"/>
        <v>20</v>
      </c>
      <c r="C8" s="4318">
        <f t="shared" si="0"/>
        <v>0</v>
      </c>
      <c r="D8" s="4323">
        <f t="shared" si="0"/>
        <v>20</v>
      </c>
      <c r="E8" s="4345">
        <f t="shared" si="0"/>
        <v>24</v>
      </c>
      <c r="F8" s="4318">
        <f t="shared" si="0"/>
        <v>1</v>
      </c>
      <c r="G8" s="4323">
        <f t="shared" si="0"/>
        <v>25</v>
      </c>
      <c r="H8" s="3101">
        <f t="shared" si="1"/>
        <v>44</v>
      </c>
      <c r="I8" s="3119">
        <f t="shared" si="1"/>
        <v>1</v>
      </c>
      <c r="J8" s="3110">
        <f t="shared" si="2"/>
        <v>45</v>
      </c>
      <c r="K8" s="2202"/>
      <c r="L8" s="2202"/>
    </row>
    <row r="9" spans="1:16" ht="27.75" customHeight="1">
      <c r="A9" s="4374" t="s">
        <v>197</v>
      </c>
      <c r="B9" s="4345">
        <f t="shared" si="0"/>
        <v>15</v>
      </c>
      <c r="C9" s="4318">
        <f t="shared" si="0"/>
        <v>0</v>
      </c>
      <c r="D9" s="4323">
        <f t="shared" si="0"/>
        <v>15</v>
      </c>
      <c r="E9" s="4345">
        <f t="shared" si="0"/>
        <v>16</v>
      </c>
      <c r="F9" s="4318">
        <f t="shared" si="0"/>
        <v>0</v>
      </c>
      <c r="G9" s="4323">
        <f t="shared" si="0"/>
        <v>16</v>
      </c>
      <c r="H9" s="3102">
        <f t="shared" si="1"/>
        <v>31</v>
      </c>
      <c r="I9" s="3120">
        <f t="shared" si="1"/>
        <v>0</v>
      </c>
      <c r="J9" s="3110">
        <f t="shared" si="2"/>
        <v>31</v>
      </c>
      <c r="K9" s="2202"/>
      <c r="L9" s="2202"/>
    </row>
    <row r="10" spans="1:16" ht="29.25" customHeight="1">
      <c r="A10" s="4375" t="s">
        <v>198</v>
      </c>
      <c r="B10" s="4345">
        <f t="shared" si="0"/>
        <v>0</v>
      </c>
      <c r="C10" s="4318">
        <f t="shared" si="0"/>
        <v>0</v>
      </c>
      <c r="D10" s="4323">
        <f t="shared" si="0"/>
        <v>0</v>
      </c>
      <c r="E10" s="4345">
        <f t="shared" si="0"/>
        <v>13</v>
      </c>
      <c r="F10" s="4318">
        <f t="shared" si="0"/>
        <v>1</v>
      </c>
      <c r="G10" s="4323">
        <f t="shared" si="0"/>
        <v>14</v>
      </c>
      <c r="H10" s="3100">
        <f t="shared" si="1"/>
        <v>13</v>
      </c>
      <c r="I10" s="3121">
        <f t="shared" si="1"/>
        <v>1</v>
      </c>
      <c r="J10" s="3110">
        <f t="shared" si="2"/>
        <v>14</v>
      </c>
      <c r="K10" s="2202"/>
      <c r="L10" s="2202"/>
      <c r="M10" s="2202"/>
      <c r="N10" s="2202"/>
    </row>
    <row r="11" spans="1:16" ht="27.75" customHeight="1">
      <c r="A11" s="4376" t="s">
        <v>199</v>
      </c>
      <c r="B11" s="4345">
        <f t="shared" si="0"/>
        <v>12</v>
      </c>
      <c r="C11" s="4318">
        <f t="shared" si="0"/>
        <v>0</v>
      </c>
      <c r="D11" s="4323">
        <f t="shared" si="0"/>
        <v>12</v>
      </c>
      <c r="E11" s="4345">
        <f t="shared" si="0"/>
        <v>15</v>
      </c>
      <c r="F11" s="4318">
        <f t="shared" si="0"/>
        <v>0</v>
      </c>
      <c r="G11" s="4323">
        <f t="shared" si="0"/>
        <v>15</v>
      </c>
      <c r="H11" s="3101">
        <f t="shared" si="1"/>
        <v>27</v>
      </c>
      <c r="I11" s="3119">
        <f t="shared" si="1"/>
        <v>0</v>
      </c>
      <c r="J11" s="3110">
        <f t="shared" si="2"/>
        <v>27</v>
      </c>
      <c r="K11" s="2202"/>
      <c r="L11" s="2202"/>
    </row>
    <row r="12" spans="1:16" ht="27.75" customHeight="1">
      <c r="A12" s="4377" t="s">
        <v>200</v>
      </c>
      <c r="B12" s="4345">
        <f t="shared" si="0"/>
        <v>28</v>
      </c>
      <c r="C12" s="4318">
        <f t="shared" si="0"/>
        <v>4</v>
      </c>
      <c r="D12" s="4323">
        <f t="shared" si="0"/>
        <v>32</v>
      </c>
      <c r="E12" s="4345">
        <f t="shared" si="0"/>
        <v>41</v>
      </c>
      <c r="F12" s="4318">
        <f t="shared" si="0"/>
        <v>1</v>
      </c>
      <c r="G12" s="4323">
        <f t="shared" si="0"/>
        <v>42</v>
      </c>
      <c r="H12" s="3101">
        <f t="shared" si="1"/>
        <v>69</v>
      </c>
      <c r="I12" s="3119">
        <f t="shared" si="1"/>
        <v>5</v>
      </c>
      <c r="J12" s="3110">
        <f t="shared" si="2"/>
        <v>74</v>
      </c>
      <c r="K12" s="2202"/>
      <c r="L12" s="2202"/>
    </row>
    <row r="13" spans="1:16" ht="30.75" customHeight="1">
      <c r="A13" s="4378" t="s">
        <v>201</v>
      </c>
      <c r="B13" s="4345">
        <f t="shared" si="0"/>
        <v>1</v>
      </c>
      <c r="C13" s="4318">
        <f t="shared" si="0"/>
        <v>4</v>
      </c>
      <c r="D13" s="4323">
        <f t="shared" si="0"/>
        <v>5</v>
      </c>
      <c r="E13" s="4345">
        <f t="shared" si="0"/>
        <v>10</v>
      </c>
      <c r="F13" s="4318">
        <f t="shared" si="0"/>
        <v>0</v>
      </c>
      <c r="G13" s="4323">
        <f t="shared" si="0"/>
        <v>10</v>
      </c>
      <c r="H13" s="3101">
        <f t="shared" si="1"/>
        <v>11</v>
      </c>
      <c r="I13" s="3119">
        <f t="shared" si="1"/>
        <v>4</v>
      </c>
      <c r="J13" s="3110">
        <f t="shared" si="2"/>
        <v>15</v>
      </c>
      <c r="K13" s="2202"/>
      <c r="L13" s="2202"/>
    </row>
    <row r="14" spans="1:16" ht="32.25" customHeight="1">
      <c r="A14" s="4379" t="s">
        <v>202</v>
      </c>
      <c r="B14" s="4345">
        <f t="shared" si="0"/>
        <v>1</v>
      </c>
      <c r="C14" s="4318">
        <f t="shared" si="0"/>
        <v>0</v>
      </c>
      <c r="D14" s="4323">
        <f t="shared" si="0"/>
        <v>1</v>
      </c>
      <c r="E14" s="4345">
        <f t="shared" si="0"/>
        <v>9</v>
      </c>
      <c r="F14" s="4318">
        <f t="shared" si="0"/>
        <v>0</v>
      </c>
      <c r="G14" s="4323">
        <f t="shared" si="0"/>
        <v>9</v>
      </c>
      <c r="H14" s="3102">
        <f t="shared" si="1"/>
        <v>10</v>
      </c>
      <c r="I14" s="3120">
        <f>C14+F14</f>
        <v>0</v>
      </c>
      <c r="J14" s="3110">
        <f t="shared" si="2"/>
        <v>10</v>
      </c>
      <c r="K14" s="2202"/>
      <c r="L14" s="2202"/>
    </row>
    <row r="15" spans="1:16" ht="32.25" customHeight="1" thickBot="1">
      <c r="A15" s="4380" t="s">
        <v>203</v>
      </c>
      <c r="B15" s="4345">
        <f t="shared" si="0"/>
        <v>15</v>
      </c>
      <c r="C15" s="4318">
        <f t="shared" si="0"/>
        <v>3</v>
      </c>
      <c r="D15" s="4323">
        <f t="shared" si="0"/>
        <v>18</v>
      </c>
      <c r="E15" s="4345">
        <f t="shared" si="0"/>
        <v>18</v>
      </c>
      <c r="F15" s="4318">
        <f t="shared" si="0"/>
        <v>0</v>
      </c>
      <c r="G15" s="4323">
        <f t="shared" si="0"/>
        <v>18</v>
      </c>
      <c r="H15" s="3103">
        <f t="shared" si="1"/>
        <v>33</v>
      </c>
      <c r="I15" s="3122">
        <f t="shared" si="1"/>
        <v>3</v>
      </c>
      <c r="J15" s="3110">
        <f t="shared" si="2"/>
        <v>36</v>
      </c>
      <c r="K15" s="2202"/>
      <c r="L15" s="2202"/>
    </row>
    <row r="16" spans="1:16" ht="36.75" customHeight="1" thickBot="1">
      <c r="A16" s="4330" t="s">
        <v>27</v>
      </c>
      <c r="B16" s="4319">
        <f t="shared" ref="B16:G16" si="3">SUM(B6:B15)</f>
        <v>107</v>
      </c>
      <c r="C16" s="4319">
        <f t="shared" si="3"/>
        <v>11</v>
      </c>
      <c r="D16" s="4319">
        <f t="shared" si="3"/>
        <v>118</v>
      </c>
      <c r="E16" s="4319">
        <f t="shared" si="3"/>
        <v>175</v>
      </c>
      <c r="F16" s="4319">
        <f t="shared" si="3"/>
        <v>3</v>
      </c>
      <c r="G16" s="4321">
        <f t="shared" si="3"/>
        <v>178</v>
      </c>
      <c r="H16" s="3104">
        <f>SUM(H7:H15)</f>
        <v>282</v>
      </c>
      <c r="I16" s="3123">
        <f>SUM(I7:I15)</f>
        <v>14</v>
      </c>
      <c r="J16" s="3111">
        <f>SUM(J7:J15)</f>
        <v>296</v>
      </c>
      <c r="K16" s="2202"/>
      <c r="L16" s="2202"/>
      <c r="M16" s="2202"/>
    </row>
    <row r="17" spans="1:12" ht="27" customHeight="1" thickBot="1">
      <c r="A17" s="2217" t="s">
        <v>15</v>
      </c>
      <c r="B17" s="4346"/>
      <c r="C17" s="4347"/>
      <c r="D17" s="4348"/>
      <c r="E17" s="4346"/>
      <c r="F17" s="4347"/>
      <c r="G17" s="4348"/>
      <c r="H17" s="3105"/>
      <c r="I17" s="2220"/>
      <c r="J17" s="2218"/>
      <c r="K17" s="2202"/>
      <c r="L17" s="2202"/>
    </row>
    <row r="18" spans="1:12" ht="31.5" customHeight="1" thickBot="1">
      <c r="A18" s="2219" t="s">
        <v>16</v>
      </c>
      <c r="B18" s="4346"/>
      <c r="C18" s="4349"/>
      <c r="D18" s="4350"/>
      <c r="E18" s="4346"/>
      <c r="F18" s="4349"/>
      <c r="G18" s="4350"/>
      <c r="H18" s="3105"/>
      <c r="I18" s="2198"/>
      <c r="J18" s="2221"/>
      <c r="K18" s="2222"/>
      <c r="L18" s="2222"/>
    </row>
    <row r="19" spans="1:12" ht="24.95" customHeight="1">
      <c r="A19" s="2241" t="s">
        <v>195</v>
      </c>
      <c r="B19" s="4322">
        <v>15</v>
      </c>
      <c r="C19" s="4324">
        <v>0</v>
      </c>
      <c r="D19" s="4351">
        <f t="shared" ref="D19:D27" si="4">SUM(B19:C19)</f>
        <v>15</v>
      </c>
      <c r="E19" s="4322">
        <v>29</v>
      </c>
      <c r="F19" s="4324">
        <v>0</v>
      </c>
      <c r="G19" s="4351">
        <f t="shared" ref="G19:G38" si="5">SUM(E19:F19)</f>
        <v>29</v>
      </c>
      <c r="H19" s="3106">
        <f t="shared" ref="H19:J27" si="6">B19+E19</f>
        <v>44</v>
      </c>
      <c r="I19" s="3118">
        <f t="shared" si="6"/>
        <v>0</v>
      </c>
      <c r="J19" s="3112">
        <f t="shared" si="6"/>
        <v>44</v>
      </c>
      <c r="K19" s="2223"/>
      <c r="L19" s="2223"/>
    </row>
    <row r="20" spans="1:12" ht="24.95" customHeight="1">
      <c r="A20" s="2242" t="s">
        <v>196</v>
      </c>
      <c r="B20" s="4325">
        <v>20</v>
      </c>
      <c r="C20" s="3305">
        <v>0</v>
      </c>
      <c r="D20" s="4352">
        <f t="shared" si="4"/>
        <v>20</v>
      </c>
      <c r="E20" s="4381">
        <v>24</v>
      </c>
      <c r="F20" s="3305">
        <v>1</v>
      </c>
      <c r="G20" s="4352">
        <f t="shared" si="5"/>
        <v>25</v>
      </c>
      <c r="H20" s="3101">
        <f t="shared" si="6"/>
        <v>44</v>
      </c>
      <c r="I20" s="3119">
        <f t="shared" si="6"/>
        <v>1</v>
      </c>
      <c r="J20" s="3110">
        <f t="shared" si="6"/>
        <v>45</v>
      </c>
      <c r="K20" s="2223"/>
      <c r="L20" s="2223"/>
    </row>
    <row r="21" spans="1:12" ht="24.95" customHeight="1">
      <c r="A21" s="2243" t="s">
        <v>197</v>
      </c>
      <c r="B21" s="4325">
        <v>15</v>
      </c>
      <c r="C21" s="3305">
        <v>0</v>
      </c>
      <c r="D21" s="4352">
        <f t="shared" si="4"/>
        <v>15</v>
      </c>
      <c r="E21" s="4381">
        <v>16</v>
      </c>
      <c r="F21" s="3305">
        <v>0</v>
      </c>
      <c r="G21" s="4352">
        <f t="shared" si="5"/>
        <v>16</v>
      </c>
      <c r="H21" s="3102">
        <f t="shared" si="6"/>
        <v>31</v>
      </c>
      <c r="I21" s="3120">
        <f t="shared" si="6"/>
        <v>0</v>
      </c>
      <c r="J21" s="3113">
        <f t="shared" si="6"/>
        <v>31</v>
      </c>
      <c r="K21" s="2223"/>
      <c r="L21" s="2223"/>
    </row>
    <row r="22" spans="1:12" ht="24.95" customHeight="1">
      <c r="A22" s="2211" t="s">
        <v>198</v>
      </c>
      <c r="B22" s="4353">
        <v>0</v>
      </c>
      <c r="C22" s="4354">
        <v>0</v>
      </c>
      <c r="D22" s="4352">
        <f t="shared" si="4"/>
        <v>0</v>
      </c>
      <c r="E22" s="4382">
        <v>13</v>
      </c>
      <c r="F22" s="4354">
        <v>1</v>
      </c>
      <c r="G22" s="4352">
        <f t="shared" si="5"/>
        <v>14</v>
      </c>
      <c r="H22" s="3100">
        <f t="shared" si="6"/>
        <v>13</v>
      </c>
      <c r="I22" s="3121">
        <f t="shared" si="6"/>
        <v>1</v>
      </c>
      <c r="J22" s="3114">
        <f t="shared" si="6"/>
        <v>14</v>
      </c>
      <c r="K22" s="2223"/>
      <c r="L22" s="2223"/>
    </row>
    <row r="23" spans="1:12" ht="24.95" customHeight="1">
      <c r="A23" s="2212" t="s">
        <v>199</v>
      </c>
      <c r="B23" s="4325">
        <v>12</v>
      </c>
      <c r="C23" s="3305">
        <v>0</v>
      </c>
      <c r="D23" s="4352">
        <f t="shared" si="4"/>
        <v>12</v>
      </c>
      <c r="E23" s="4381">
        <v>15</v>
      </c>
      <c r="F23" s="3305">
        <v>0</v>
      </c>
      <c r="G23" s="4352">
        <f t="shared" si="5"/>
        <v>15</v>
      </c>
      <c r="H23" s="3101">
        <f t="shared" si="6"/>
        <v>27</v>
      </c>
      <c r="I23" s="3119">
        <f t="shared" si="6"/>
        <v>0</v>
      </c>
      <c r="J23" s="3110">
        <f t="shared" si="6"/>
        <v>27</v>
      </c>
      <c r="K23" s="2223"/>
      <c r="L23" s="2223"/>
    </row>
    <row r="24" spans="1:12" ht="24.95" customHeight="1">
      <c r="A24" s="2213" t="s">
        <v>200</v>
      </c>
      <c r="B24" s="4325">
        <v>28</v>
      </c>
      <c r="C24" s="3305">
        <v>4</v>
      </c>
      <c r="D24" s="4352">
        <f t="shared" si="4"/>
        <v>32</v>
      </c>
      <c r="E24" s="4381">
        <v>41</v>
      </c>
      <c r="F24" s="3305">
        <v>1</v>
      </c>
      <c r="G24" s="4352">
        <f t="shared" si="5"/>
        <v>42</v>
      </c>
      <c r="H24" s="3101">
        <f t="shared" si="6"/>
        <v>69</v>
      </c>
      <c r="I24" s="3119">
        <f t="shared" si="6"/>
        <v>5</v>
      </c>
      <c r="J24" s="3110">
        <f t="shared" si="6"/>
        <v>74</v>
      </c>
      <c r="K24" s="2223"/>
      <c r="L24" s="2223"/>
    </row>
    <row r="25" spans="1:12" ht="29.25" customHeight="1">
      <c r="A25" s="2214" t="s">
        <v>201</v>
      </c>
      <c r="B25" s="4325">
        <v>1</v>
      </c>
      <c r="C25" s="3305">
        <v>4</v>
      </c>
      <c r="D25" s="4352">
        <f t="shared" si="4"/>
        <v>5</v>
      </c>
      <c r="E25" s="4381">
        <v>10</v>
      </c>
      <c r="F25" s="3305">
        <v>0</v>
      </c>
      <c r="G25" s="4352">
        <f t="shared" si="5"/>
        <v>10</v>
      </c>
      <c r="H25" s="3101">
        <f t="shared" si="6"/>
        <v>11</v>
      </c>
      <c r="I25" s="3119">
        <f t="shared" si="6"/>
        <v>4</v>
      </c>
      <c r="J25" s="3110">
        <f t="shared" si="6"/>
        <v>15</v>
      </c>
      <c r="K25" s="2223"/>
      <c r="L25" s="2223"/>
    </row>
    <row r="26" spans="1:12" ht="31.5" customHeight="1">
      <c r="A26" s="2215" t="s">
        <v>202</v>
      </c>
      <c r="B26" s="4325">
        <v>1</v>
      </c>
      <c r="C26" s="3305">
        <v>0</v>
      </c>
      <c r="D26" s="4352">
        <f t="shared" si="4"/>
        <v>1</v>
      </c>
      <c r="E26" s="4381">
        <v>9</v>
      </c>
      <c r="F26" s="3305">
        <v>0</v>
      </c>
      <c r="G26" s="4352">
        <f t="shared" si="5"/>
        <v>9</v>
      </c>
      <c r="H26" s="3102">
        <f t="shared" si="6"/>
        <v>10</v>
      </c>
      <c r="I26" s="3120">
        <f>C26+F26</f>
        <v>0</v>
      </c>
      <c r="J26" s="3113">
        <f>D26+G26</f>
        <v>10</v>
      </c>
      <c r="K26" s="2224"/>
      <c r="L26" s="2224"/>
    </row>
    <row r="27" spans="1:12" ht="33" customHeight="1" thickBot="1">
      <c r="A27" s="2244" t="s">
        <v>203</v>
      </c>
      <c r="B27" s="4355">
        <v>14</v>
      </c>
      <c r="C27" s="4356">
        <v>3</v>
      </c>
      <c r="D27" s="4357">
        <f t="shared" si="4"/>
        <v>17</v>
      </c>
      <c r="E27" s="4355">
        <v>18</v>
      </c>
      <c r="F27" s="4356">
        <v>0</v>
      </c>
      <c r="G27" s="4357">
        <f t="shared" si="5"/>
        <v>18</v>
      </c>
      <c r="H27" s="3107">
        <f t="shared" si="6"/>
        <v>32</v>
      </c>
      <c r="I27" s="3122">
        <f t="shared" si="6"/>
        <v>3</v>
      </c>
      <c r="J27" s="3115">
        <f t="shared" si="6"/>
        <v>35</v>
      </c>
      <c r="K27" s="2224"/>
      <c r="L27" s="2224"/>
    </row>
    <row r="28" spans="1:12" ht="33.75" customHeight="1" thickBot="1">
      <c r="A28" s="2245" t="s">
        <v>17</v>
      </c>
      <c r="B28" s="4328">
        <f>SUM(B19:B27)</f>
        <v>106</v>
      </c>
      <c r="C28" s="4328">
        <f>SUM(C19:C27)</f>
        <v>11</v>
      </c>
      <c r="D28" s="4328">
        <f>SUM(D19:D27)</f>
        <v>117</v>
      </c>
      <c r="E28" s="4328">
        <f>SUM(E19:E27)</f>
        <v>175</v>
      </c>
      <c r="F28" s="4328">
        <f>SUM(F19:F27)</f>
        <v>3</v>
      </c>
      <c r="G28" s="4333">
        <f t="shared" si="5"/>
        <v>178</v>
      </c>
      <c r="H28" s="3108">
        <f>SUM(H19:H27)</f>
        <v>281</v>
      </c>
      <c r="I28" s="3124">
        <f>SUM(I19:I27)</f>
        <v>14</v>
      </c>
      <c r="J28" s="3116">
        <f>SUM(J19:J27)</f>
        <v>295</v>
      </c>
      <c r="K28" s="2224"/>
      <c r="L28" s="2224"/>
    </row>
    <row r="29" spans="1:12" ht="24.95" customHeight="1" thickBot="1">
      <c r="A29" s="2246" t="s">
        <v>18</v>
      </c>
      <c r="B29" s="4358"/>
      <c r="C29" s="4359"/>
      <c r="D29" s="4360"/>
      <c r="E29" s="4358"/>
      <c r="F29" s="4359"/>
      <c r="G29" s="4361"/>
      <c r="H29" s="3109"/>
      <c r="I29" s="2237"/>
      <c r="J29" s="3117"/>
      <c r="K29" s="2223"/>
      <c r="L29" s="2223"/>
    </row>
    <row r="30" spans="1:12" ht="24.95" customHeight="1">
      <c r="A30" s="2216" t="s">
        <v>195</v>
      </c>
      <c r="B30" s="4362">
        <v>0</v>
      </c>
      <c r="C30" s="4363">
        <v>0</v>
      </c>
      <c r="D30" s="4364">
        <f t="shared" ref="D30:D38" si="7">SUM(B30:C30)</f>
        <v>0</v>
      </c>
      <c r="E30" s="4353">
        <v>0</v>
      </c>
      <c r="F30" s="4354">
        <v>0</v>
      </c>
      <c r="G30" s="4364">
        <f t="shared" si="5"/>
        <v>0</v>
      </c>
      <c r="H30" s="3106">
        <f t="shared" ref="H30:J38" si="8">B30+E30</f>
        <v>0</v>
      </c>
      <c r="I30" s="3118">
        <f t="shared" si="8"/>
        <v>0</v>
      </c>
      <c r="J30" s="3112">
        <f t="shared" si="8"/>
        <v>0</v>
      </c>
      <c r="K30" s="2223"/>
      <c r="L30" s="2223"/>
    </row>
    <row r="31" spans="1:12" ht="33" customHeight="1">
      <c r="A31" s="2209" t="s">
        <v>196</v>
      </c>
      <c r="B31" s="4327">
        <v>0</v>
      </c>
      <c r="C31" s="4326">
        <v>0</v>
      </c>
      <c r="D31" s="4365">
        <f t="shared" si="7"/>
        <v>0</v>
      </c>
      <c r="E31" s="4325">
        <v>0</v>
      </c>
      <c r="F31" s="3305">
        <v>0</v>
      </c>
      <c r="G31" s="4364">
        <f t="shared" si="5"/>
        <v>0</v>
      </c>
      <c r="H31" s="3102">
        <f t="shared" si="8"/>
        <v>0</v>
      </c>
      <c r="I31" s="3120">
        <f t="shared" si="8"/>
        <v>0</v>
      </c>
      <c r="J31" s="3113">
        <f t="shared" si="8"/>
        <v>0</v>
      </c>
      <c r="K31" s="2223"/>
      <c r="L31" s="2223"/>
    </row>
    <row r="32" spans="1:12" ht="24.95" customHeight="1">
      <c r="A32" s="2210" t="s">
        <v>197</v>
      </c>
      <c r="B32" s="4327">
        <v>0</v>
      </c>
      <c r="C32" s="4326">
        <v>0</v>
      </c>
      <c r="D32" s="4365">
        <f t="shared" si="7"/>
        <v>0</v>
      </c>
      <c r="E32" s="4325">
        <v>0</v>
      </c>
      <c r="F32" s="3305">
        <v>0</v>
      </c>
      <c r="G32" s="4364">
        <f t="shared" si="5"/>
        <v>0</v>
      </c>
      <c r="H32" s="3102">
        <f t="shared" si="8"/>
        <v>0</v>
      </c>
      <c r="I32" s="3120">
        <f t="shared" si="8"/>
        <v>0</v>
      </c>
      <c r="J32" s="3113">
        <f t="shared" si="8"/>
        <v>0</v>
      </c>
      <c r="K32" s="2224"/>
      <c r="L32" s="2224"/>
    </row>
    <row r="33" spans="1:16" ht="24.95" customHeight="1">
      <c r="A33" s="2211" t="s">
        <v>198</v>
      </c>
      <c r="B33" s="4362">
        <v>0</v>
      </c>
      <c r="C33" s="4363">
        <v>0</v>
      </c>
      <c r="D33" s="4365">
        <f t="shared" si="7"/>
        <v>0</v>
      </c>
      <c r="E33" s="4353">
        <v>0</v>
      </c>
      <c r="F33" s="4354">
        <v>0</v>
      </c>
      <c r="G33" s="4364">
        <f t="shared" si="5"/>
        <v>0</v>
      </c>
      <c r="H33" s="2234">
        <f t="shared" si="8"/>
        <v>0</v>
      </c>
      <c r="I33" s="2239">
        <f t="shared" si="8"/>
        <v>0</v>
      </c>
      <c r="J33" s="3097">
        <f t="shared" si="8"/>
        <v>0</v>
      </c>
      <c r="K33" s="2223"/>
      <c r="L33" s="2223"/>
    </row>
    <row r="34" spans="1:16" ht="33" customHeight="1">
      <c r="A34" s="2212" t="s">
        <v>199</v>
      </c>
      <c r="B34" s="4327">
        <v>0</v>
      </c>
      <c r="C34" s="4326">
        <v>0</v>
      </c>
      <c r="D34" s="4365">
        <f t="shared" si="7"/>
        <v>0</v>
      </c>
      <c r="E34" s="4325">
        <v>0</v>
      </c>
      <c r="F34" s="3305">
        <v>0</v>
      </c>
      <c r="G34" s="4364">
        <f t="shared" si="5"/>
        <v>0</v>
      </c>
      <c r="H34" s="2235">
        <f t="shared" si="8"/>
        <v>0</v>
      </c>
      <c r="I34" s="2238">
        <f t="shared" si="8"/>
        <v>0</v>
      </c>
      <c r="J34" s="3096">
        <f t="shared" si="8"/>
        <v>0</v>
      </c>
      <c r="K34" s="2223"/>
      <c r="L34" s="2223"/>
    </row>
    <row r="35" spans="1:16" ht="24.95" customHeight="1">
      <c r="A35" s="2213" t="s">
        <v>200</v>
      </c>
      <c r="B35" s="4327">
        <v>0</v>
      </c>
      <c r="C35" s="4326">
        <v>0</v>
      </c>
      <c r="D35" s="4365">
        <f t="shared" si="7"/>
        <v>0</v>
      </c>
      <c r="E35" s="4325">
        <v>0</v>
      </c>
      <c r="F35" s="3305">
        <v>0</v>
      </c>
      <c r="G35" s="4364">
        <v>0</v>
      </c>
      <c r="H35" s="2235">
        <f t="shared" si="8"/>
        <v>0</v>
      </c>
      <c r="I35" s="2238">
        <f t="shared" si="8"/>
        <v>0</v>
      </c>
      <c r="J35" s="3096">
        <f t="shared" si="8"/>
        <v>0</v>
      </c>
      <c r="K35" s="2224"/>
      <c r="L35" s="2224"/>
    </row>
    <row r="36" spans="1:16" ht="32.25" customHeight="1">
      <c r="A36" s="2214" t="s">
        <v>201</v>
      </c>
      <c r="B36" s="4327">
        <v>0</v>
      </c>
      <c r="C36" s="4326">
        <v>0</v>
      </c>
      <c r="D36" s="4365">
        <f t="shared" si="7"/>
        <v>0</v>
      </c>
      <c r="E36" s="4325">
        <v>0</v>
      </c>
      <c r="F36" s="3305">
        <v>0</v>
      </c>
      <c r="G36" s="4364">
        <f t="shared" si="5"/>
        <v>0</v>
      </c>
      <c r="H36" s="2235">
        <f t="shared" si="8"/>
        <v>0</v>
      </c>
      <c r="I36" s="2238">
        <f t="shared" si="8"/>
        <v>0</v>
      </c>
      <c r="J36" s="3096">
        <f t="shared" si="8"/>
        <v>0</v>
      </c>
      <c r="K36" s="2226"/>
      <c r="L36" s="2226"/>
    </row>
    <row r="37" spans="1:16" ht="29.25" customHeight="1">
      <c r="A37" s="2215" t="s">
        <v>202</v>
      </c>
      <c r="B37" s="4327">
        <v>0</v>
      </c>
      <c r="C37" s="4326">
        <v>0</v>
      </c>
      <c r="D37" s="4365">
        <f t="shared" si="7"/>
        <v>0</v>
      </c>
      <c r="E37" s="4325">
        <v>0</v>
      </c>
      <c r="F37" s="3305">
        <v>0</v>
      </c>
      <c r="G37" s="4364">
        <f t="shared" si="5"/>
        <v>0</v>
      </c>
      <c r="H37" s="2235">
        <f t="shared" si="8"/>
        <v>0</v>
      </c>
      <c r="I37" s="2238">
        <f t="shared" si="8"/>
        <v>0</v>
      </c>
      <c r="J37" s="3096">
        <f>D37+G37</f>
        <v>0</v>
      </c>
      <c r="K37" s="2224"/>
      <c r="L37" s="2224"/>
    </row>
    <row r="38" spans="1:16" ht="29.25" customHeight="1" thickBot="1">
      <c r="A38" s="2216" t="s">
        <v>203</v>
      </c>
      <c r="B38" s="4362">
        <v>1</v>
      </c>
      <c r="C38" s="4363">
        <v>0</v>
      </c>
      <c r="D38" s="4365">
        <f t="shared" si="7"/>
        <v>1</v>
      </c>
      <c r="E38" s="4353">
        <v>0</v>
      </c>
      <c r="F38" s="4354">
        <v>0</v>
      </c>
      <c r="G38" s="4364">
        <f t="shared" si="5"/>
        <v>0</v>
      </c>
      <c r="H38" s="2236">
        <f t="shared" si="8"/>
        <v>1</v>
      </c>
      <c r="I38" s="2240">
        <f t="shared" si="8"/>
        <v>0</v>
      </c>
      <c r="J38" s="3099">
        <f t="shared" si="8"/>
        <v>1</v>
      </c>
      <c r="K38" s="2224"/>
      <c r="L38" s="2224"/>
    </row>
    <row r="39" spans="1:16" ht="36.75" customHeight="1" thickBot="1">
      <c r="A39" s="2225" t="s">
        <v>19</v>
      </c>
      <c r="B39" s="4329">
        <f t="shared" ref="B39:G39" si="9">SUM(B30:B38)</f>
        <v>1</v>
      </c>
      <c r="C39" s="4329">
        <f t="shared" si="9"/>
        <v>0</v>
      </c>
      <c r="D39" s="4329">
        <f t="shared" si="9"/>
        <v>1</v>
      </c>
      <c r="E39" s="4329">
        <f t="shared" si="9"/>
        <v>0</v>
      </c>
      <c r="F39" s="4329">
        <f t="shared" si="9"/>
        <v>0</v>
      </c>
      <c r="G39" s="4329">
        <f t="shared" si="9"/>
        <v>0</v>
      </c>
      <c r="H39" s="2199">
        <f t="shared" ref="H39:J39" si="10">SUM(H30:H38)</f>
        <v>1</v>
      </c>
      <c r="I39" s="2199">
        <f t="shared" si="10"/>
        <v>0</v>
      </c>
      <c r="J39" s="3098">
        <f t="shared" si="10"/>
        <v>1</v>
      </c>
      <c r="K39" s="2223"/>
      <c r="L39" s="2223"/>
    </row>
    <row r="40" spans="1:16" ht="30" customHeight="1" thickBot="1">
      <c r="A40" s="2227" t="s">
        <v>29</v>
      </c>
      <c r="B40" s="4319">
        <f t="shared" ref="B40:G40" si="11">B28</f>
        <v>106</v>
      </c>
      <c r="C40" s="4319">
        <f t="shared" si="11"/>
        <v>11</v>
      </c>
      <c r="D40" s="4319">
        <f t="shared" si="11"/>
        <v>117</v>
      </c>
      <c r="E40" s="4319">
        <f t="shared" si="11"/>
        <v>175</v>
      </c>
      <c r="F40" s="4319">
        <f t="shared" si="11"/>
        <v>3</v>
      </c>
      <c r="G40" s="4320">
        <f t="shared" si="11"/>
        <v>178</v>
      </c>
      <c r="H40" s="2228">
        <f t="shared" ref="H40:J40" si="12">H28</f>
        <v>281</v>
      </c>
      <c r="I40" s="2228">
        <f t="shared" si="12"/>
        <v>14</v>
      </c>
      <c r="J40" s="3095">
        <f t="shared" si="12"/>
        <v>295</v>
      </c>
      <c r="K40" s="2229"/>
      <c r="L40" s="2229"/>
    </row>
    <row r="41" spans="1:16" ht="29.25" customHeight="1" thickBot="1">
      <c r="A41" s="2227" t="s">
        <v>30</v>
      </c>
      <c r="B41" s="4319">
        <f t="shared" ref="B41:G41" si="13">B39</f>
        <v>1</v>
      </c>
      <c r="C41" s="4319">
        <f t="shared" si="13"/>
        <v>0</v>
      </c>
      <c r="D41" s="4319">
        <f t="shared" si="13"/>
        <v>1</v>
      </c>
      <c r="E41" s="4319">
        <f t="shared" si="13"/>
        <v>0</v>
      </c>
      <c r="F41" s="4319">
        <f t="shared" si="13"/>
        <v>0</v>
      </c>
      <c r="G41" s="4319">
        <f t="shared" si="13"/>
        <v>0</v>
      </c>
      <c r="H41" s="2197">
        <f t="shared" ref="H41:J41" si="14">H39</f>
        <v>1</v>
      </c>
      <c r="I41" s="2197">
        <f t="shared" si="14"/>
        <v>0</v>
      </c>
      <c r="J41" s="3095">
        <f t="shared" si="14"/>
        <v>1</v>
      </c>
      <c r="K41" s="2230"/>
      <c r="L41" s="2230"/>
    </row>
    <row r="42" spans="1:16" ht="32.25" customHeight="1" thickBot="1">
      <c r="A42" s="2231" t="s">
        <v>31</v>
      </c>
      <c r="B42" s="4383">
        <f t="shared" ref="B42:J42" si="15">SUM(B40:B41)</f>
        <v>107</v>
      </c>
      <c r="C42" s="4383">
        <f t="shared" si="15"/>
        <v>11</v>
      </c>
      <c r="D42" s="4383">
        <f t="shared" si="15"/>
        <v>118</v>
      </c>
      <c r="E42" s="4383">
        <f t="shared" si="15"/>
        <v>175</v>
      </c>
      <c r="F42" s="4383">
        <f t="shared" si="15"/>
        <v>3</v>
      </c>
      <c r="G42" s="4384">
        <f t="shared" si="15"/>
        <v>178</v>
      </c>
      <c r="H42" s="4384">
        <f t="shared" si="15"/>
        <v>282</v>
      </c>
      <c r="I42" s="4384">
        <f t="shared" si="15"/>
        <v>14</v>
      </c>
      <c r="J42" s="4385">
        <f t="shared" si="15"/>
        <v>296</v>
      </c>
      <c r="K42" s="2230"/>
      <c r="L42" s="2230"/>
    </row>
    <row r="43" spans="1:16" ht="12" customHeight="1">
      <c r="A43" s="2223"/>
      <c r="B43" s="2232"/>
      <c r="C43" s="2232"/>
      <c r="D43" s="2232"/>
      <c r="E43" s="2232"/>
      <c r="F43" s="2232"/>
      <c r="G43" s="2232"/>
      <c r="H43" s="2232"/>
      <c r="I43" s="2232"/>
      <c r="J43" s="2232"/>
      <c r="K43" s="2230"/>
      <c r="L43" s="2230"/>
    </row>
    <row r="44" spans="1:16" ht="25.5" hidden="1" customHeight="1">
      <c r="A44" s="2223"/>
      <c r="B44" s="2232"/>
      <c r="C44" s="2232"/>
      <c r="D44" s="2232"/>
      <c r="E44" s="2232"/>
      <c r="F44" s="2232"/>
      <c r="G44" s="2232"/>
      <c r="H44" s="2232"/>
      <c r="I44" s="2232"/>
      <c r="J44" s="2232"/>
    </row>
    <row r="45" spans="1:16" ht="37.5" customHeight="1">
      <c r="A45" s="7054"/>
      <c r="B45" s="7054"/>
      <c r="C45" s="7054"/>
      <c r="D45" s="7054"/>
      <c r="E45" s="7054"/>
      <c r="F45" s="7054"/>
      <c r="G45" s="7054"/>
      <c r="H45" s="7054"/>
      <c r="I45" s="7054"/>
      <c r="J45" s="7054"/>
      <c r="K45" s="7054"/>
      <c r="L45" s="7054"/>
      <c r="M45" s="7054"/>
      <c r="N45" s="7054"/>
      <c r="O45" s="7054"/>
      <c r="P45" s="7054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I29" sqref="I29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112"/>
      <c r="B1" s="7112"/>
      <c r="C1" s="7112"/>
      <c r="D1" s="7112"/>
      <c r="E1" s="7112"/>
      <c r="F1" s="7112"/>
      <c r="G1" s="7112"/>
      <c r="H1" s="7112"/>
      <c r="I1" s="7112"/>
      <c r="J1" s="7112"/>
      <c r="K1" s="7112"/>
      <c r="L1" s="7112"/>
      <c r="M1" s="7112"/>
      <c r="N1" s="7112"/>
      <c r="O1" s="7112"/>
      <c r="P1" s="7112"/>
      <c r="Q1" s="7112"/>
      <c r="R1" s="7112"/>
      <c r="S1" s="7112"/>
      <c r="T1" s="7112"/>
    </row>
    <row r="2" spans="1:20" ht="32.25" customHeight="1">
      <c r="A2" s="7112" t="s">
        <v>186</v>
      </c>
      <c r="B2" s="7112"/>
      <c r="C2" s="7112"/>
      <c r="D2" s="7112"/>
      <c r="E2" s="7112"/>
      <c r="F2" s="7112"/>
      <c r="G2" s="7112"/>
      <c r="H2" s="7112"/>
      <c r="I2" s="7112"/>
      <c r="J2" s="7112"/>
      <c r="K2" s="7112"/>
      <c r="L2" s="7112"/>
      <c r="M2" s="7112"/>
      <c r="N2" s="7112"/>
      <c r="O2" s="7112"/>
      <c r="P2" s="7112"/>
    </row>
    <row r="3" spans="1:20" ht="24.75" customHeight="1">
      <c r="A3" s="7112" t="s">
        <v>401</v>
      </c>
      <c r="B3" s="7112"/>
      <c r="C3" s="7112"/>
      <c r="D3" s="7112"/>
      <c r="E3" s="7112"/>
      <c r="F3" s="7112"/>
      <c r="G3" s="7112"/>
      <c r="H3" s="7112"/>
      <c r="I3" s="7112"/>
      <c r="J3" s="7112"/>
      <c r="K3" s="7112"/>
      <c r="L3" s="7112"/>
      <c r="M3" s="7112"/>
      <c r="N3" s="1188"/>
      <c r="O3" s="1188"/>
    </row>
    <row r="4" spans="1:20" ht="33" customHeight="1" thickBot="1">
      <c r="A4" s="412"/>
    </row>
    <row r="5" spans="1:20" ht="33" customHeight="1" thickBot="1">
      <c r="A5" s="7117" t="s">
        <v>1</v>
      </c>
      <c r="B5" s="7114" t="s">
        <v>36</v>
      </c>
      <c r="C5" s="7115"/>
      <c r="D5" s="7116"/>
      <c r="E5" s="7114" t="s">
        <v>37</v>
      </c>
      <c r="F5" s="7115"/>
      <c r="G5" s="7116"/>
      <c r="H5" s="7114" t="s">
        <v>43</v>
      </c>
      <c r="I5" s="7115"/>
      <c r="J5" s="7116"/>
      <c r="K5" s="7120" t="s">
        <v>38</v>
      </c>
      <c r="L5" s="7121"/>
      <c r="M5" s="7122"/>
      <c r="N5" s="413"/>
      <c r="O5" s="413"/>
    </row>
    <row r="6" spans="1:20" ht="33" customHeight="1" thickBot="1">
      <c r="A6" s="7118"/>
      <c r="B6" s="7126" t="s">
        <v>39</v>
      </c>
      <c r="C6" s="7127"/>
      <c r="D6" s="7128"/>
      <c r="E6" s="7126" t="s">
        <v>39</v>
      </c>
      <c r="F6" s="7127"/>
      <c r="G6" s="7128"/>
      <c r="H6" s="7126" t="s">
        <v>39</v>
      </c>
      <c r="I6" s="7127"/>
      <c r="J6" s="7128"/>
      <c r="K6" s="7123"/>
      <c r="L6" s="7124"/>
      <c r="M6" s="7125"/>
      <c r="N6" s="413"/>
      <c r="O6" s="413"/>
    </row>
    <row r="7" spans="1:20" ht="99.75" customHeight="1" thickBot="1">
      <c r="A7" s="7119"/>
      <c r="B7" s="995" t="s">
        <v>7</v>
      </c>
      <c r="C7" s="996" t="s">
        <v>8</v>
      </c>
      <c r="D7" s="997" t="s">
        <v>9</v>
      </c>
      <c r="E7" s="995" t="s">
        <v>7</v>
      </c>
      <c r="F7" s="996" t="s">
        <v>8</v>
      </c>
      <c r="G7" s="997" t="s">
        <v>9</v>
      </c>
      <c r="H7" s="995" t="s">
        <v>7</v>
      </c>
      <c r="I7" s="996" t="s">
        <v>8</v>
      </c>
      <c r="J7" s="997" t="s">
        <v>9</v>
      </c>
      <c r="K7" s="995" t="s">
        <v>7</v>
      </c>
      <c r="L7" s="996" t="s">
        <v>8</v>
      </c>
      <c r="M7" s="997" t="s">
        <v>9</v>
      </c>
      <c r="N7" s="413"/>
      <c r="O7" s="413"/>
    </row>
    <row r="8" spans="1:20" ht="36.75" customHeight="1" thickBot="1">
      <c r="A8" s="1189" t="s">
        <v>10</v>
      </c>
      <c r="B8" s="1761"/>
      <c r="C8" s="1762"/>
      <c r="D8" s="362"/>
      <c r="E8" s="1763"/>
      <c r="F8" s="1764"/>
      <c r="G8" s="1765"/>
      <c r="H8" s="1763"/>
      <c r="I8" s="1764"/>
      <c r="J8" s="1765"/>
      <c r="K8" s="1766"/>
      <c r="L8" s="1767"/>
      <c r="M8" s="1768"/>
      <c r="N8" s="413"/>
      <c r="O8" s="413"/>
    </row>
    <row r="9" spans="1:20" ht="29.25" customHeight="1" thickBot="1">
      <c r="A9" s="1190" t="s">
        <v>201</v>
      </c>
      <c r="B9" s="3134">
        <f t="shared" ref="B9:E9" si="0">B16+B13</f>
        <v>0</v>
      </c>
      <c r="C9" s="3135">
        <f t="shared" si="0"/>
        <v>0</v>
      </c>
      <c r="D9" s="3135">
        <f t="shared" si="0"/>
        <v>0</v>
      </c>
      <c r="E9" s="3134">
        <f t="shared" si="0"/>
        <v>0</v>
      </c>
      <c r="F9" s="3136">
        <v>1</v>
      </c>
      <c r="G9" s="3137">
        <v>1</v>
      </c>
      <c r="H9" s="3138">
        <v>0</v>
      </c>
      <c r="I9" s="3136">
        <v>9</v>
      </c>
      <c r="J9" s="3137">
        <v>9</v>
      </c>
      <c r="K9" s="3133">
        <f t="shared" ref="K9:M9" si="1">B9+E9+H9</f>
        <v>0</v>
      </c>
      <c r="L9" s="3139">
        <f t="shared" si="1"/>
        <v>10</v>
      </c>
      <c r="M9" s="3140">
        <f t="shared" si="1"/>
        <v>10</v>
      </c>
      <c r="N9" s="413"/>
      <c r="O9" s="413"/>
    </row>
    <row r="10" spans="1:20" ht="36.75" customHeight="1" thickBot="1">
      <c r="A10" s="1138" t="s">
        <v>27</v>
      </c>
      <c r="B10" s="3146">
        <f t="shared" ref="B10:M10" si="2">SUM(B8:B9)</f>
        <v>0</v>
      </c>
      <c r="C10" s="3146">
        <f t="shared" si="2"/>
        <v>0</v>
      </c>
      <c r="D10" s="3147">
        <f t="shared" si="2"/>
        <v>0</v>
      </c>
      <c r="E10" s="3146">
        <f t="shared" si="2"/>
        <v>0</v>
      </c>
      <c r="F10" s="3148">
        <v>1</v>
      </c>
      <c r="G10" s="3149">
        <v>1</v>
      </c>
      <c r="H10" s="3150">
        <v>0</v>
      </c>
      <c r="I10" s="3148">
        <v>9</v>
      </c>
      <c r="J10" s="3149">
        <v>9</v>
      </c>
      <c r="K10" s="3130">
        <f t="shared" si="2"/>
        <v>0</v>
      </c>
      <c r="L10" s="3151">
        <f t="shared" si="2"/>
        <v>10</v>
      </c>
      <c r="M10" s="3152">
        <f t="shared" si="2"/>
        <v>10</v>
      </c>
      <c r="N10" s="413"/>
      <c r="O10" s="413"/>
    </row>
    <row r="11" spans="1:20" ht="27" customHeight="1" thickBot="1">
      <c r="A11" s="2326" t="s">
        <v>15</v>
      </c>
      <c r="B11" s="3141"/>
      <c r="C11" s="385"/>
      <c r="D11" s="3142"/>
      <c r="E11" s="3141"/>
      <c r="F11" s="3153"/>
      <c r="G11" s="3154"/>
      <c r="H11" s="3155"/>
      <c r="I11" s="3153"/>
      <c r="J11" s="3154"/>
      <c r="K11" s="3143"/>
      <c r="L11" s="3144"/>
      <c r="M11" s="3145"/>
      <c r="N11" s="413"/>
      <c r="O11" s="413"/>
    </row>
    <row r="12" spans="1:20" ht="31.5" customHeight="1" thickBot="1">
      <c r="A12" s="3159" t="s">
        <v>16</v>
      </c>
      <c r="B12" s="3160"/>
      <c r="C12" s="3161"/>
      <c r="D12" s="3162"/>
      <c r="E12" s="3160"/>
      <c r="F12" s="3163"/>
      <c r="G12" s="3164"/>
      <c r="H12" s="3165"/>
      <c r="I12" s="3163"/>
      <c r="J12" s="3164"/>
      <c r="K12" s="3166"/>
      <c r="L12" s="3167"/>
      <c r="M12" s="3168"/>
      <c r="N12" s="419"/>
      <c r="O12" s="419"/>
    </row>
    <row r="13" spans="1:20" ht="24.95" customHeight="1" thickBot="1">
      <c r="A13" s="3169" t="s">
        <v>201</v>
      </c>
      <c r="B13" s="3170">
        <v>0</v>
      </c>
      <c r="C13" s="3170">
        <v>0</v>
      </c>
      <c r="D13" s="3171">
        <f>SUM(B13:C13)</f>
        <v>0</v>
      </c>
      <c r="E13" s="3170">
        <v>0</v>
      </c>
      <c r="F13" s="3172">
        <v>1</v>
      </c>
      <c r="G13" s="3149">
        <v>1</v>
      </c>
      <c r="H13" s="3173">
        <v>0</v>
      </c>
      <c r="I13" s="3172">
        <v>9</v>
      </c>
      <c r="J13" s="3149">
        <v>9</v>
      </c>
      <c r="K13" s="3129">
        <f t="shared" ref="K13:M13" si="3">B13+E13+H13</f>
        <v>0</v>
      </c>
      <c r="L13" s="3174">
        <f t="shared" si="3"/>
        <v>10</v>
      </c>
      <c r="M13" s="3175">
        <f t="shared" si="3"/>
        <v>10</v>
      </c>
      <c r="N13" s="420"/>
      <c r="O13" s="420"/>
    </row>
    <row r="14" spans="1:20" ht="24.95" customHeight="1" thickBot="1">
      <c r="A14" s="3176" t="s">
        <v>17</v>
      </c>
      <c r="B14" s="3177">
        <f t="shared" ref="B14:M14" si="4">SUM(B13:B13)</f>
        <v>0</v>
      </c>
      <c r="C14" s="3177">
        <f t="shared" si="4"/>
        <v>0</v>
      </c>
      <c r="D14" s="3177">
        <f t="shared" si="4"/>
        <v>0</v>
      </c>
      <c r="E14" s="3177">
        <f t="shared" si="4"/>
        <v>0</v>
      </c>
      <c r="F14" s="3148">
        <v>1</v>
      </c>
      <c r="G14" s="3149">
        <v>1</v>
      </c>
      <c r="H14" s="3150">
        <v>0</v>
      </c>
      <c r="I14" s="3148">
        <v>9</v>
      </c>
      <c r="J14" s="3149">
        <v>9</v>
      </c>
      <c r="K14" s="3132">
        <f t="shared" si="4"/>
        <v>0</v>
      </c>
      <c r="L14" s="3178">
        <f t="shared" si="4"/>
        <v>10</v>
      </c>
      <c r="M14" s="3179">
        <f t="shared" si="4"/>
        <v>10</v>
      </c>
      <c r="N14" s="422"/>
      <c r="O14" s="422"/>
    </row>
    <row r="15" spans="1:20" ht="24.95" customHeight="1" thickBot="1">
      <c r="A15" s="3180" t="s">
        <v>18</v>
      </c>
      <c r="B15" s="3141"/>
      <c r="C15" s="385"/>
      <c r="D15" s="874"/>
      <c r="E15" s="3141"/>
      <c r="F15" s="3153"/>
      <c r="G15" s="3154"/>
      <c r="H15" s="3155"/>
      <c r="I15" s="3153"/>
      <c r="J15" s="3154"/>
      <c r="K15" s="3156"/>
      <c r="L15" s="3157"/>
      <c r="M15" s="3158"/>
      <c r="N15" s="420"/>
      <c r="O15" s="420"/>
    </row>
    <row r="16" spans="1:20" ht="24.95" customHeight="1">
      <c r="A16" s="3189" t="s">
        <v>201</v>
      </c>
      <c r="B16" s="3190">
        <v>0</v>
      </c>
      <c r="C16" s="3191">
        <v>0</v>
      </c>
      <c r="D16" s="3192">
        <f>SUM(B16:C16)</f>
        <v>0</v>
      </c>
      <c r="E16" s="3193">
        <v>0</v>
      </c>
      <c r="F16" s="3194">
        <v>0</v>
      </c>
      <c r="G16" s="3195">
        <v>0</v>
      </c>
      <c r="H16" s="3196">
        <v>0</v>
      </c>
      <c r="I16" s="3194">
        <v>0</v>
      </c>
      <c r="J16" s="3195">
        <v>0</v>
      </c>
      <c r="K16" s="3131">
        <f t="shared" ref="K16:M16" si="5">B16+E16+H16</f>
        <v>0</v>
      </c>
      <c r="L16" s="3197">
        <f t="shared" si="5"/>
        <v>0</v>
      </c>
      <c r="M16" s="3198">
        <f t="shared" si="5"/>
        <v>0</v>
      </c>
      <c r="N16" s="420"/>
      <c r="O16" s="420"/>
    </row>
    <row r="17" spans="1:16" ht="36.75" customHeight="1">
      <c r="A17" s="3199" t="s">
        <v>19</v>
      </c>
      <c r="B17" s="3200">
        <f t="shared" ref="B17:M17" si="6">SUM(B16:B16)</f>
        <v>0</v>
      </c>
      <c r="C17" s="3200">
        <f t="shared" si="6"/>
        <v>0</v>
      </c>
      <c r="D17" s="3200">
        <f t="shared" si="6"/>
        <v>0</v>
      </c>
      <c r="E17" s="3128">
        <f t="shared" si="6"/>
        <v>0</v>
      </c>
      <c r="F17" s="3126">
        <v>0</v>
      </c>
      <c r="G17" s="3127">
        <v>0</v>
      </c>
      <c r="H17" s="3201">
        <v>0</v>
      </c>
      <c r="I17" s="3126">
        <v>0</v>
      </c>
      <c r="J17" s="3127">
        <v>0</v>
      </c>
      <c r="K17" s="3202">
        <f t="shared" si="6"/>
        <v>0</v>
      </c>
      <c r="L17" s="3203">
        <f t="shared" si="6"/>
        <v>0</v>
      </c>
      <c r="M17" s="3204">
        <f t="shared" si="6"/>
        <v>0</v>
      </c>
      <c r="N17" s="420"/>
      <c r="O17" s="420"/>
    </row>
    <row r="18" spans="1:16" ht="30" customHeight="1">
      <c r="A18" s="3205" t="s">
        <v>29</v>
      </c>
      <c r="B18" s="3125">
        <f t="shared" ref="B18:M18" si="7">B14</f>
        <v>0</v>
      </c>
      <c r="C18" s="3125">
        <f t="shared" si="7"/>
        <v>0</v>
      </c>
      <c r="D18" s="3125">
        <f t="shared" si="7"/>
        <v>0</v>
      </c>
      <c r="E18" s="3125">
        <f t="shared" si="7"/>
        <v>0</v>
      </c>
      <c r="F18" s="3126">
        <v>1</v>
      </c>
      <c r="G18" s="3127">
        <v>1</v>
      </c>
      <c r="H18" s="3201">
        <v>0</v>
      </c>
      <c r="I18" s="3126">
        <v>9</v>
      </c>
      <c r="J18" s="3127">
        <v>9</v>
      </c>
      <c r="K18" s="3206">
        <f t="shared" si="7"/>
        <v>0</v>
      </c>
      <c r="L18" s="3207">
        <f t="shared" si="7"/>
        <v>10</v>
      </c>
      <c r="M18" s="3208">
        <f t="shared" si="7"/>
        <v>10</v>
      </c>
      <c r="N18" s="423"/>
      <c r="O18" s="423"/>
    </row>
    <row r="19" spans="1:16" ht="27" thickBot="1">
      <c r="A19" s="3209" t="s">
        <v>30</v>
      </c>
      <c r="B19" s="3210">
        <f t="shared" ref="B19:M19" si="8">B17</f>
        <v>0</v>
      </c>
      <c r="C19" s="3210">
        <f t="shared" si="8"/>
        <v>0</v>
      </c>
      <c r="D19" s="3210">
        <f t="shared" si="8"/>
        <v>0</v>
      </c>
      <c r="E19" s="3210">
        <f t="shared" si="8"/>
        <v>0</v>
      </c>
      <c r="F19" s="3211">
        <v>0</v>
      </c>
      <c r="G19" s="3212">
        <v>0</v>
      </c>
      <c r="H19" s="3213">
        <v>0</v>
      </c>
      <c r="I19" s="3211">
        <v>0</v>
      </c>
      <c r="J19" s="3212">
        <v>0</v>
      </c>
      <c r="K19" s="3214">
        <f t="shared" si="8"/>
        <v>0</v>
      </c>
      <c r="L19" s="3215">
        <f t="shared" si="8"/>
        <v>0</v>
      </c>
      <c r="M19" s="3216">
        <f t="shared" si="8"/>
        <v>0</v>
      </c>
      <c r="N19" s="178"/>
      <c r="O19" s="178"/>
    </row>
    <row r="20" spans="1:16" ht="26.25" thickBot="1">
      <c r="A20" s="3181" t="s">
        <v>31</v>
      </c>
      <c r="B20" s="3182">
        <f t="shared" ref="B20:M20" si="9">SUM(B18:B19)</f>
        <v>0</v>
      </c>
      <c r="C20" s="3182">
        <f t="shared" si="9"/>
        <v>0</v>
      </c>
      <c r="D20" s="3182">
        <f t="shared" si="9"/>
        <v>0</v>
      </c>
      <c r="E20" s="3182">
        <f t="shared" si="9"/>
        <v>0</v>
      </c>
      <c r="F20" s="3183">
        <f t="shared" si="9"/>
        <v>1</v>
      </c>
      <c r="G20" s="3184">
        <f t="shared" si="9"/>
        <v>1</v>
      </c>
      <c r="H20" s="3185">
        <f t="shared" si="9"/>
        <v>0</v>
      </c>
      <c r="I20" s="3183">
        <f t="shared" si="9"/>
        <v>9</v>
      </c>
      <c r="J20" s="3184">
        <f t="shared" si="9"/>
        <v>9</v>
      </c>
      <c r="K20" s="3186">
        <f t="shared" si="9"/>
        <v>0</v>
      </c>
      <c r="L20" s="3187">
        <f t="shared" si="9"/>
        <v>10</v>
      </c>
      <c r="M20" s="3188">
        <f t="shared" si="9"/>
        <v>10</v>
      </c>
      <c r="N20" s="178"/>
      <c r="O20" s="178"/>
    </row>
    <row r="21" spans="1:16" ht="12" customHeight="1">
      <c r="A21" s="420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420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7113"/>
      <c r="B23" s="7113"/>
      <c r="C23" s="7113"/>
      <c r="D23" s="7113"/>
      <c r="E23" s="7113"/>
      <c r="F23" s="7113"/>
      <c r="G23" s="7113"/>
      <c r="H23" s="7113"/>
      <c r="I23" s="7113"/>
      <c r="J23" s="7113"/>
      <c r="K23" s="7113"/>
      <c r="L23" s="7113"/>
      <c r="M23" s="7113"/>
      <c r="N23" s="7113"/>
      <c r="O23" s="7113"/>
      <c r="P23" s="7113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A3" sqref="A3:P3"/>
    </sheetView>
  </sheetViews>
  <sheetFormatPr defaultColWidth="9.140625" defaultRowHeight="25.5"/>
  <cols>
    <col min="1" max="1" width="88.710937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5703125" style="169" customWidth="1"/>
    <col min="26" max="257" width="9.140625" style="169"/>
    <col min="258" max="16384" width="9.140625" style="170"/>
  </cols>
  <sheetData>
    <row r="1" spans="1:21" ht="39.75" customHeight="1">
      <c r="A1" s="7130" t="s">
        <v>204</v>
      </c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  <c r="Q1" s="348"/>
      <c r="R1" s="348"/>
      <c r="S1" s="348"/>
      <c r="T1" s="348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7130" t="s">
        <v>394</v>
      </c>
      <c r="B3" s="7130"/>
      <c r="C3" s="7130"/>
      <c r="D3" s="7130"/>
      <c r="E3" s="7130"/>
      <c r="F3" s="7130"/>
      <c r="G3" s="7130"/>
      <c r="H3" s="7130"/>
      <c r="I3" s="7130"/>
      <c r="J3" s="7130"/>
      <c r="K3" s="7130"/>
      <c r="L3" s="7130"/>
      <c r="M3" s="7130"/>
      <c r="N3" s="7130"/>
      <c r="O3" s="7130"/>
      <c r="P3" s="7130"/>
      <c r="Q3" s="2933"/>
      <c r="R3" s="2933"/>
    </row>
    <row r="4" spans="1:21" ht="18" customHeight="1" thickBot="1">
      <c r="A4" s="346"/>
    </row>
    <row r="5" spans="1:21" ht="33" customHeight="1" thickBot="1">
      <c r="A5" s="7132" t="s">
        <v>1</v>
      </c>
      <c r="B5" s="7133" t="s">
        <v>2</v>
      </c>
      <c r="C5" s="7133"/>
      <c r="D5" s="7133"/>
      <c r="E5" s="7134" t="s">
        <v>3</v>
      </c>
      <c r="F5" s="7134"/>
      <c r="G5" s="7134"/>
      <c r="H5" s="7134" t="s">
        <v>4</v>
      </c>
      <c r="I5" s="7134"/>
      <c r="J5" s="7134"/>
      <c r="K5" s="7133" t="s">
        <v>5</v>
      </c>
      <c r="L5" s="7133"/>
      <c r="M5" s="7133"/>
      <c r="N5" s="7135" t="s">
        <v>22</v>
      </c>
      <c r="O5" s="7135"/>
      <c r="P5" s="7135"/>
      <c r="Q5" s="2934"/>
      <c r="R5" s="2934"/>
    </row>
    <row r="6" spans="1:21" ht="11.25" customHeight="1" thickBot="1">
      <c r="A6" s="7132"/>
      <c r="B6" s="7133"/>
      <c r="C6" s="7133"/>
      <c r="D6" s="7133"/>
      <c r="E6" s="7134"/>
      <c r="F6" s="7134"/>
      <c r="G6" s="7134"/>
      <c r="H6" s="7134"/>
      <c r="I6" s="7134"/>
      <c r="J6" s="7134"/>
      <c r="K6" s="7133"/>
      <c r="L6" s="7133"/>
      <c r="M6" s="7133"/>
      <c r="N6" s="7135"/>
      <c r="O6" s="7135"/>
      <c r="P6" s="7135"/>
      <c r="Q6" s="2934"/>
      <c r="R6" s="2934"/>
    </row>
    <row r="7" spans="1:21" ht="61.5" customHeight="1" thickBot="1">
      <c r="A7" s="7132"/>
      <c r="B7" s="2990" t="s">
        <v>7</v>
      </c>
      <c r="C7" s="2990" t="s">
        <v>8</v>
      </c>
      <c r="D7" s="2991" t="s">
        <v>9</v>
      </c>
      <c r="E7" s="2990" t="s">
        <v>7</v>
      </c>
      <c r="F7" s="2990" t="s">
        <v>8</v>
      </c>
      <c r="G7" s="2991" t="s">
        <v>9</v>
      </c>
      <c r="H7" s="2990" t="s">
        <v>7</v>
      </c>
      <c r="I7" s="2990" t="s">
        <v>8</v>
      </c>
      <c r="J7" s="2991" t="s">
        <v>9</v>
      </c>
      <c r="K7" s="2990" t="s">
        <v>7</v>
      </c>
      <c r="L7" s="2990" t="s">
        <v>8</v>
      </c>
      <c r="M7" s="2991" t="s">
        <v>9</v>
      </c>
      <c r="N7" s="2990" t="s">
        <v>7</v>
      </c>
      <c r="O7" s="2990" t="s">
        <v>8</v>
      </c>
      <c r="P7" s="2991" t="s">
        <v>9</v>
      </c>
      <c r="Q7" s="2934"/>
      <c r="R7" s="2934"/>
    </row>
    <row r="8" spans="1:21" ht="28.5" customHeight="1" thickBot="1">
      <c r="A8" s="2992" t="s">
        <v>10</v>
      </c>
      <c r="B8" s="2993"/>
      <c r="C8" s="2993"/>
      <c r="D8" s="2993"/>
      <c r="E8" s="2993"/>
      <c r="F8" s="2993"/>
      <c r="G8" s="2994"/>
      <c r="H8" s="2995"/>
      <c r="I8" s="2993"/>
      <c r="J8" s="2993"/>
      <c r="K8" s="2993"/>
      <c r="L8" s="2993"/>
      <c r="M8" s="2994"/>
      <c r="N8" s="2993"/>
      <c r="O8" s="2993"/>
      <c r="P8" s="2994"/>
      <c r="Q8" s="2934"/>
      <c r="R8" s="2934"/>
    </row>
    <row r="9" spans="1:21" s="169" customFormat="1" ht="28.5" customHeight="1">
      <c r="A9" s="4245" t="s">
        <v>161</v>
      </c>
      <c r="B9" s="4242">
        <v>18</v>
      </c>
      <c r="C9" s="4263">
        <v>0</v>
      </c>
      <c r="D9" s="4243">
        <v>18</v>
      </c>
      <c r="E9" s="4242">
        <v>48</v>
      </c>
      <c r="F9" s="4243">
        <v>0</v>
      </c>
      <c r="G9" s="4268">
        <v>48</v>
      </c>
      <c r="H9" s="4242">
        <v>0</v>
      </c>
      <c r="I9" s="4263">
        <v>0</v>
      </c>
      <c r="J9" s="4243">
        <v>0</v>
      </c>
      <c r="K9" s="4242">
        <v>35</v>
      </c>
      <c r="L9" s="4243">
        <v>0</v>
      </c>
      <c r="M9" s="4268">
        <v>35</v>
      </c>
      <c r="N9" s="4256">
        <f>B9+E9+H9+K9</f>
        <v>101</v>
      </c>
      <c r="O9" s="4260">
        <f t="shared" ref="O9:P9" si="0">C9+F9+I9+L9</f>
        <v>0</v>
      </c>
      <c r="P9" s="4258">
        <f t="shared" si="0"/>
        <v>101</v>
      </c>
      <c r="Q9" s="2934"/>
      <c r="R9" s="7131"/>
      <c r="S9" s="7131"/>
      <c r="T9" s="7131"/>
      <c r="U9" s="7131"/>
    </row>
    <row r="10" spans="1:21" s="169" customFormat="1" ht="33.75" customHeight="1">
      <c r="A10" s="4246" t="s">
        <v>117</v>
      </c>
      <c r="B10" s="4237">
        <v>33</v>
      </c>
      <c r="C10" s="4264">
        <v>0</v>
      </c>
      <c r="D10" s="4238">
        <v>33</v>
      </c>
      <c r="E10" s="4262">
        <v>0</v>
      </c>
      <c r="F10" s="4238">
        <v>0</v>
      </c>
      <c r="G10" s="4269">
        <v>0</v>
      </c>
      <c r="H10" s="4237">
        <v>0</v>
      </c>
      <c r="I10" s="4264">
        <v>0</v>
      </c>
      <c r="J10" s="4238">
        <v>0</v>
      </c>
      <c r="K10" s="4262">
        <v>0</v>
      </c>
      <c r="L10" s="4262">
        <v>0</v>
      </c>
      <c r="M10" s="4269">
        <v>0</v>
      </c>
      <c r="N10" s="4257">
        <f t="shared" ref="N10:N11" si="1">B10+E10+H10+K10</f>
        <v>33</v>
      </c>
      <c r="O10" s="4261">
        <f t="shared" ref="O10:O11" si="2">C10+F10+I10+L10</f>
        <v>0</v>
      </c>
      <c r="P10" s="4259">
        <f t="shared" ref="P10:P11" si="3">D10+G10+J10+M10</f>
        <v>33</v>
      </c>
      <c r="Q10" s="2934"/>
      <c r="R10" s="2934"/>
      <c r="S10" s="2934"/>
      <c r="T10" s="2934"/>
      <c r="U10" s="2934"/>
    </row>
    <row r="11" spans="1:21" s="169" customFormat="1" ht="35.25" customHeight="1" thickBot="1">
      <c r="A11" s="4247" t="s">
        <v>162</v>
      </c>
      <c r="B11" s="3061">
        <v>0</v>
      </c>
      <c r="C11" s="4265">
        <v>0</v>
      </c>
      <c r="D11" s="4248">
        <v>0</v>
      </c>
      <c r="E11" s="3061">
        <v>1</v>
      </c>
      <c r="F11" s="4248">
        <v>0</v>
      </c>
      <c r="G11" s="4270">
        <v>1</v>
      </c>
      <c r="H11" s="3061">
        <v>24</v>
      </c>
      <c r="I11" s="4265">
        <v>0</v>
      </c>
      <c r="J11" s="4248">
        <v>24</v>
      </c>
      <c r="K11" s="3061">
        <v>17</v>
      </c>
      <c r="L11" s="4248">
        <v>0</v>
      </c>
      <c r="M11" s="4270">
        <v>17</v>
      </c>
      <c r="N11" s="4249">
        <f t="shared" si="1"/>
        <v>42</v>
      </c>
      <c r="O11" s="4250">
        <f t="shared" si="2"/>
        <v>0</v>
      </c>
      <c r="P11" s="4251">
        <f t="shared" si="3"/>
        <v>42</v>
      </c>
      <c r="Q11" s="2934"/>
      <c r="R11" s="2934"/>
    </row>
    <row r="12" spans="1:21" s="169" customFormat="1" ht="33" customHeight="1" thickBot="1">
      <c r="A12" s="3005" t="s">
        <v>27</v>
      </c>
      <c r="B12" s="4239">
        <f t="shared" ref="B12:K12" si="4">SUM(B9:B11)</f>
        <v>51</v>
      </c>
      <c r="C12" s="4266">
        <f t="shared" si="4"/>
        <v>0</v>
      </c>
      <c r="D12" s="4240">
        <f t="shared" si="4"/>
        <v>51</v>
      </c>
      <c r="E12" s="4239">
        <f t="shared" si="4"/>
        <v>49</v>
      </c>
      <c r="F12" s="4240">
        <f t="shared" si="4"/>
        <v>0</v>
      </c>
      <c r="G12" s="4271">
        <f t="shared" si="4"/>
        <v>49</v>
      </c>
      <c r="H12" s="4239">
        <f t="shared" si="4"/>
        <v>24</v>
      </c>
      <c r="I12" s="4266">
        <f t="shared" si="4"/>
        <v>0</v>
      </c>
      <c r="J12" s="4240">
        <f t="shared" si="4"/>
        <v>24</v>
      </c>
      <c r="K12" s="4239">
        <f t="shared" si="4"/>
        <v>52</v>
      </c>
      <c r="L12" s="4240">
        <v>0</v>
      </c>
      <c r="M12" s="4271">
        <f>SUM(M9:M11)</f>
        <v>52</v>
      </c>
      <c r="N12" s="3033">
        <f>SUM(N9:N11)</f>
        <v>176</v>
      </c>
      <c r="O12" s="3012">
        <f>SUM(O9:O11)</f>
        <v>0</v>
      </c>
      <c r="P12" s="3035">
        <f>SUM(P9:P11)</f>
        <v>176</v>
      </c>
      <c r="Q12" s="2934"/>
      <c r="R12" s="2934"/>
    </row>
    <row r="13" spans="1:21" s="169" customFormat="1" ht="33" customHeight="1" thickBot="1">
      <c r="A13" s="4275" t="s">
        <v>15</v>
      </c>
      <c r="B13" s="4235"/>
      <c r="C13" s="4267"/>
      <c r="D13" s="4241"/>
      <c r="E13" s="4283"/>
      <c r="F13" s="4236"/>
      <c r="G13" s="4272"/>
      <c r="H13" s="4235"/>
      <c r="I13" s="4267"/>
      <c r="J13" s="4241"/>
      <c r="K13" s="4235"/>
      <c r="L13" s="4236"/>
      <c r="M13" s="4272"/>
      <c r="N13" s="3034"/>
      <c r="O13" s="3012"/>
      <c r="P13" s="3035"/>
      <c r="Q13" s="2934"/>
      <c r="R13" s="2934"/>
    </row>
    <row r="14" spans="1:21" s="169" customFormat="1" ht="31.5" customHeight="1" thickBot="1">
      <c r="A14" s="4276" t="s">
        <v>16</v>
      </c>
      <c r="B14" s="4235"/>
      <c r="C14" s="4267"/>
      <c r="D14" s="4241"/>
      <c r="E14" s="4283"/>
      <c r="F14" s="4236"/>
      <c r="G14" s="4272"/>
      <c r="H14" s="4235"/>
      <c r="I14" s="4267"/>
      <c r="J14" s="4241"/>
      <c r="K14" s="4235"/>
      <c r="L14" s="4236"/>
      <c r="M14" s="4272"/>
      <c r="N14" s="3015"/>
      <c r="O14" s="3016"/>
      <c r="P14" s="690"/>
      <c r="Q14" s="176"/>
      <c r="R14" s="176"/>
    </row>
    <row r="15" spans="1:21" s="169" customFormat="1" ht="26.25" customHeight="1">
      <c r="A15" s="4245" t="s">
        <v>161</v>
      </c>
      <c r="B15" s="4242">
        <v>18</v>
      </c>
      <c r="C15" s="4263">
        <v>0</v>
      </c>
      <c r="D15" s="4244">
        <v>18</v>
      </c>
      <c r="E15" s="4268">
        <v>48</v>
      </c>
      <c r="F15" s="4243">
        <v>0</v>
      </c>
      <c r="G15" s="4294">
        <v>48</v>
      </c>
      <c r="H15" s="4242">
        <v>0</v>
      </c>
      <c r="I15" s="4263">
        <v>0</v>
      </c>
      <c r="J15" s="4244">
        <v>0</v>
      </c>
      <c r="K15" s="4268">
        <v>34</v>
      </c>
      <c r="L15" s="4243">
        <v>0</v>
      </c>
      <c r="M15" s="4268">
        <v>34</v>
      </c>
      <c r="N15" s="4254">
        <f>B15+E15+H15+K15</f>
        <v>100</v>
      </c>
      <c r="O15" s="4260">
        <f>SUM(C15)+F15+I15+L15</f>
        <v>0</v>
      </c>
      <c r="P15" s="4304">
        <f>SUM(N15:O15)</f>
        <v>100</v>
      </c>
      <c r="Q15" s="347"/>
      <c r="R15" s="347"/>
    </row>
    <row r="16" spans="1:21" s="169" customFormat="1" ht="24.95" customHeight="1">
      <c r="A16" s="4277" t="s">
        <v>117</v>
      </c>
      <c r="B16" s="4262">
        <v>32</v>
      </c>
      <c r="C16" s="4287">
        <v>0</v>
      </c>
      <c r="D16" s="4288">
        <v>32</v>
      </c>
      <c r="E16" s="4284">
        <v>0</v>
      </c>
      <c r="F16" s="4238">
        <v>0</v>
      </c>
      <c r="G16" s="4295">
        <v>0</v>
      </c>
      <c r="H16" s="4262">
        <v>0</v>
      </c>
      <c r="I16" s="4287">
        <v>0</v>
      </c>
      <c r="J16" s="4288">
        <v>0</v>
      </c>
      <c r="K16" s="4284">
        <v>0</v>
      </c>
      <c r="L16" s="4262">
        <v>0</v>
      </c>
      <c r="M16" s="4273">
        <v>0</v>
      </c>
      <c r="N16" s="4255">
        <f t="shared" ref="N16:N17" si="5">B16+E16+H16+K16</f>
        <v>32</v>
      </c>
      <c r="O16" s="4305">
        <f t="shared" ref="O16" si="6">C16+F16+I16+L16</f>
        <v>0</v>
      </c>
      <c r="P16" s="4306">
        <f t="shared" ref="P16" si="7">D16+G16+J16+M16</f>
        <v>32</v>
      </c>
      <c r="Q16" s="347"/>
      <c r="R16" s="347"/>
    </row>
    <row r="17" spans="1:19" s="169" customFormat="1" ht="30.75" customHeight="1" thickBot="1">
      <c r="A17" s="4278" t="s">
        <v>162</v>
      </c>
      <c r="B17" s="4262">
        <v>0</v>
      </c>
      <c r="C17" s="4287">
        <v>0</v>
      </c>
      <c r="D17" s="4288">
        <v>0</v>
      </c>
      <c r="E17" s="4284">
        <v>1</v>
      </c>
      <c r="F17" s="4238">
        <v>0</v>
      </c>
      <c r="G17" s="4295">
        <v>1</v>
      </c>
      <c r="H17" s="4262">
        <v>24</v>
      </c>
      <c r="I17" s="4287">
        <v>0</v>
      </c>
      <c r="J17" s="4288">
        <v>24</v>
      </c>
      <c r="K17" s="4284">
        <v>17</v>
      </c>
      <c r="L17" s="4238">
        <v>0</v>
      </c>
      <c r="M17" s="4269">
        <v>17</v>
      </c>
      <c r="N17" s="3063">
        <f t="shared" si="5"/>
        <v>42</v>
      </c>
      <c r="O17" s="4250">
        <f>C17+F295+I17+L17+F17</f>
        <v>0</v>
      </c>
      <c r="P17" s="4307">
        <f>SUM(N17:O17)</f>
        <v>42</v>
      </c>
      <c r="Q17" s="347"/>
      <c r="R17" s="347"/>
    </row>
    <row r="18" spans="1:19" s="169" customFormat="1" ht="32.25" customHeight="1" thickBot="1">
      <c r="A18" s="4279" t="s">
        <v>17</v>
      </c>
      <c r="B18" s="4239">
        <f t="shared" ref="B18:K18" si="8">SUM(B15:B17)</f>
        <v>50</v>
      </c>
      <c r="C18" s="4266">
        <f t="shared" si="8"/>
        <v>0</v>
      </c>
      <c r="D18" s="4289">
        <f t="shared" si="8"/>
        <v>50</v>
      </c>
      <c r="E18" s="4271">
        <f t="shared" si="8"/>
        <v>49</v>
      </c>
      <c r="F18" s="4240">
        <f t="shared" si="8"/>
        <v>0</v>
      </c>
      <c r="G18" s="4296">
        <f t="shared" si="8"/>
        <v>49</v>
      </c>
      <c r="H18" s="4239">
        <f t="shared" si="8"/>
        <v>24</v>
      </c>
      <c r="I18" s="4266">
        <f t="shared" si="8"/>
        <v>0</v>
      </c>
      <c r="J18" s="4289">
        <f t="shared" si="8"/>
        <v>24</v>
      </c>
      <c r="K18" s="4271">
        <f t="shared" si="8"/>
        <v>51</v>
      </c>
      <c r="L18" s="4240">
        <v>0</v>
      </c>
      <c r="M18" s="4271">
        <f>SUM(M15:M17)</f>
        <v>51</v>
      </c>
      <c r="N18" s="3008">
        <f>SUM(N15:N17)</f>
        <v>174</v>
      </c>
      <c r="O18" s="3012">
        <f>SUM(O15:O17)</f>
        <v>0</v>
      </c>
      <c r="P18" s="3035">
        <f>SUM(P15:P17)</f>
        <v>174</v>
      </c>
      <c r="Q18" s="177"/>
      <c r="R18" s="177"/>
    </row>
    <row r="19" spans="1:19" s="169" customFormat="1" ht="29.25" customHeight="1" thickBot="1">
      <c r="A19" s="4280" t="s">
        <v>18</v>
      </c>
      <c r="B19" s="4242"/>
      <c r="C19" s="4243"/>
      <c r="D19" s="4244"/>
      <c r="E19" s="4268"/>
      <c r="F19" s="4243"/>
      <c r="G19" s="4263"/>
      <c r="H19" s="4242"/>
      <c r="I19" s="4263"/>
      <c r="J19" s="4244"/>
      <c r="K19" s="4268"/>
      <c r="L19" s="4243"/>
      <c r="M19" s="4274"/>
      <c r="N19" s="4242"/>
      <c r="O19" s="3020"/>
      <c r="P19" s="4274"/>
      <c r="Q19" s="347"/>
      <c r="R19" s="347"/>
    </row>
    <row r="20" spans="1:19" s="169" customFormat="1" ht="28.5" customHeight="1">
      <c r="A20" s="4245" t="s">
        <v>161</v>
      </c>
      <c r="B20" s="4235">
        <v>0</v>
      </c>
      <c r="C20" s="4236">
        <v>0</v>
      </c>
      <c r="D20" s="4241">
        <v>0</v>
      </c>
      <c r="E20" s="4283">
        <v>0</v>
      </c>
      <c r="F20" s="4236">
        <v>0</v>
      </c>
      <c r="G20" s="4267">
        <v>0</v>
      </c>
      <c r="H20" s="4235">
        <v>0</v>
      </c>
      <c r="I20" s="4267">
        <v>0</v>
      </c>
      <c r="J20" s="4241">
        <v>0</v>
      </c>
      <c r="K20" s="4283">
        <v>1</v>
      </c>
      <c r="L20" s="4236">
        <v>0</v>
      </c>
      <c r="M20" s="4272">
        <v>1</v>
      </c>
      <c r="N20" s="4254">
        <f t="shared" ref="N20:O22" si="9">B20+E20+H20+K20</f>
        <v>1</v>
      </c>
      <c r="O20" s="2999">
        <f t="shared" si="9"/>
        <v>0</v>
      </c>
      <c r="P20" s="4258">
        <f>SUM(N20:O20)</f>
        <v>1</v>
      </c>
      <c r="Q20" s="347"/>
      <c r="R20" s="347"/>
    </row>
    <row r="21" spans="1:19" s="169" customFormat="1" ht="30.75" customHeight="1">
      <c r="A21" s="4281" t="s">
        <v>117</v>
      </c>
      <c r="B21" s="4262">
        <v>1</v>
      </c>
      <c r="C21" s="4290">
        <v>0</v>
      </c>
      <c r="D21" s="4288">
        <v>1</v>
      </c>
      <c r="E21" s="4284">
        <v>0</v>
      </c>
      <c r="F21" s="4238">
        <v>0</v>
      </c>
      <c r="G21" s="4287">
        <v>0</v>
      </c>
      <c r="H21" s="4262">
        <v>0</v>
      </c>
      <c r="I21" s="4287">
        <v>0</v>
      </c>
      <c r="J21" s="4288">
        <v>0</v>
      </c>
      <c r="K21" s="4284">
        <v>0</v>
      </c>
      <c r="L21" s="4238">
        <v>0</v>
      </c>
      <c r="M21" s="4269">
        <v>0</v>
      </c>
      <c r="N21" s="4255">
        <f t="shared" si="9"/>
        <v>1</v>
      </c>
      <c r="O21" s="3004">
        <f t="shared" si="9"/>
        <v>0</v>
      </c>
      <c r="P21" s="4299">
        <f>SUM(N21:O21)</f>
        <v>1</v>
      </c>
      <c r="Q21" s="347"/>
      <c r="R21" s="347"/>
    </row>
    <row r="22" spans="1:19" s="169" customFormat="1" ht="41.25" customHeight="1" thickBot="1">
      <c r="A22" s="4247" t="s">
        <v>162</v>
      </c>
      <c r="B22" s="3061">
        <v>0</v>
      </c>
      <c r="C22" s="4248">
        <v>0</v>
      </c>
      <c r="D22" s="4291">
        <v>0</v>
      </c>
      <c r="E22" s="4270">
        <v>0</v>
      </c>
      <c r="F22" s="4248">
        <v>0</v>
      </c>
      <c r="G22" s="4265">
        <v>0</v>
      </c>
      <c r="H22" s="3061">
        <v>0</v>
      </c>
      <c r="I22" s="4265">
        <v>0</v>
      </c>
      <c r="J22" s="4291">
        <v>0</v>
      </c>
      <c r="K22" s="4270">
        <v>0</v>
      </c>
      <c r="L22" s="4248">
        <v>0</v>
      </c>
      <c r="M22" s="4270">
        <v>0</v>
      </c>
      <c r="N22" s="3063">
        <f t="shared" si="9"/>
        <v>0</v>
      </c>
      <c r="O22" s="3040">
        <f t="shared" si="9"/>
        <v>0</v>
      </c>
      <c r="P22" s="4300">
        <f>SUM(N22:O22)</f>
        <v>0</v>
      </c>
      <c r="Q22" s="347"/>
      <c r="R22" s="347"/>
    </row>
    <row r="23" spans="1:19" s="169" customFormat="1" ht="30.75" customHeight="1" thickBot="1">
      <c r="A23" s="4252" t="s">
        <v>19</v>
      </c>
      <c r="B23" s="3000">
        <f t="shared" ref="B23:I23" si="10">SUM(B20:B22)</f>
        <v>1</v>
      </c>
      <c r="C23" s="3036">
        <f t="shared" si="10"/>
        <v>0</v>
      </c>
      <c r="D23" s="4292">
        <f t="shared" si="10"/>
        <v>1</v>
      </c>
      <c r="E23" s="4285">
        <f t="shared" si="10"/>
        <v>0</v>
      </c>
      <c r="F23" s="3036">
        <f t="shared" si="10"/>
        <v>0</v>
      </c>
      <c r="G23" s="4297">
        <f t="shared" si="10"/>
        <v>0</v>
      </c>
      <c r="H23" s="3000">
        <f t="shared" si="10"/>
        <v>0</v>
      </c>
      <c r="I23" s="3036">
        <f t="shared" si="10"/>
        <v>0</v>
      </c>
      <c r="J23" s="4292">
        <v>0</v>
      </c>
      <c r="K23" s="4285">
        <v>1</v>
      </c>
      <c r="L23" s="3036">
        <v>0</v>
      </c>
      <c r="M23" s="3036">
        <v>1</v>
      </c>
      <c r="N23" s="4253">
        <f>SUM(N20:N22)</f>
        <v>2</v>
      </c>
      <c r="O23" s="3012">
        <f>SUM(O20:O22)</f>
        <v>0</v>
      </c>
      <c r="P23" s="4301">
        <f>SUM(P20:P22)</f>
        <v>2</v>
      </c>
      <c r="Q23" s="347"/>
      <c r="R23" s="347"/>
    </row>
    <row r="24" spans="1:19" s="169" customFormat="1" ht="29.25" customHeight="1" thickBot="1">
      <c r="A24" s="4282" t="s">
        <v>29</v>
      </c>
      <c r="B24" s="4239">
        <f>B18</f>
        <v>50</v>
      </c>
      <c r="C24" s="4239">
        <f t="shared" ref="C24:P24" si="11">C18</f>
        <v>0</v>
      </c>
      <c r="D24" s="4293">
        <f t="shared" si="11"/>
        <v>50</v>
      </c>
      <c r="E24" s="4286">
        <f t="shared" si="11"/>
        <v>49</v>
      </c>
      <c r="F24" s="3026">
        <f t="shared" si="11"/>
        <v>0</v>
      </c>
      <c r="G24" s="4298">
        <f t="shared" si="11"/>
        <v>49</v>
      </c>
      <c r="H24" s="4239">
        <f t="shared" si="11"/>
        <v>24</v>
      </c>
      <c r="I24" s="4239">
        <f t="shared" si="11"/>
        <v>0</v>
      </c>
      <c r="J24" s="4293">
        <f t="shared" si="11"/>
        <v>24</v>
      </c>
      <c r="K24" s="4286">
        <f t="shared" si="11"/>
        <v>51</v>
      </c>
      <c r="L24" s="3026">
        <f t="shared" si="11"/>
        <v>0</v>
      </c>
      <c r="M24" s="3026">
        <f t="shared" si="11"/>
        <v>51</v>
      </c>
      <c r="N24" s="3026">
        <f t="shared" si="11"/>
        <v>174</v>
      </c>
      <c r="O24" s="3026">
        <f t="shared" si="11"/>
        <v>0</v>
      </c>
      <c r="P24" s="4302">
        <f t="shared" si="11"/>
        <v>174</v>
      </c>
      <c r="Q24" s="349"/>
      <c r="R24" s="349"/>
    </row>
    <row r="25" spans="1:19" s="169" customFormat="1" ht="33" customHeight="1" thickBot="1">
      <c r="A25" s="3025" t="s">
        <v>30</v>
      </c>
      <c r="B25" s="3026">
        <f>B23</f>
        <v>1</v>
      </c>
      <c r="C25" s="3026">
        <f t="shared" ref="C25:P25" si="12">C23</f>
        <v>0</v>
      </c>
      <c r="D25" s="3026">
        <f t="shared" si="12"/>
        <v>1</v>
      </c>
      <c r="E25" s="3026">
        <f t="shared" si="12"/>
        <v>0</v>
      </c>
      <c r="F25" s="3026">
        <f t="shared" si="12"/>
        <v>0</v>
      </c>
      <c r="G25" s="3026">
        <f t="shared" si="12"/>
        <v>0</v>
      </c>
      <c r="H25" s="3026">
        <f t="shared" si="12"/>
        <v>0</v>
      </c>
      <c r="I25" s="3026">
        <f t="shared" si="12"/>
        <v>0</v>
      </c>
      <c r="J25" s="3026">
        <f t="shared" si="12"/>
        <v>0</v>
      </c>
      <c r="K25" s="3026">
        <f t="shared" si="12"/>
        <v>1</v>
      </c>
      <c r="L25" s="3026">
        <f t="shared" si="12"/>
        <v>0</v>
      </c>
      <c r="M25" s="3026">
        <f t="shared" si="12"/>
        <v>1</v>
      </c>
      <c r="N25" s="3026">
        <f t="shared" si="12"/>
        <v>2</v>
      </c>
      <c r="O25" s="3026">
        <f t="shared" si="12"/>
        <v>0</v>
      </c>
      <c r="P25" s="4302">
        <f t="shared" si="12"/>
        <v>2</v>
      </c>
      <c r="Q25" s="171"/>
      <c r="R25" s="171"/>
    </row>
    <row r="26" spans="1:19" s="169" customFormat="1" ht="39" customHeight="1" thickBot="1">
      <c r="A26" s="3010" t="s">
        <v>31</v>
      </c>
      <c r="B26" s="3029">
        <f>B24+B25</f>
        <v>51</v>
      </c>
      <c r="C26" s="3029">
        <f t="shared" ref="C26:P26" si="13">C24+C25</f>
        <v>0</v>
      </c>
      <c r="D26" s="3029">
        <f t="shared" si="13"/>
        <v>51</v>
      </c>
      <c r="E26" s="3029">
        <f t="shared" si="13"/>
        <v>49</v>
      </c>
      <c r="F26" s="3029">
        <f t="shared" si="13"/>
        <v>0</v>
      </c>
      <c r="G26" s="3029">
        <f t="shared" si="13"/>
        <v>49</v>
      </c>
      <c r="H26" s="3029">
        <f t="shared" si="13"/>
        <v>24</v>
      </c>
      <c r="I26" s="3029">
        <f t="shared" si="13"/>
        <v>0</v>
      </c>
      <c r="J26" s="3029">
        <f t="shared" si="13"/>
        <v>24</v>
      </c>
      <c r="K26" s="3029">
        <f t="shared" si="13"/>
        <v>52</v>
      </c>
      <c r="L26" s="3029">
        <f t="shared" si="13"/>
        <v>0</v>
      </c>
      <c r="M26" s="3029">
        <f t="shared" si="13"/>
        <v>52</v>
      </c>
      <c r="N26" s="3029">
        <f t="shared" si="13"/>
        <v>176</v>
      </c>
      <c r="O26" s="3029">
        <f t="shared" si="13"/>
        <v>0</v>
      </c>
      <c r="P26" s="4303">
        <f t="shared" si="13"/>
        <v>176</v>
      </c>
      <c r="Q26" s="171"/>
      <c r="R26" s="171"/>
    </row>
    <row r="27" spans="1:19" ht="29.25" customHeight="1">
      <c r="A27" s="347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47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47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7129"/>
      <c r="B30" s="7129"/>
      <c r="C30" s="7129"/>
      <c r="D30" s="7129"/>
      <c r="E30" s="7129"/>
      <c r="F30" s="7129"/>
      <c r="G30" s="7129"/>
      <c r="H30" s="7129"/>
      <c r="I30" s="7129"/>
      <c r="J30" s="7129"/>
      <c r="K30" s="7129"/>
      <c r="L30" s="7129"/>
      <c r="M30" s="7129"/>
      <c r="N30" s="7129"/>
      <c r="O30" s="7129"/>
      <c r="P30" s="7129"/>
      <c r="Q30" s="7129"/>
      <c r="R30" s="7129"/>
      <c r="S30" s="7129"/>
    </row>
    <row r="31" spans="1:19" ht="25.5" hidden="1" customHeight="1">
      <c r="A31" s="347"/>
      <c r="B31" s="171"/>
      <c r="C31" s="171" t="s">
        <v>329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4"/>
  <sheetViews>
    <sheetView zoomScale="45" zoomScaleNormal="45" workbookViewId="0">
      <selection activeCell="J21" sqref="J21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7130" t="s">
        <v>204</v>
      </c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  <c r="Q1" s="7130"/>
      <c r="R1" s="7130"/>
      <c r="S1" s="7130"/>
      <c r="T1" s="7130"/>
    </row>
    <row r="2" spans="1:24" ht="17.25" customHeight="1">
      <c r="A2" s="7136"/>
      <c r="B2" s="7136"/>
      <c r="C2" s="7136"/>
      <c r="D2" s="7136"/>
      <c r="E2" s="7136"/>
      <c r="F2" s="7136"/>
      <c r="G2" s="7136"/>
      <c r="H2" s="7136"/>
      <c r="I2" s="7136"/>
      <c r="J2" s="7136"/>
      <c r="K2" s="7136"/>
      <c r="L2" s="7136"/>
      <c r="M2" s="7136"/>
      <c r="N2" s="7136"/>
      <c r="O2" s="7136"/>
      <c r="P2" s="7136"/>
      <c r="Q2" s="7136"/>
      <c r="R2" s="7136"/>
      <c r="S2" s="7136"/>
      <c r="T2" s="7136"/>
    </row>
    <row r="3" spans="1:24" ht="24" customHeight="1">
      <c r="A3" s="7130" t="s">
        <v>419</v>
      </c>
      <c r="B3" s="7130"/>
      <c r="C3" s="7130"/>
      <c r="D3" s="7130"/>
      <c r="E3" s="7130"/>
      <c r="F3" s="7130"/>
      <c r="G3" s="7130"/>
      <c r="H3" s="7130"/>
      <c r="I3" s="7130"/>
      <c r="J3" s="7130"/>
      <c r="K3" s="7130"/>
      <c r="L3" s="7130"/>
      <c r="M3" s="7130"/>
      <c r="N3" s="7130"/>
      <c r="O3" s="7130"/>
      <c r="P3" s="7130"/>
      <c r="Q3" s="7130"/>
      <c r="R3" s="7130"/>
      <c r="S3" s="7130"/>
      <c r="T3" s="7130"/>
    </row>
    <row r="4" spans="1:24" ht="27" customHeight="1" thickBot="1">
      <c r="A4" s="169">
        <v>2</v>
      </c>
      <c r="B4" s="346"/>
      <c r="W4" s="172"/>
      <c r="X4" s="172"/>
    </row>
    <row r="5" spans="1:24" ht="33" customHeight="1" thickBot="1">
      <c r="B5" s="7132" t="s">
        <v>1</v>
      </c>
      <c r="C5" s="7137" t="s">
        <v>2</v>
      </c>
      <c r="D5" s="7137"/>
      <c r="E5" s="7137"/>
      <c r="F5" s="7134" t="s">
        <v>3</v>
      </c>
      <c r="G5" s="7134"/>
      <c r="H5" s="7134"/>
      <c r="I5" s="7138" t="s">
        <v>4</v>
      </c>
      <c r="J5" s="7138"/>
      <c r="K5" s="7138"/>
      <c r="L5" s="7133" t="s">
        <v>5</v>
      </c>
      <c r="M5" s="7133"/>
      <c r="N5" s="7133"/>
      <c r="O5" s="7137">
        <v>5</v>
      </c>
      <c r="P5" s="7137"/>
      <c r="Q5" s="7137"/>
      <c r="R5" s="7135" t="s">
        <v>22</v>
      </c>
      <c r="S5" s="7135"/>
      <c r="T5" s="7135"/>
      <c r="W5" s="172"/>
      <c r="X5" s="172"/>
    </row>
    <row r="6" spans="1:24" ht="18" customHeight="1" thickBot="1">
      <c r="B6" s="7132"/>
      <c r="C6" s="7137"/>
      <c r="D6" s="7137"/>
      <c r="E6" s="7137"/>
      <c r="F6" s="7134"/>
      <c r="G6" s="7134"/>
      <c r="H6" s="7134"/>
      <c r="I6" s="7138"/>
      <c r="J6" s="7138"/>
      <c r="K6" s="7138"/>
      <c r="L6" s="7133"/>
      <c r="M6" s="7133"/>
      <c r="N6" s="7133"/>
      <c r="O6" s="7137"/>
      <c r="P6" s="7137"/>
      <c r="Q6" s="7137"/>
      <c r="R6" s="7135"/>
      <c r="S6" s="7135"/>
      <c r="T6" s="7135"/>
      <c r="W6" s="172"/>
      <c r="X6" s="172"/>
    </row>
    <row r="7" spans="1:24" ht="83.25" customHeight="1" thickBot="1">
      <c r="B7" s="7132"/>
      <c r="C7" s="3044" t="s">
        <v>7</v>
      </c>
      <c r="D7" s="3045" t="s">
        <v>8</v>
      </c>
      <c r="E7" s="3046" t="s">
        <v>9</v>
      </c>
      <c r="F7" s="3044" t="s">
        <v>7</v>
      </c>
      <c r="G7" s="3045" t="s">
        <v>8</v>
      </c>
      <c r="H7" s="3046" t="s">
        <v>9</v>
      </c>
      <c r="I7" s="3044" t="s">
        <v>7</v>
      </c>
      <c r="J7" s="3045" t="s">
        <v>8</v>
      </c>
      <c r="K7" s="3046" t="s">
        <v>9</v>
      </c>
      <c r="L7" s="3044" t="s">
        <v>7</v>
      </c>
      <c r="M7" s="3045" t="s">
        <v>8</v>
      </c>
      <c r="N7" s="3046" t="s">
        <v>9</v>
      </c>
      <c r="O7" s="3044" t="s">
        <v>7</v>
      </c>
      <c r="P7" s="3045" t="s">
        <v>8</v>
      </c>
      <c r="Q7" s="3046" t="s">
        <v>9</v>
      </c>
      <c r="R7" s="3044" t="s">
        <v>7</v>
      </c>
      <c r="S7" s="3045" t="s">
        <v>8</v>
      </c>
      <c r="T7" s="3046" t="s">
        <v>9</v>
      </c>
      <c r="W7" s="172"/>
      <c r="X7" s="172"/>
    </row>
    <row r="8" spans="1:24" ht="34.5" customHeight="1" thickBot="1">
      <c r="B8" s="3047" t="s">
        <v>10</v>
      </c>
      <c r="C8" s="3053"/>
      <c r="D8" s="3053"/>
      <c r="E8" s="3054"/>
      <c r="F8" s="3053"/>
      <c r="G8" s="3053"/>
      <c r="H8" s="3054"/>
      <c r="I8" s="3053"/>
      <c r="J8" s="3053"/>
      <c r="K8" s="3054"/>
      <c r="L8" s="3053"/>
      <c r="M8" s="3053"/>
      <c r="N8" s="3054"/>
      <c r="O8" s="3055"/>
      <c r="P8" s="3055"/>
      <c r="Q8" s="3054"/>
      <c r="R8" s="3056"/>
      <c r="S8" s="3056"/>
      <c r="T8" s="3056"/>
      <c r="W8" s="172"/>
      <c r="X8" s="172"/>
    </row>
    <row r="9" spans="1:24" s="169" customFormat="1" ht="34.5" customHeight="1">
      <c r="B9" s="3057" t="s">
        <v>161</v>
      </c>
      <c r="C9" s="2996">
        <v>13</v>
      </c>
      <c r="D9" s="2997">
        <v>2</v>
      </c>
      <c r="E9" s="3011">
        <v>15</v>
      </c>
      <c r="F9" s="2996">
        <v>24</v>
      </c>
      <c r="G9" s="2997">
        <v>2</v>
      </c>
      <c r="H9" s="3011">
        <v>26</v>
      </c>
      <c r="I9" s="2996">
        <v>24</v>
      </c>
      <c r="J9" s="2997">
        <v>3</v>
      </c>
      <c r="K9" s="3011">
        <v>27</v>
      </c>
      <c r="L9" s="2996">
        <v>0</v>
      </c>
      <c r="M9" s="2997">
        <v>0</v>
      </c>
      <c r="N9" s="3011">
        <v>0</v>
      </c>
      <c r="O9" s="2996">
        <v>11</v>
      </c>
      <c r="P9" s="2997">
        <v>6</v>
      </c>
      <c r="Q9" s="3011">
        <f>SUM(O9:P9)</f>
        <v>17</v>
      </c>
      <c r="R9" s="2998">
        <f t="shared" ref="R9:S11" si="0">C9+F9+I9+L9+O9</f>
        <v>72</v>
      </c>
      <c r="S9" s="2999">
        <f t="shared" si="0"/>
        <v>13</v>
      </c>
      <c r="T9" s="3023">
        <f>SUM(R9:S9)</f>
        <v>85</v>
      </c>
      <c r="W9" s="173"/>
      <c r="X9" s="172"/>
    </row>
    <row r="10" spans="1:24" s="169" customFormat="1" ht="40.5" customHeight="1">
      <c r="A10" s="169">
        <v>0</v>
      </c>
      <c r="B10" s="3032" t="s">
        <v>162</v>
      </c>
      <c r="C10" s="3001">
        <v>13</v>
      </c>
      <c r="D10" s="3002">
        <v>12</v>
      </c>
      <c r="E10" s="3022">
        <v>25</v>
      </c>
      <c r="F10" s="3001">
        <v>0</v>
      </c>
      <c r="G10" s="3002">
        <v>12</v>
      </c>
      <c r="H10" s="3022">
        <v>12</v>
      </c>
      <c r="I10" s="3001">
        <v>0</v>
      </c>
      <c r="J10" s="3002">
        <v>0</v>
      </c>
      <c r="K10" s="3022">
        <v>0</v>
      </c>
      <c r="L10" s="3001">
        <v>0</v>
      </c>
      <c r="M10" s="3002">
        <v>0</v>
      </c>
      <c r="N10" s="3022">
        <f>SUM(L10:M10)</f>
        <v>0</v>
      </c>
      <c r="O10" s="3001">
        <v>10</v>
      </c>
      <c r="P10" s="3002">
        <v>4</v>
      </c>
      <c r="Q10" s="3022">
        <f>SUM(O10:P10)</f>
        <v>14</v>
      </c>
      <c r="R10" s="3003">
        <f t="shared" si="0"/>
        <v>23</v>
      </c>
      <c r="S10" s="3004">
        <f t="shared" si="0"/>
        <v>28</v>
      </c>
      <c r="T10" s="3024">
        <f>SUM(R10:S10)</f>
        <v>51</v>
      </c>
      <c r="W10" s="174"/>
      <c r="X10" s="172"/>
    </row>
    <row r="11" spans="1:24" s="169" customFormat="1" ht="39" customHeight="1" thickBot="1">
      <c r="B11" s="3058" t="s">
        <v>84</v>
      </c>
      <c r="C11" s="3061">
        <v>0</v>
      </c>
      <c r="D11" s="3062">
        <v>0</v>
      </c>
      <c r="E11" s="3041">
        <v>0</v>
      </c>
      <c r="F11" s="3061">
        <v>0</v>
      </c>
      <c r="G11" s="3062">
        <v>0</v>
      </c>
      <c r="H11" s="3041">
        <v>0</v>
      </c>
      <c r="I11" s="3061">
        <v>0</v>
      </c>
      <c r="J11" s="3062">
        <v>0</v>
      </c>
      <c r="K11" s="3041">
        <v>0</v>
      </c>
      <c r="L11" s="3061">
        <v>0</v>
      </c>
      <c r="M11" s="3062">
        <v>18</v>
      </c>
      <c r="N11" s="3041">
        <v>18</v>
      </c>
      <c r="O11" s="3061">
        <v>0</v>
      </c>
      <c r="P11" s="3062">
        <v>7</v>
      </c>
      <c r="Q11" s="3041">
        <v>7</v>
      </c>
      <c r="R11" s="3063">
        <f t="shared" si="0"/>
        <v>0</v>
      </c>
      <c r="S11" s="3064">
        <f t="shared" si="0"/>
        <v>25</v>
      </c>
      <c r="T11" s="3065">
        <f>SUM(R11:S11)</f>
        <v>25</v>
      </c>
      <c r="W11" s="174"/>
      <c r="X11" s="172"/>
    </row>
    <row r="12" spans="1:24" ht="34.5" customHeight="1" thickBot="1">
      <c r="B12" s="3047" t="s">
        <v>14</v>
      </c>
      <c r="C12" s="3006">
        <f>SUM(C9:C11)</f>
        <v>26</v>
      </c>
      <c r="D12" s="3007">
        <v>14</v>
      </c>
      <c r="E12" s="3028">
        <f>SUM(E9:E11)</f>
        <v>40</v>
      </c>
      <c r="F12" s="3006">
        <f>SUM(F9:F11)</f>
        <v>24</v>
      </c>
      <c r="G12" s="3006">
        <f t="shared" ref="G12:I12" si="1">SUM(G9:G11)</f>
        <v>14</v>
      </c>
      <c r="H12" s="3006">
        <f t="shared" si="1"/>
        <v>38</v>
      </c>
      <c r="I12" s="3006">
        <f t="shared" si="1"/>
        <v>24</v>
      </c>
      <c r="J12" s="3007">
        <v>3</v>
      </c>
      <c r="K12" s="3028">
        <f>SUM(K9:K11)</f>
        <v>27</v>
      </c>
      <c r="L12" s="3006">
        <f t="shared" ref="L12:T12" si="2">SUM(L9:L11)</f>
        <v>0</v>
      </c>
      <c r="M12" s="3007">
        <f t="shared" si="2"/>
        <v>18</v>
      </c>
      <c r="N12" s="3028">
        <f t="shared" si="2"/>
        <v>18</v>
      </c>
      <c r="O12" s="3006">
        <f t="shared" si="2"/>
        <v>21</v>
      </c>
      <c r="P12" s="3007">
        <f t="shared" si="2"/>
        <v>17</v>
      </c>
      <c r="Q12" s="3028">
        <f t="shared" si="2"/>
        <v>38</v>
      </c>
      <c r="R12" s="3008">
        <f t="shared" si="2"/>
        <v>95</v>
      </c>
      <c r="S12" s="3012">
        <f t="shared" si="2"/>
        <v>66</v>
      </c>
      <c r="T12" s="3013">
        <f t="shared" si="2"/>
        <v>161</v>
      </c>
      <c r="W12" s="172"/>
      <c r="X12" s="172"/>
    </row>
    <row r="13" spans="1:24" ht="30.75" customHeight="1" thickBot="1">
      <c r="B13" s="3050" t="s">
        <v>15</v>
      </c>
      <c r="C13" s="3037"/>
      <c r="D13" s="3038"/>
      <c r="E13" s="3039"/>
      <c r="F13" s="3037"/>
      <c r="G13" s="3038"/>
      <c r="H13" s="3039"/>
      <c r="I13" s="3037"/>
      <c r="J13" s="3038"/>
      <c r="K13" s="3039"/>
      <c r="L13" s="3037"/>
      <c r="M13" s="3038"/>
      <c r="N13" s="3039"/>
      <c r="O13" s="3037"/>
      <c r="P13" s="3038"/>
      <c r="Q13" s="3039"/>
      <c r="R13" s="3008"/>
      <c r="S13" s="3012"/>
      <c r="T13" s="3013"/>
      <c r="W13" s="172"/>
      <c r="X13" s="172"/>
    </row>
    <row r="14" spans="1:24" ht="30.75" customHeight="1" thickBot="1">
      <c r="B14" s="3014" t="s">
        <v>16</v>
      </c>
      <c r="C14" s="3019"/>
      <c r="D14" s="3020"/>
      <c r="E14" s="3021"/>
      <c r="F14" s="3019"/>
      <c r="G14" s="3020"/>
      <c r="H14" s="3021"/>
      <c r="I14" s="3019"/>
      <c r="J14" s="3020"/>
      <c r="K14" s="3021"/>
      <c r="L14" s="3019"/>
      <c r="M14" s="3020"/>
      <c r="N14" s="3021"/>
      <c r="O14" s="3019"/>
      <c r="P14" s="3020"/>
      <c r="Q14" s="3021"/>
      <c r="R14" s="3030"/>
      <c r="S14" s="3031"/>
      <c r="T14" s="3066"/>
      <c r="W14" s="172"/>
      <c r="X14" s="172"/>
    </row>
    <row r="15" spans="1:24" ht="42" customHeight="1">
      <c r="B15" s="3057" t="s">
        <v>161</v>
      </c>
      <c r="C15" s="2996">
        <v>13</v>
      </c>
      <c r="D15" s="2997">
        <v>2</v>
      </c>
      <c r="E15" s="3011">
        <v>15</v>
      </c>
      <c r="F15" s="2996">
        <v>24</v>
      </c>
      <c r="G15" s="2997">
        <v>2</v>
      </c>
      <c r="H15" s="3011">
        <v>26</v>
      </c>
      <c r="I15" s="2996">
        <v>24</v>
      </c>
      <c r="J15" s="2997">
        <v>3</v>
      </c>
      <c r="K15" s="3011">
        <v>27</v>
      </c>
      <c r="L15" s="2996">
        <v>0</v>
      </c>
      <c r="M15" s="2997">
        <v>0</v>
      </c>
      <c r="N15" s="3011">
        <v>0</v>
      </c>
      <c r="O15" s="2996">
        <v>11</v>
      </c>
      <c r="P15" s="2997">
        <v>6</v>
      </c>
      <c r="Q15" s="3011">
        <f>SUM(O15:P15)</f>
        <v>17</v>
      </c>
      <c r="R15" s="2998">
        <f t="shared" ref="R15:S17" si="3">C15+F15+I15+L15+O15</f>
        <v>72</v>
      </c>
      <c r="S15" s="2999">
        <f t="shared" si="3"/>
        <v>13</v>
      </c>
      <c r="T15" s="3023">
        <f>SUM(R15:S15)</f>
        <v>85</v>
      </c>
      <c r="W15" s="172"/>
      <c r="X15" s="172"/>
    </row>
    <row r="16" spans="1:24" ht="41.25" customHeight="1">
      <c r="B16" s="3032" t="s">
        <v>162</v>
      </c>
      <c r="C16" s="3001">
        <v>13</v>
      </c>
      <c r="D16" s="3002">
        <v>12</v>
      </c>
      <c r="E16" s="3022">
        <v>25</v>
      </c>
      <c r="F16" s="3001">
        <v>0</v>
      </c>
      <c r="G16" s="3002">
        <v>12</v>
      </c>
      <c r="H16" s="3022">
        <v>12</v>
      </c>
      <c r="I16" s="3001">
        <v>0</v>
      </c>
      <c r="J16" s="3002">
        <v>0</v>
      </c>
      <c r="K16" s="3022">
        <v>0</v>
      </c>
      <c r="L16" s="3001">
        <v>0</v>
      </c>
      <c r="M16" s="3002">
        <v>0</v>
      </c>
      <c r="N16" s="3022">
        <f>SUM(L16:M16)</f>
        <v>0</v>
      </c>
      <c r="O16" s="3001">
        <v>10</v>
      </c>
      <c r="P16" s="3002">
        <v>4</v>
      </c>
      <c r="Q16" s="3022">
        <f>SUM(O16:P16)</f>
        <v>14</v>
      </c>
      <c r="R16" s="3003">
        <f t="shared" si="3"/>
        <v>23</v>
      </c>
      <c r="S16" s="3004">
        <f t="shared" si="3"/>
        <v>28</v>
      </c>
      <c r="T16" s="3024">
        <f>SUM(R16:S16)</f>
        <v>51</v>
      </c>
    </row>
    <row r="17" spans="2:20" ht="45" customHeight="1" thickBot="1">
      <c r="B17" s="3058" t="s">
        <v>84</v>
      </c>
      <c r="C17" s="3061">
        <v>0</v>
      </c>
      <c r="D17" s="3062">
        <v>0</v>
      </c>
      <c r="E17" s="3041">
        <v>0</v>
      </c>
      <c r="F17" s="3061">
        <v>0</v>
      </c>
      <c r="G17" s="3062">
        <v>0</v>
      </c>
      <c r="H17" s="3041">
        <v>0</v>
      </c>
      <c r="I17" s="3061">
        <v>0</v>
      </c>
      <c r="J17" s="3062">
        <v>0</v>
      </c>
      <c r="K17" s="3041">
        <v>0</v>
      </c>
      <c r="L17" s="3061">
        <v>0</v>
      </c>
      <c r="M17" s="3062">
        <v>18</v>
      </c>
      <c r="N17" s="3041">
        <v>18</v>
      </c>
      <c r="O17" s="3061">
        <v>0</v>
      </c>
      <c r="P17" s="3062">
        <v>7</v>
      </c>
      <c r="Q17" s="3041">
        <v>7</v>
      </c>
      <c r="R17" s="3063">
        <f t="shared" si="3"/>
        <v>0</v>
      </c>
      <c r="S17" s="3064">
        <f t="shared" si="3"/>
        <v>25</v>
      </c>
      <c r="T17" s="3065">
        <f>SUM(R17:S17)</f>
        <v>25</v>
      </c>
    </row>
    <row r="18" spans="2:20" ht="35.25" customHeight="1" thickBot="1">
      <c r="B18" s="3051" t="s">
        <v>17</v>
      </c>
      <c r="C18" s="3006">
        <f>SUM(C15:C17)</f>
        <v>26</v>
      </c>
      <c r="D18" s="3007">
        <v>14</v>
      </c>
      <c r="E18" s="3028">
        <f>SUM(E15:E17)</f>
        <v>40</v>
      </c>
      <c r="F18" s="3006">
        <f>SUM(F15:F17)</f>
        <v>24</v>
      </c>
      <c r="G18" s="3006">
        <f t="shared" ref="G18:I18" si="4">SUM(G15:G17)</f>
        <v>14</v>
      </c>
      <c r="H18" s="3006">
        <f t="shared" si="4"/>
        <v>38</v>
      </c>
      <c r="I18" s="3006">
        <f t="shared" si="4"/>
        <v>24</v>
      </c>
      <c r="J18" s="3007">
        <v>3</v>
      </c>
      <c r="K18" s="3028">
        <f>SUM(K15:K17)</f>
        <v>27</v>
      </c>
      <c r="L18" s="3006">
        <f t="shared" ref="L18:T18" si="5">SUM(L15:L17)</f>
        <v>0</v>
      </c>
      <c r="M18" s="3007">
        <f t="shared" si="5"/>
        <v>18</v>
      </c>
      <c r="N18" s="3028">
        <f t="shared" si="5"/>
        <v>18</v>
      </c>
      <c r="O18" s="3006">
        <f t="shared" si="5"/>
        <v>21</v>
      </c>
      <c r="P18" s="3007">
        <f t="shared" si="5"/>
        <v>17</v>
      </c>
      <c r="Q18" s="3028">
        <f t="shared" si="5"/>
        <v>38</v>
      </c>
      <c r="R18" s="3008">
        <f t="shared" si="5"/>
        <v>95</v>
      </c>
      <c r="S18" s="3012">
        <f t="shared" si="5"/>
        <v>66</v>
      </c>
      <c r="T18" s="3013">
        <f t="shared" si="5"/>
        <v>161</v>
      </c>
    </row>
    <row r="19" spans="2:20" ht="34.5" customHeight="1" thickBot="1">
      <c r="B19" s="3018" t="s">
        <v>18</v>
      </c>
      <c r="C19" s="3019"/>
      <c r="D19" s="3020"/>
      <c r="E19" s="3021"/>
      <c r="F19" s="3019"/>
      <c r="G19" s="3020"/>
      <c r="H19" s="3021"/>
      <c r="I19" s="3019"/>
      <c r="J19" s="3020"/>
      <c r="K19" s="3021"/>
      <c r="L19" s="3019"/>
      <c r="M19" s="3020"/>
      <c r="N19" s="3021"/>
      <c r="O19" s="3019"/>
      <c r="P19" s="3020"/>
      <c r="Q19" s="3021"/>
      <c r="R19" s="3067"/>
      <c r="S19" s="3068"/>
      <c r="T19" s="3069"/>
    </row>
    <row r="20" spans="2:20" ht="35.25" customHeight="1">
      <c r="B20" s="3057" t="s">
        <v>161</v>
      </c>
      <c r="C20" s="2996">
        <v>0</v>
      </c>
      <c r="D20" s="2997">
        <v>0</v>
      </c>
      <c r="E20" s="3011">
        <v>0</v>
      </c>
      <c r="F20" s="2996">
        <v>0</v>
      </c>
      <c r="G20" s="2997">
        <v>0</v>
      </c>
      <c r="H20" s="3011">
        <v>0</v>
      </c>
      <c r="I20" s="2996">
        <v>0</v>
      </c>
      <c r="J20" s="2997">
        <v>0</v>
      </c>
      <c r="K20" s="3011">
        <v>0</v>
      </c>
      <c r="L20" s="2996">
        <v>0</v>
      </c>
      <c r="M20" s="2997">
        <v>0</v>
      </c>
      <c r="N20" s="3011">
        <v>0</v>
      </c>
      <c r="O20" s="2996">
        <v>0</v>
      </c>
      <c r="P20" s="2997">
        <v>0</v>
      </c>
      <c r="Q20" s="3011">
        <v>0</v>
      </c>
      <c r="R20" s="2998">
        <v>0</v>
      </c>
      <c r="S20" s="2999">
        <v>0</v>
      </c>
      <c r="T20" s="3023">
        <v>0</v>
      </c>
    </row>
    <row r="21" spans="2:20" ht="37.5" customHeight="1">
      <c r="B21" s="3032" t="s">
        <v>163</v>
      </c>
      <c r="C21" s="3001">
        <v>0</v>
      </c>
      <c r="D21" s="3002">
        <v>0</v>
      </c>
      <c r="E21" s="3022">
        <v>0</v>
      </c>
      <c r="F21" s="3001">
        <v>0</v>
      </c>
      <c r="G21" s="3002">
        <v>0</v>
      </c>
      <c r="H21" s="3022">
        <v>0</v>
      </c>
      <c r="I21" s="3001">
        <v>0</v>
      </c>
      <c r="J21" s="3002">
        <v>0</v>
      </c>
      <c r="K21" s="3022">
        <v>0</v>
      </c>
      <c r="L21" s="3001">
        <v>0</v>
      </c>
      <c r="M21" s="3002">
        <v>0</v>
      </c>
      <c r="N21" s="3022">
        <f>SUM(L21:M21)</f>
        <v>0</v>
      </c>
      <c r="O21" s="3001">
        <v>0</v>
      </c>
      <c r="P21" s="3002">
        <v>0</v>
      </c>
      <c r="Q21" s="3022">
        <v>0</v>
      </c>
      <c r="R21" s="3001">
        <v>0</v>
      </c>
      <c r="S21" s="3002">
        <v>0</v>
      </c>
      <c r="T21" s="3022">
        <f>SUM(R21:S21)</f>
        <v>0</v>
      </c>
    </row>
    <row r="22" spans="2:20" ht="32.25" customHeight="1">
      <c r="B22" s="3032" t="s">
        <v>162</v>
      </c>
      <c r="C22" s="3001">
        <v>0</v>
      </c>
      <c r="D22" s="3002">
        <v>0</v>
      </c>
      <c r="E22" s="3022">
        <v>0</v>
      </c>
      <c r="F22" s="3001">
        <v>0</v>
      </c>
      <c r="G22" s="3002">
        <v>0</v>
      </c>
      <c r="H22" s="3022">
        <v>0</v>
      </c>
      <c r="I22" s="3001">
        <v>0</v>
      </c>
      <c r="J22" s="3002">
        <v>0</v>
      </c>
      <c r="K22" s="3022">
        <v>0</v>
      </c>
      <c r="L22" s="3001">
        <v>0</v>
      </c>
      <c r="M22" s="3002">
        <v>0</v>
      </c>
      <c r="N22" s="3022">
        <v>0</v>
      </c>
      <c r="O22" s="3001">
        <v>0</v>
      </c>
      <c r="P22" s="3002">
        <v>0</v>
      </c>
      <c r="Q22" s="3022">
        <v>0</v>
      </c>
      <c r="R22" s="3001">
        <v>0</v>
      </c>
      <c r="S22" s="3002">
        <v>0</v>
      </c>
      <c r="T22" s="3022">
        <v>0</v>
      </c>
    </row>
    <row r="23" spans="2:20" ht="46.5" customHeight="1" thickBot="1">
      <c r="B23" s="3058" t="s">
        <v>84</v>
      </c>
      <c r="C23" s="3061">
        <v>0</v>
      </c>
      <c r="D23" s="3062">
        <v>0</v>
      </c>
      <c r="E23" s="3041">
        <v>0</v>
      </c>
      <c r="F23" s="3061">
        <v>0</v>
      </c>
      <c r="G23" s="3062">
        <v>0</v>
      </c>
      <c r="H23" s="3041">
        <v>0</v>
      </c>
      <c r="I23" s="3061">
        <v>0</v>
      </c>
      <c r="J23" s="3062">
        <v>0</v>
      </c>
      <c r="K23" s="3041">
        <v>0</v>
      </c>
      <c r="L23" s="3061">
        <v>0</v>
      </c>
      <c r="M23" s="3062">
        <v>0</v>
      </c>
      <c r="N23" s="3041">
        <v>0</v>
      </c>
      <c r="O23" s="3061">
        <v>0</v>
      </c>
      <c r="P23" s="3062">
        <v>0</v>
      </c>
      <c r="Q23" s="3041">
        <v>0</v>
      </c>
      <c r="R23" s="3063">
        <v>0</v>
      </c>
      <c r="S23" s="3064">
        <v>0</v>
      </c>
      <c r="T23" s="3065">
        <v>0</v>
      </c>
    </row>
    <row r="24" spans="2:20" ht="39" customHeight="1" thickBot="1">
      <c r="B24" s="3052" t="s">
        <v>19</v>
      </c>
      <c r="C24" s="3027">
        <f>SUM(C20:C23)</f>
        <v>0</v>
      </c>
      <c r="D24" s="3027">
        <v>0</v>
      </c>
      <c r="E24" s="3027">
        <v>0</v>
      </c>
      <c r="F24" s="3027">
        <f>SUM(F20:F23)</f>
        <v>0</v>
      </c>
      <c r="G24" s="3027">
        <v>0</v>
      </c>
      <c r="H24" s="3027">
        <v>0</v>
      </c>
      <c r="I24" s="3042">
        <v>0</v>
      </c>
      <c r="J24" s="3042">
        <v>0</v>
      </c>
      <c r="K24" s="3042">
        <v>0</v>
      </c>
      <c r="L24" s="3027">
        <f>SUM(L20:L23)</f>
        <v>0</v>
      </c>
      <c r="M24" s="3027">
        <f>SUM(M20:M23)</f>
        <v>0</v>
      </c>
      <c r="N24" s="3027">
        <f>SUM(N20:N23)</f>
        <v>0</v>
      </c>
      <c r="O24" s="3042">
        <v>0</v>
      </c>
      <c r="P24" s="3042">
        <v>0</v>
      </c>
      <c r="Q24" s="3042">
        <v>0</v>
      </c>
      <c r="R24" s="3009">
        <v>0</v>
      </c>
      <c r="S24" s="3009">
        <f>SUM(S20:S23)</f>
        <v>0</v>
      </c>
      <c r="T24" s="3009">
        <v>0</v>
      </c>
    </row>
    <row r="25" spans="2:20" ht="39.75" customHeight="1" thickBot="1">
      <c r="B25" s="3025" t="s">
        <v>205</v>
      </c>
      <c r="C25" s="3027">
        <f>C18</f>
        <v>26</v>
      </c>
      <c r="D25" s="3027">
        <f t="shared" ref="D25:T25" si="6">D18</f>
        <v>14</v>
      </c>
      <c r="E25" s="3027">
        <f t="shared" si="6"/>
        <v>40</v>
      </c>
      <c r="F25" s="3027">
        <f t="shared" si="6"/>
        <v>24</v>
      </c>
      <c r="G25" s="3027">
        <f t="shared" si="6"/>
        <v>14</v>
      </c>
      <c r="H25" s="3027">
        <f t="shared" si="6"/>
        <v>38</v>
      </c>
      <c r="I25" s="3027">
        <f t="shared" si="6"/>
        <v>24</v>
      </c>
      <c r="J25" s="3027">
        <f t="shared" si="6"/>
        <v>3</v>
      </c>
      <c r="K25" s="3027">
        <f t="shared" si="6"/>
        <v>27</v>
      </c>
      <c r="L25" s="3027">
        <f t="shared" si="6"/>
        <v>0</v>
      </c>
      <c r="M25" s="3027">
        <f t="shared" si="6"/>
        <v>18</v>
      </c>
      <c r="N25" s="3027">
        <f t="shared" si="6"/>
        <v>18</v>
      </c>
      <c r="O25" s="3027">
        <f t="shared" si="6"/>
        <v>21</v>
      </c>
      <c r="P25" s="3027">
        <f t="shared" si="6"/>
        <v>17</v>
      </c>
      <c r="Q25" s="3027">
        <f t="shared" si="6"/>
        <v>38</v>
      </c>
      <c r="R25" s="3027">
        <f t="shared" si="6"/>
        <v>95</v>
      </c>
      <c r="S25" s="3027">
        <f t="shared" si="6"/>
        <v>66</v>
      </c>
      <c r="T25" s="3027">
        <f t="shared" si="6"/>
        <v>161</v>
      </c>
    </row>
    <row r="26" spans="2:20" ht="36" customHeight="1" thickBot="1">
      <c r="B26" s="3025" t="s">
        <v>34</v>
      </c>
      <c r="C26" s="3042">
        <v>0</v>
      </c>
      <c r="D26" s="3042">
        <v>0</v>
      </c>
      <c r="E26" s="3042">
        <v>0</v>
      </c>
      <c r="F26" s="3042">
        <v>0</v>
      </c>
      <c r="G26" s="3042">
        <v>0</v>
      </c>
      <c r="H26" s="3042">
        <v>0</v>
      </c>
      <c r="I26" s="3042">
        <v>0</v>
      </c>
      <c r="J26" s="3042">
        <v>0</v>
      </c>
      <c r="K26" s="3042">
        <v>0</v>
      </c>
      <c r="L26" s="3027">
        <v>0</v>
      </c>
      <c r="M26" s="3027">
        <v>0</v>
      </c>
      <c r="N26" s="3027">
        <v>0</v>
      </c>
      <c r="O26" s="3042">
        <v>0</v>
      </c>
      <c r="P26" s="3042">
        <v>0</v>
      </c>
      <c r="Q26" s="3042">
        <v>0</v>
      </c>
      <c r="R26" s="3043">
        <v>0</v>
      </c>
      <c r="S26" s="3043">
        <v>0</v>
      </c>
      <c r="T26" s="3043">
        <v>0</v>
      </c>
    </row>
    <row r="27" spans="2:20" ht="39.75" customHeight="1" thickBot="1">
      <c r="B27" s="3010" t="s">
        <v>35</v>
      </c>
      <c r="C27" s="3060">
        <f>C25+C26</f>
        <v>26</v>
      </c>
      <c r="D27" s="3060">
        <f t="shared" ref="D27:T27" si="7">D25+D26</f>
        <v>14</v>
      </c>
      <c r="E27" s="3060">
        <f t="shared" si="7"/>
        <v>40</v>
      </c>
      <c r="F27" s="3060">
        <f t="shared" si="7"/>
        <v>24</v>
      </c>
      <c r="G27" s="3060">
        <f t="shared" si="7"/>
        <v>14</v>
      </c>
      <c r="H27" s="3060">
        <f t="shared" si="7"/>
        <v>38</v>
      </c>
      <c r="I27" s="3060">
        <f t="shared" si="7"/>
        <v>24</v>
      </c>
      <c r="J27" s="3060">
        <f t="shared" si="7"/>
        <v>3</v>
      </c>
      <c r="K27" s="3060">
        <f t="shared" si="7"/>
        <v>27</v>
      </c>
      <c r="L27" s="3060">
        <f t="shared" si="7"/>
        <v>0</v>
      </c>
      <c r="M27" s="3060">
        <f t="shared" si="7"/>
        <v>18</v>
      </c>
      <c r="N27" s="3060">
        <f t="shared" si="7"/>
        <v>18</v>
      </c>
      <c r="O27" s="3060">
        <f t="shared" si="7"/>
        <v>21</v>
      </c>
      <c r="P27" s="3060">
        <f t="shared" si="7"/>
        <v>17</v>
      </c>
      <c r="Q27" s="3060">
        <f t="shared" si="7"/>
        <v>38</v>
      </c>
      <c r="R27" s="3060">
        <f t="shared" si="7"/>
        <v>95</v>
      </c>
      <c r="S27" s="3060">
        <f t="shared" si="7"/>
        <v>66</v>
      </c>
      <c r="T27" s="3060">
        <f t="shared" si="7"/>
        <v>161</v>
      </c>
    </row>
    <row r="28" spans="2:20">
      <c r="B28" s="347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4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7129"/>
      <c r="C30" s="7129"/>
      <c r="D30" s="7129"/>
      <c r="E30" s="7129"/>
      <c r="F30" s="7129"/>
      <c r="G30" s="7129"/>
      <c r="H30" s="7129"/>
      <c r="I30" s="7129"/>
      <c r="J30" s="7129"/>
      <c r="K30" s="7129"/>
      <c r="L30" s="7129"/>
      <c r="M30" s="7129"/>
      <c r="N30" s="7129"/>
      <c r="O30" s="7129"/>
      <c r="P30" s="7129"/>
      <c r="Q30" s="7129"/>
      <c r="R30" s="7129"/>
      <c r="S30" s="7129"/>
      <c r="T30" s="7129"/>
    </row>
    <row r="31" spans="2:20">
      <c r="B31" s="347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G14" sqref="G14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7130" t="s">
        <v>204</v>
      </c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  <c r="Q1" s="7130"/>
      <c r="R1" s="7130"/>
      <c r="S1" s="7130"/>
      <c r="T1" s="7130"/>
    </row>
    <row r="2" spans="1:44">
      <c r="A2" s="7136"/>
      <c r="B2" s="7136"/>
      <c r="C2" s="7136"/>
      <c r="D2" s="7136"/>
      <c r="E2" s="7136"/>
      <c r="F2" s="7136"/>
      <c r="G2" s="7136"/>
      <c r="H2" s="7136"/>
      <c r="I2" s="7136"/>
      <c r="J2" s="7136"/>
      <c r="K2" s="7136"/>
      <c r="L2" s="7136"/>
      <c r="M2" s="7136"/>
      <c r="N2" s="7136"/>
      <c r="O2" s="7136"/>
      <c r="P2" s="7136"/>
      <c r="Q2" s="7136"/>
      <c r="R2" s="7136"/>
      <c r="S2" s="7136"/>
      <c r="T2" s="7136"/>
    </row>
    <row r="3" spans="1:44" ht="25.5" customHeight="1">
      <c r="A3" s="7130" t="s">
        <v>418</v>
      </c>
      <c r="B3" s="7130"/>
      <c r="C3" s="7130"/>
      <c r="D3" s="7130"/>
      <c r="E3" s="7130"/>
      <c r="F3" s="7130"/>
      <c r="G3" s="7130"/>
      <c r="H3" s="7130"/>
      <c r="I3" s="7130"/>
      <c r="J3" s="7130"/>
      <c r="K3" s="7130"/>
      <c r="L3" s="7130"/>
      <c r="M3" s="7130"/>
      <c r="N3" s="7130"/>
      <c r="O3" s="7130"/>
      <c r="P3" s="7130"/>
      <c r="Q3" s="7130"/>
      <c r="R3" s="7130"/>
      <c r="S3" s="7130"/>
      <c r="T3" s="7130"/>
    </row>
    <row r="4" spans="1:44" ht="26.25" thickBot="1">
      <c r="A4" s="169">
        <v>2</v>
      </c>
      <c r="B4" s="346"/>
    </row>
    <row r="5" spans="1:44" ht="26.25" customHeight="1" thickBot="1">
      <c r="B5" s="7132" t="s">
        <v>1</v>
      </c>
      <c r="C5" s="7137" t="s">
        <v>2</v>
      </c>
      <c r="D5" s="7137"/>
      <c r="E5" s="7137"/>
      <c r="F5" s="7134" t="s">
        <v>3</v>
      </c>
      <c r="G5" s="7134"/>
      <c r="H5" s="7134"/>
      <c r="I5" s="7138" t="s">
        <v>4</v>
      </c>
      <c r="J5" s="7138"/>
      <c r="K5" s="7138"/>
      <c r="L5" s="7133" t="s">
        <v>5</v>
      </c>
      <c r="M5" s="7133"/>
      <c r="N5" s="7133"/>
      <c r="O5" s="7137">
        <v>5</v>
      </c>
      <c r="P5" s="7137"/>
      <c r="Q5" s="7137"/>
      <c r="R5" s="7135" t="s">
        <v>22</v>
      </c>
      <c r="S5" s="7135"/>
      <c r="T5" s="7135"/>
    </row>
    <row r="6" spans="1:44" ht="26.25" thickBot="1">
      <c r="B6" s="7132"/>
      <c r="C6" s="7137"/>
      <c r="D6" s="7137"/>
      <c r="E6" s="7137"/>
      <c r="F6" s="7134"/>
      <c r="G6" s="7134"/>
      <c r="H6" s="7134"/>
      <c r="I6" s="7138"/>
      <c r="J6" s="7138"/>
      <c r="K6" s="7138"/>
      <c r="L6" s="7133"/>
      <c r="M6" s="7133"/>
      <c r="N6" s="7133"/>
      <c r="O6" s="7137"/>
      <c r="P6" s="7137"/>
      <c r="Q6" s="7137"/>
      <c r="R6" s="7135"/>
      <c r="S6" s="7135"/>
      <c r="T6" s="7135"/>
    </row>
    <row r="7" spans="1:44" ht="87.75" customHeight="1" thickBot="1">
      <c r="B7" s="7132"/>
      <c r="C7" s="2990" t="s">
        <v>7</v>
      </c>
      <c r="D7" s="2990" t="s">
        <v>8</v>
      </c>
      <c r="E7" s="2991" t="s">
        <v>9</v>
      </c>
      <c r="F7" s="2990" t="s">
        <v>7</v>
      </c>
      <c r="G7" s="2990" t="s">
        <v>8</v>
      </c>
      <c r="H7" s="2991" t="s">
        <v>9</v>
      </c>
      <c r="I7" s="2990" t="s">
        <v>7</v>
      </c>
      <c r="J7" s="2990" t="s">
        <v>8</v>
      </c>
      <c r="K7" s="2991" t="s">
        <v>9</v>
      </c>
      <c r="L7" s="2990" t="s">
        <v>7</v>
      </c>
      <c r="M7" s="2990" t="s">
        <v>8</v>
      </c>
      <c r="N7" s="2991" t="s">
        <v>9</v>
      </c>
      <c r="O7" s="2990" t="s">
        <v>7</v>
      </c>
      <c r="P7" s="2990" t="s">
        <v>8</v>
      </c>
      <c r="Q7" s="2991" t="s">
        <v>9</v>
      </c>
      <c r="R7" s="2990" t="s">
        <v>7</v>
      </c>
      <c r="S7" s="2990" t="s">
        <v>8</v>
      </c>
      <c r="T7" s="2991" t="s">
        <v>9</v>
      </c>
    </row>
    <row r="8" spans="1:44" ht="27" thickBot="1">
      <c r="B8" s="3047" t="s">
        <v>10</v>
      </c>
      <c r="C8" s="3076"/>
      <c r="D8" s="3077"/>
      <c r="E8" s="3039"/>
      <c r="F8" s="3048"/>
      <c r="G8" s="3048"/>
      <c r="H8" s="3042"/>
      <c r="I8" s="3048"/>
      <c r="J8" s="3048"/>
      <c r="K8" s="3042"/>
      <c r="L8" s="3048"/>
      <c r="M8" s="3048"/>
      <c r="N8" s="3042"/>
      <c r="O8" s="3049"/>
      <c r="P8" s="3049"/>
      <c r="Q8" s="3042"/>
      <c r="R8" s="3009"/>
      <c r="S8" s="3009"/>
      <c r="T8" s="3009"/>
    </row>
    <row r="9" spans="1:44" s="169" customFormat="1" ht="26.25">
      <c r="B9" s="3070" t="s">
        <v>84</v>
      </c>
      <c r="C9" s="2996">
        <v>0</v>
      </c>
      <c r="D9" s="2997">
        <v>18</v>
      </c>
      <c r="E9" s="3011">
        <v>18</v>
      </c>
      <c r="F9" s="2996">
        <v>0</v>
      </c>
      <c r="G9" s="2997">
        <v>13</v>
      </c>
      <c r="H9" s="3011">
        <v>13</v>
      </c>
      <c r="I9" s="2996">
        <v>0</v>
      </c>
      <c r="J9" s="2997">
        <v>13</v>
      </c>
      <c r="K9" s="3011">
        <v>13</v>
      </c>
      <c r="L9" s="2996">
        <v>0</v>
      </c>
      <c r="M9" s="2997">
        <v>0</v>
      </c>
      <c r="N9" s="3011">
        <v>0</v>
      </c>
      <c r="O9" s="2996">
        <v>0</v>
      </c>
      <c r="P9" s="2997">
        <v>0</v>
      </c>
      <c r="Q9" s="3011">
        <v>0</v>
      </c>
      <c r="R9" s="2998">
        <v>0</v>
      </c>
      <c r="S9" s="2999">
        <v>44</v>
      </c>
      <c r="T9" s="3023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3071" t="s">
        <v>90</v>
      </c>
      <c r="C10" s="3061">
        <v>0</v>
      </c>
      <c r="D10" s="3062">
        <v>12</v>
      </c>
      <c r="E10" s="3041">
        <v>12</v>
      </c>
      <c r="F10" s="3061">
        <v>0</v>
      </c>
      <c r="G10" s="3062">
        <v>0</v>
      </c>
      <c r="H10" s="3041">
        <v>0</v>
      </c>
      <c r="I10" s="3061">
        <v>0</v>
      </c>
      <c r="J10" s="3062">
        <v>0</v>
      </c>
      <c r="K10" s="3041">
        <v>0</v>
      </c>
      <c r="L10" s="3061">
        <v>0</v>
      </c>
      <c r="M10" s="3062">
        <v>0</v>
      </c>
      <c r="N10" s="3041">
        <v>0</v>
      </c>
      <c r="O10" s="3061">
        <v>0</v>
      </c>
      <c r="P10" s="3062">
        <v>0</v>
      </c>
      <c r="Q10" s="3041">
        <v>0</v>
      </c>
      <c r="R10" s="3061">
        <v>0</v>
      </c>
      <c r="S10" s="3064">
        <v>12</v>
      </c>
      <c r="T10" s="3065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3072" t="s">
        <v>14</v>
      </c>
      <c r="C11" s="3078">
        <v>0</v>
      </c>
      <c r="D11" s="3079">
        <v>30</v>
      </c>
      <c r="E11" s="3080">
        <v>30</v>
      </c>
      <c r="F11" s="3078">
        <v>0</v>
      </c>
      <c r="G11" s="3079">
        <v>13</v>
      </c>
      <c r="H11" s="3080">
        <v>13</v>
      </c>
      <c r="I11" s="3078">
        <v>0</v>
      </c>
      <c r="J11" s="3079">
        <v>13</v>
      </c>
      <c r="K11" s="3080">
        <v>13</v>
      </c>
      <c r="L11" s="3078">
        <v>0</v>
      </c>
      <c r="M11" s="3079">
        <v>0</v>
      </c>
      <c r="N11" s="3080">
        <v>0</v>
      </c>
      <c r="O11" s="3078">
        <v>0</v>
      </c>
      <c r="P11" s="3079">
        <v>0</v>
      </c>
      <c r="Q11" s="3080">
        <v>0</v>
      </c>
      <c r="R11" s="3081">
        <v>0</v>
      </c>
      <c r="S11" s="3082">
        <v>56</v>
      </c>
      <c r="T11" s="3083">
        <v>56</v>
      </c>
    </row>
    <row r="12" spans="1:44" ht="27" thickBot="1">
      <c r="B12" s="3005" t="s">
        <v>15</v>
      </c>
      <c r="C12" s="3037"/>
      <c r="D12" s="3038"/>
      <c r="E12" s="3039"/>
      <c r="F12" s="3037"/>
      <c r="G12" s="3038"/>
      <c r="H12" s="3039"/>
      <c r="I12" s="3037"/>
      <c r="J12" s="3038"/>
      <c r="K12" s="3039"/>
      <c r="L12" s="3037"/>
      <c r="M12" s="3038"/>
      <c r="N12" s="3039"/>
      <c r="O12" s="3008"/>
      <c r="P12" s="3012"/>
      <c r="Q12" s="3013"/>
      <c r="R12" s="3008"/>
      <c r="S12" s="3012"/>
      <c r="T12" s="3013"/>
    </row>
    <row r="13" spans="1:44" ht="27" thickBot="1">
      <c r="B13" s="3074" t="s">
        <v>16</v>
      </c>
      <c r="C13" s="3037"/>
      <c r="D13" s="3038"/>
      <c r="E13" s="3039"/>
      <c r="F13" s="3037"/>
      <c r="G13" s="3038"/>
      <c r="H13" s="3039"/>
      <c r="I13" s="3037"/>
      <c r="J13" s="3038"/>
      <c r="K13" s="3039"/>
      <c r="L13" s="3037"/>
      <c r="M13" s="3038"/>
      <c r="N13" s="3039"/>
      <c r="O13" s="3037"/>
      <c r="P13" s="3038"/>
      <c r="Q13" s="3039"/>
      <c r="R13" s="3008"/>
      <c r="S13" s="3012"/>
      <c r="T13" s="3013"/>
    </row>
    <row r="14" spans="1:44" ht="26.25">
      <c r="B14" s="3070" t="s">
        <v>84</v>
      </c>
      <c r="C14" s="2996">
        <v>0</v>
      </c>
      <c r="D14" s="2997">
        <v>18</v>
      </c>
      <c r="E14" s="3011">
        <v>18</v>
      </c>
      <c r="F14" s="2996">
        <v>0</v>
      </c>
      <c r="G14" s="2997">
        <v>13</v>
      </c>
      <c r="H14" s="3011">
        <v>13</v>
      </c>
      <c r="I14" s="2996">
        <v>0</v>
      </c>
      <c r="J14" s="2997">
        <v>13</v>
      </c>
      <c r="K14" s="3011">
        <v>13</v>
      </c>
      <c r="L14" s="2996">
        <v>0</v>
      </c>
      <c r="M14" s="2997">
        <v>0</v>
      </c>
      <c r="N14" s="3011">
        <v>0</v>
      </c>
      <c r="O14" s="2996">
        <v>0</v>
      </c>
      <c r="P14" s="2997">
        <v>0</v>
      </c>
      <c r="Q14" s="3011">
        <v>0</v>
      </c>
      <c r="R14" s="2998">
        <v>0</v>
      </c>
      <c r="S14" s="2999">
        <v>44</v>
      </c>
      <c r="T14" s="3023">
        <v>44</v>
      </c>
    </row>
    <row r="15" spans="1:44" ht="27" thickBot="1">
      <c r="B15" s="3071" t="s">
        <v>90</v>
      </c>
      <c r="C15" s="3061">
        <v>0</v>
      </c>
      <c r="D15" s="3062">
        <v>12</v>
      </c>
      <c r="E15" s="3041">
        <v>12</v>
      </c>
      <c r="F15" s="3061">
        <v>0</v>
      </c>
      <c r="G15" s="3062">
        <v>0</v>
      </c>
      <c r="H15" s="3041">
        <v>0</v>
      </c>
      <c r="I15" s="3061">
        <v>0</v>
      </c>
      <c r="J15" s="3062">
        <v>0</v>
      </c>
      <c r="K15" s="3041">
        <v>0</v>
      </c>
      <c r="L15" s="3061">
        <v>0</v>
      </c>
      <c r="M15" s="3062">
        <v>0</v>
      </c>
      <c r="N15" s="3041">
        <v>0</v>
      </c>
      <c r="O15" s="3061">
        <v>0</v>
      </c>
      <c r="P15" s="3062">
        <v>0</v>
      </c>
      <c r="Q15" s="3041">
        <v>0</v>
      </c>
      <c r="R15" s="3061">
        <v>0</v>
      </c>
      <c r="S15" s="3064">
        <v>12</v>
      </c>
      <c r="T15" s="3065">
        <v>12</v>
      </c>
    </row>
    <row r="16" spans="1:44" ht="27" thickBot="1">
      <c r="B16" s="3075" t="s">
        <v>17</v>
      </c>
      <c r="C16" s="3037">
        <v>0</v>
      </c>
      <c r="D16" s="3038">
        <v>30</v>
      </c>
      <c r="E16" s="3039">
        <v>30</v>
      </c>
      <c r="F16" s="3037">
        <v>0</v>
      </c>
      <c r="G16" s="3038">
        <v>13</v>
      </c>
      <c r="H16" s="3039">
        <v>13</v>
      </c>
      <c r="I16" s="3037">
        <v>0</v>
      </c>
      <c r="J16" s="3038">
        <v>13</v>
      </c>
      <c r="K16" s="3039">
        <v>13</v>
      </c>
      <c r="L16" s="3037">
        <v>0</v>
      </c>
      <c r="M16" s="3038">
        <v>0</v>
      </c>
      <c r="N16" s="3039">
        <v>0</v>
      </c>
      <c r="O16" s="3037">
        <v>0</v>
      </c>
      <c r="P16" s="3038">
        <v>0</v>
      </c>
      <c r="Q16" s="3039">
        <v>0</v>
      </c>
      <c r="R16" s="3008">
        <v>0</v>
      </c>
      <c r="S16" s="3012">
        <v>56</v>
      </c>
      <c r="T16" s="3013">
        <v>56</v>
      </c>
    </row>
    <row r="17" spans="2:20" ht="51.75" thickBot="1">
      <c r="B17" s="3018" t="s">
        <v>18</v>
      </c>
      <c r="C17" s="3019">
        <v>0</v>
      </c>
      <c r="D17" s="3020">
        <v>0</v>
      </c>
      <c r="E17" s="3021">
        <v>0</v>
      </c>
      <c r="F17" s="3019">
        <v>0</v>
      </c>
      <c r="G17" s="3020">
        <v>0</v>
      </c>
      <c r="H17" s="3021">
        <v>0</v>
      </c>
      <c r="I17" s="3019">
        <v>0</v>
      </c>
      <c r="J17" s="3020">
        <v>0</v>
      </c>
      <c r="K17" s="3021">
        <v>0</v>
      </c>
      <c r="L17" s="3019">
        <v>0</v>
      </c>
      <c r="M17" s="3020">
        <v>0</v>
      </c>
      <c r="N17" s="3021">
        <v>0</v>
      </c>
      <c r="O17" s="3019">
        <v>0</v>
      </c>
      <c r="P17" s="3020">
        <v>0</v>
      </c>
      <c r="Q17" s="3021">
        <v>0</v>
      </c>
      <c r="R17" s="3019">
        <v>0</v>
      </c>
      <c r="S17" s="3020">
        <v>0</v>
      </c>
      <c r="T17" s="3021">
        <v>0</v>
      </c>
    </row>
    <row r="18" spans="2:20" ht="26.25">
      <c r="B18" s="3057" t="s">
        <v>84</v>
      </c>
      <c r="C18" s="2996">
        <v>0</v>
      </c>
      <c r="D18" s="2997">
        <v>0</v>
      </c>
      <c r="E18" s="3011">
        <v>0</v>
      </c>
      <c r="F18" s="2996">
        <v>0</v>
      </c>
      <c r="G18" s="2997">
        <v>0</v>
      </c>
      <c r="H18" s="3011">
        <v>0</v>
      </c>
      <c r="I18" s="2996">
        <v>0</v>
      </c>
      <c r="J18" s="2997">
        <v>0</v>
      </c>
      <c r="K18" s="3011">
        <v>0</v>
      </c>
      <c r="L18" s="2996">
        <v>0</v>
      </c>
      <c r="M18" s="2997">
        <v>0</v>
      </c>
      <c r="N18" s="3011">
        <v>0</v>
      </c>
      <c r="O18" s="2996">
        <v>0</v>
      </c>
      <c r="P18" s="2997">
        <v>0</v>
      </c>
      <c r="Q18" s="3011">
        <v>0</v>
      </c>
      <c r="R18" s="2998">
        <v>0</v>
      </c>
      <c r="S18" s="2999">
        <v>0</v>
      </c>
      <c r="T18" s="3023">
        <v>0</v>
      </c>
    </row>
    <row r="19" spans="2:20" ht="27" thickBot="1">
      <c r="B19" s="3071" t="s">
        <v>90</v>
      </c>
      <c r="C19" s="3061">
        <v>0</v>
      </c>
      <c r="D19" s="3062">
        <v>0</v>
      </c>
      <c r="E19" s="3041">
        <v>0</v>
      </c>
      <c r="F19" s="3061">
        <v>0</v>
      </c>
      <c r="G19" s="3062">
        <v>0</v>
      </c>
      <c r="H19" s="3041">
        <v>0</v>
      </c>
      <c r="I19" s="3061">
        <v>0</v>
      </c>
      <c r="J19" s="3062">
        <v>0</v>
      </c>
      <c r="K19" s="3041">
        <v>0</v>
      </c>
      <c r="L19" s="3061">
        <v>0</v>
      </c>
      <c r="M19" s="3062">
        <v>0</v>
      </c>
      <c r="N19" s="3041">
        <v>0</v>
      </c>
      <c r="O19" s="3061">
        <v>0</v>
      </c>
      <c r="P19" s="3062">
        <v>0</v>
      </c>
      <c r="Q19" s="3041">
        <v>0</v>
      </c>
      <c r="R19" s="3061">
        <v>0</v>
      </c>
      <c r="S19" s="3062">
        <v>0</v>
      </c>
      <c r="T19" s="3041">
        <v>0</v>
      </c>
    </row>
    <row r="20" spans="2:20" ht="38.25" customHeight="1" thickBot="1">
      <c r="B20" s="3052" t="s">
        <v>19</v>
      </c>
      <c r="C20" s="3037">
        <v>0</v>
      </c>
      <c r="D20" s="3038">
        <v>0</v>
      </c>
      <c r="E20" s="3039">
        <v>0</v>
      </c>
      <c r="F20" s="3037">
        <v>0</v>
      </c>
      <c r="G20" s="3038">
        <v>0</v>
      </c>
      <c r="H20" s="3039">
        <v>0</v>
      </c>
      <c r="I20" s="3037">
        <v>0</v>
      </c>
      <c r="J20" s="3038">
        <v>0</v>
      </c>
      <c r="K20" s="3039">
        <v>0</v>
      </c>
      <c r="L20" s="3037">
        <v>0</v>
      </c>
      <c r="M20" s="3038">
        <v>0</v>
      </c>
      <c r="N20" s="3039">
        <v>0</v>
      </c>
      <c r="O20" s="3037">
        <v>0</v>
      </c>
      <c r="P20" s="3038">
        <v>0</v>
      </c>
      <c r="Q20" s="3039">
        <v>0</v>
      </c>
      <c r="R20" s="3008">
        <v>0</v>
      </c>
      <c r="S20" s="3012">
        <v>0</v>
      </c>
      <c r="T20" s="3013">
        <v>0</v>
      </c>
    </row>
    <row r="21" spans="2:20" ht="27" thickBot="1">
      <c r="B21" s="3025" t="s">
        <v>205</v>
      </c>
      <c r="C21" s="3037">
        <v>0</v>
      </c>
      <c r="D21" s="3038">
        <v>30</v>
      </c>
      <c r="E21" s="3039">
        <v>30</v>
      </c>
      <c r="F21" s="3037">
        <v>0</v>
      </c>
      <c r="G21" s="3038">
        <v>13</v>
      </c>
      <c r="H21" s="3039">
        <v>13</v>
      </c>
      <c r="I21" s="3037">
        <v>0</v>
      </c>
      <c r="J21" s="3038">
        <v>13</v>
      </c>
      <c r="K21" s="3039">
        <v>13</v>
      </c>
      <c r="L21" s="3037">
        <v>0</v>
      </c>
      <c r="M21" s="3038">
        <v>0</v>
      </c>
      <c r="N21" s="3039">
        <v>0</v>
      </c>
      <c r="O21" s="3037">
        <v>0</v>
      </c>
      <c r="P21" s="3038">
        <v>0</v>
      </c>
      <c r="Q21" s="3039">
        <v>0</v>
      </c>
      <c r="R21" s="3008">
        <v>0</v>
      </c>
      <c r="S21" s="3012">
        <v>56</v>
      </c>
      <c r="T21" s="3013">
        <v>56</v>
      </c>
    </row>
    <row r="22" spans="2:20" ht="36.75" thickBot="1">
      <c r="B22" s="3025" t="s">
        <v>34</v>
      </c>
      <c r="C22" s="3037">
        <v>0</v>
      </c>
      <c r="D22" s="3038">
        <v>0</v>
      </c>
      <c r="E22" s="3039">
        <v>0</v>
      </c>
      <c r="F22" s="3037">
        <v>0</v>
      </c>
      <c r="G22" s="3038">
        <v>0</v>
      </c>
      <c r="H22" s="3039">
        <v>0</v>
      </c>
      <c r="I22" s="3037">
        <v>0</v>
      </c>
      <c r="J22" s="3038">
        <v>0</v>
      </c>
      <c r="K22" s="3039">
        <v>0</v>
      </c>
      <c r="L22" s="3037">
        <v>0</v>
      </c>
      <c r="M22" s="3038">
        <v>0</v>
      </c>
      <c r="N22" s="3039">
        <v>0</v>
      </c>
      <c r="O22" s="3037">
        <v>0</v>
      </c>
      <c r="P22" s="3038">
        <v>0</v>
      </c>
      <c r="Q22" s="3039">
        <v>0</v>
      </c>
      <c r="R22" s="3008">
        <v>0</v>
      </c>
      <c r="S22" s="3012">
        <v>0</v>
      </c>
      <c r="T22" s="3013">
        <v>0</v>
      </c>
    </row>
    <row r="23" spans="2:20" ht="42.75" customHeight="1" thickBot="1">
      <c r="B23" s="3010" t="s">
        <v>35</v>
      </c>
      <c r="C23" s="3059">
        <f>C21+C22</f>
        <v>0</v>
      </c>
      <c r="D23" s="3059">
        <f t="shared" ref="D23:T23" si="0">D21+D22</f>
        <v>30</v>
      </c>
      <c r="E23" s="3059">
        <f t="shared" si="0"/>
        <v>30</v>
      </c>
      <c r="F23" s="3059">
        <f t="shared" si="0"/>
        <v>0</v>
      </c>
      <c r="G23" s="3059">
        <f t="shared" si="0"/>
        <v>13</v>
      </c>
      <c r="H23" s="3059">
        <f t="shared" si="0"/>
        <v>13</v>
      </c>
      <c r="I23" s="3059">
        <f t="shared" si="0"/>
        <v>0</v>
      </c>
      <c r="J23" s="3059">
        <f t="shared" si="0"/>
        <v>13</v>
      </c>
      <c r="K23" s="3059">
        <f t="shared" si="0"/>
        <v>13</v>
      </c>
      <c r="L23" s="3059">
        <f t="shared" si="0"/>
        <v>0</v>
      </c>
      <c r="M23" s="3059">
        <f t="shared" si="0"/>
        <v>0</v>
      </c>
      <c r="N23" s="3059">
        <f t="shared" si="0"/>
        <v>0</v>
      </c>
      <c r="O23" s="3059">
        <f t="shared" si="0"/>
        <v>0</v>
      </c>
      <c r="P23" s="3059">
        <f t="shared" si="0"/>
        <v>0</v>
      </c>
      <c r="Q23" s="3059">
        <f t="shared" si="0"/>
        <v>0</v>
      </c>
      <c r="R23" s="3059">
        <f t="shared" si="0"/>
        <v>0</v>
      </c>
      <c r="S23" s="3059">
        <f t="shared" si="0"/>
        <v>56</v>
      </c>
      <c r="T23" s="3059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20"/>
  <sheetViews>
    <sheetView zoomScale="60" zoomScaleNormal="60" workbookViewId="0">
      <selection activeCell="M30" sqref="M30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7130" t="s">
        <v>204</v>
      </c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  <c r="Q1" s="7130"/>
      <c r="R1" s="7130"/>
      <c r="S1" s="7130"/>
      <c r="T1" s="7130"/>
    </row>
    <row r="2" spans="1:20">
      <c r="A2" s="7136"/>
      <c r="B2" s="7136"/>
      <c r="C2" s="7136"/>
      <c r="D2" s="7136"/>
      <c r="E2" s="7136"/>
      <c r="F2" s="7136"/>
      <c r="G2" s="7136"/>
      <c r="H2" s="7136"/>
      <c r="I2" s="7136"/>
      <c r="J2" s="7136"/>
      <c r="K2" s="7136"/>
      <c r="L2" s="7136"/>
      <c r="M2" s="7136"/>
      <c r="N2" s="7136"/>
      <c r="O2" s="7136"/>
      <c r="P2" s="7136"/>
      <c r="Q2" s="7136"/>
      <c r="R2" s="7136"/>
      <c r="S2" s="7136"/>
      <c r="T2" s="7136"/>
    </row>
    <row r="3" spans="1:20">
      <c r="A3" s="7130" t="s">
        <v>430</v>
      </c>
      <c r="B3" s="7130"/>
      <c r="C3" s="7130"/>
      <c r="D3" s="7130"/>
      <c r="E3" s="7130"/>
      <c r="F3" s="7130"/>
      <c r="G3" s="7130"/>
      <c r="H3" s="7130"/>
      <c r="I3" s="7130"/>
      <c r="J3" s="7130"/>
      <c r="K3" s="7130"/>
      <c r="L3" s="7130"/>
      <c r="M3" s="7130"/>
      <c r="N3" s="7130"/>
      <c r="O3" s="7130"/>
      <c r="P3" s="7130"/>
      <c r="Q3" s="7130"/>
      <c r="R3" s="7130"/>
      <c r="S3" s="7130"/>
      <c r="T3" s="7130"/>
    </row>
    <row r="4" spans="1:20" ht="26.25" thickBot="1">
      <c r="A4" s="169">
        <v>2</v>
      </c>
      <c r="B4" s="346"/>
    </row>
    <row r="5" spans="1:20" ht="26.25" thickBot="1">
      <c r="B5" s="7132" t="s">
        <v>1</v>
      </c>
      <c r="C5" s="7137" t="s">
        <v>2</v>
      </c>
      <c r="D5" s="7137"/>
      <c r="E5" s="7137"/>
      <c r="F5" s="7134" t="s">
        <v>3</v>
      </c>
      <c r="G5" s="7134"/>
      <c r="H5" s="7134"/>
      <c r="I5" s="7138" t="s">
        <v>4</v>
      </c>
      <c r="J5" s="7138"/>
      <c r="K5" s="7138"/>
      <c r="L5" s="7133" t="s">
        <v>5</v>
      </c>
      <c r="M5" s="7133"/>
      <c r="N5" s="7133"/>
      <c r="O5" s="7137">
        <v>5</v>
      </c>
      <c r="P5" s="7137"/>
      <c r="Q5" s="7137"/>
      <c r="R5" s="7135" t="s">
        <v>360</v>
      </c>
      <c r="S5" s="7135"/>
      <c r="T5" s="7135"/>
    </row>
    <row r="6" spans="1:20" ht="26.25" thickBot="1">
      <c r="B6" s="7132"/>
      <c r="C6" s="7137"/>
      <c r="D6" s="7137"/>
      <c r="E6" s="7137"/>
      <c r="F6" s="7134"/>
      <c r="G6" s="7134"/>
      <c r="H6" s="7134"/>
      <c r="I6" s="7138"/>
      <c r="J6" s="7138"/>
      <c r="K6" s="7138"/>
      <c r="L6" s="7133"/>
      <c r="M6" s="7133"/>
      <c r="N6" s="7133"/>
      <c r="O6" s="7137"/>
      <c r="P6" s="7137"/>
      <c r="Q6" s="7137"/>
      <c r="R6" s="7135"/>
      <c r="S6" s="7135"/>
      <c r="T6" s="7135"/>
    </row>
    <row r="7" spans="1:20" ht="53.25" thickBot="1">
      <c r="B7" s="7132"/>
      <c r="C7" s="2990" t="s">
        <v>7</v>
      </c>
      <c r="D7" s="2990" t="s">
        <v>8</v>
      </c>
      <c r="E7" s="2991" t="s">
        <v>9</v>
      </c>
      <c r="F7" s="2990" t="s">
        <v>7</v>
      </c>
      <c r="G7" s="2990" t="s">
        <v>8</v>
      </c>
      <c r="H7" s="2991" t="s">
        <v>9</v>
      </c>
      <c r="I7" s="2990" t="s">
        <v>7</v>
      </c>
      <c r="J7" s="2990" t="s">
        <v>8</v>
      </c>
      <c r="K7" s="2991" t="s">
        <v>9</v>
      </c>
      <c r="L7" s="2990" t="s">
        <v>7</v>
      </c>
      <c r="M7" s="2990" t="s">
        <v>8</v>
      </c>
      <c r="N7" s="2991" t="s">
        <v>9</v>
      </c>
      <c r="O7" s="2990" t="s">
        <v>7</v>
      </c>
      <c r="P7" s="2990" t="s">
        <v>8</v>
      </c>
      <c r="Q7" s="2991" t="s">
        <v>9</v>
      </c>
      <c r="R7" s="2990" t="s">
        <v>7</v>
      </c>
      <c r="S7" s="2990" t="s">
        <v>8</v>
      </c>
      <c r="T7" s="2991" t="s">
        <v>9</v>
      </c>
    </row>
    <row r="8" spans="1:20" ht="27" thickBot="1">
      <c r="B8" s="3047" t="s">
        <v>10</v>
      </c>
      <c r="C8" s="3048"/>
      <c r="D8" s="3048"/>
      <c r="E8" s="3042"/>
      <c r="F8" s="3048"/>
      <c r="G8" s="3048"/>
      <c r="H8" s="3042"/>
      <c r="I8" s="3048"/>
      <c r="J8" s="3048"/>
      <c r="K8" s="3042"/>
      <c r="L8" s="3048"/>
      <c r="M8" s="3048"/>
      <c r="N8" s="3042"/>
      <c r="O8" s="3049"/>
      <c r="P8" s="3049"/>
      <c r="Q8" s="3042"/>
      <c r="R8" s="3009"/>
      <c r="S8" s="3009"/>
      <c r="T8" s="3009"/>
    </row>
    <row r="9" spans="1:20" ht="27" thickBot="1">
      <c r="B9" s="3070" t="s">
        <v>93</v>
      </c>
      <c r="C9" s="3037">
        <v>0</v>
      </c>
      <c r="D9" s="3038">
        <v>19</v>
      </c>
      <c r="E9" s="3039">
        <v>19</v>
      </c>
      <c r="F9" s="3037">
        <v>0</v>
      </c>
      <c r="G9" s="3038">
        <v>0</v>
      </c>
      <c r="H9" s="3039">
        <v>0</v>
      </c>
      <c r="I9" s="3037">
        <v>0</v>
      </c>
      <c r="J9" s="3038">
        <v>0</v>
      </c>
      <c r="K9" s="3039">
        <v>0</v>
      </c>
      <c r="L9" s="3037">
        <v>0</v>
      </c>
      <c r="M9" s="3038">
        <v>0</v>
      </c>
      <c r="N9" s="3039">
        <v>0</v>
      </c>
      <c r="O9" s="3037">
        <v>0</v>
      </c>
      <c r="P9" s="3038">
        <v>0</v>
      </c>
      <c r="Q9" s="3039">
        <v>0</v>
      </c>
      <c r="R9" s="3037">
        <v>0</v>
      </c>
      <c r="S9" s="3012">
        <v>19</v>
      </c>
      <c r="T9" s="3013">
        <v>19</v>
      </c>
    </row>
    <row r="10" spans="1:20" ht="27" thickBot="1">
      <c r="B10" s="3093" t="s">
        <v>361</v>
      </c>
      <c r="C10" s="3037">
        <v>0</v>
      </c>
      <c r="D10" s="3038">
        <v>19</v>
      </c>
      <c r="E10" s="3039">
        <v>19</v>
      </c>
      <c r="F10" s="3037">
        <v>0</v>
      </c>
      <c r="G10" s="3038">
        <v>0</v>
      </c>
      <c r="H10" s="3039">
        <v>0</v>
      </c>
      <c r="I10" s="3037">
        <v>0</v>
      </c>
      <c r="J10" s="3038">
        <v>0</v>
      </c>
      <c r="K10" s="3039">
        <v>0</v>
      </c>
      <c r="L10" s="3037">
        <v>0</v>
      </c>
      <c r="M10" s="3038">
        <v>0</v>
      </c>
      <c r="N10" s="3039">
        <v>0</v>
      </c>
      <c r="O10" s="3037">
        <v>0</v>
      </c>
      <c r="P10" s="3038">
        <v>0</v>
      </c>
      <c r="Q10" s="3039">
        <v>0</v>
      </c>
      <c r="R10" s="3037">
        <v>0</v>
      </c>
      <c r="S10" s="3012">
        <v>19</v>
      </c>
      <c r="T10" s="3013">
        <v>19</v>
      </c>
    </row>
    <row r="11" spans="1:20" ht="27" thickBot="1">
      <c r="B11" s="3088" t="s">
        <v>15</v>
      </c>
      <c r="C11" s="3037"/>
      <c r="D11" s="3038"/>
      <c r="E11" s="3039"/>
      <c r="F11" s="3037"/>
      <c r="G11" s="3038"/>
      <c r="H11" s="3039"/>
      <c r="I11" s="3037"/>
      <c r="J11" s="3038"/>
      <c r="K11" s="3039"/>
      <c r="L11" s="3037"/>
      <c r="M11" s="3038"/>
      <c r="N11" s="3039"/>
      <c r="O11" s="3008"/>
      <c r="P11" s="3012"/>
      <c r="Q11" s="3013"/>
      <c r="R11" s="3008"/>
      <c r="S11" s="3012"/>
      <c r="T11" s="3013"/>
    </row>
    <row r="12" spans="1:20" ht="27" thickBot="1">
      <c r="B12" s="3014" t="s">
        <v>16</v>
      </c>
      <c r="C12" s="3037">
        <v>0</v>
      </c>
      <c r="D12" s="3038">
        <v>19</v>
      </c>
      <c r="E12" s="3039">
        <v>19</v>
      </c>
      <c r="F12" s="3037">
        <v>0</v>
      </c>
      <c r="G12" s="3038">
        <v>0</v>
      </c>
      <c r="H12" s="3039">
        <v>0</v>
      </c>
      <c r="I12" s="3037">
        <v>0</v>
      </c>
      <c r="J12" s="3038">
        <v>0</v>
      </c>
      <c r="K12" s="3039">
        <v>0</v>
      </c>
      <c r="L12" s="3037">
        <v>0</v>
      </c>
      <c r="M12" s="3038">
        <v>0</v>
      </c>
      <c r="N12" s="3039">
        <v>0</v>
      </c>
      <c r="O12" s="3037">
        <v>0</v>
      </c>
      <c r="P12" s="3038">
        <v>0</v>
      </c>
      <c r="Q12" s="3039">
        <v>0</v>
      </c>
      <c r="R12" s="3037">
        <v>0</v>
      </c>
      <c r="S12" s="3012">
        <v>19</v>
      </c>
      <c r="T12" s="3013">
        <v>19</v>
      </c>
    </row>
    <row r="13" spans="1:20" ht="27" thickBot="1">
      <c r="B13" s="3070" t="s">
        <v>93</v>
      </c>
      <c r="C13" s="3037">
        <v>0</v>
      </c>
      <c r="D13" s="3038">
        <v>19</v>
      </c>
      <c r="E13" s="3039">
        <v>19</v>
      </c>
      <c r="F13" s="3037">
        <v>0</v>
      </c>
      <c r="G13" s="3038">
        <v>0</v>
      </c>
      <c r="H13" s="3039">
        <v>0</v>
      </c>
      <c r="I13" s="3037">
        <v>0</v>
      </c>
      <c r="J13" s="3038">
        <v>0</v>
      </c>
      <c r="K13" s="3039">
        <v>0</v>
      </c>
      <c r="L13" s="3037">
        <v>0</v>
      </c>
      <c r="M13" s="3038">
        <v>0</v>
      </c>
      <c r="N13" s="3039">
        <v>0</v>
      </c>
      <c r="O13" s="3037">
        <v>0</v>
      </c>
      <c r="P13" s="3038">
        <v>0</v>
      </c>
      <c r="Q13" s="3039">
        <v>0</v>
      </c>
      <c r="R13" s="3037">
        <v>0</v>
      </c>
      <c r="S13" s="3012">
        <v>19</v>
      </c>
      <c r="T13" s="3013">
        <v>19</v>
      </c>
    </row>
    <row r="14" spans="1:20" ht="27" thickBot="1">
      <c r="B14" s="3075" t="s">
        <v>17</v>
      </c>
      <c r="C14" s="3037">
        <v>0</v>
      </c>
      <c r="D14" s="3038">
        <v>19</v>
      </c>
      <c r="E14" s="3039">
        <v>19</v>
      </c>
      <c r="F14" s="3037">
        <v>0</v>
      </c>
      <c r="G14" s="3038">
        <v>0</v>
      </c>
      <c r="H14" s="3039">
        <v>0</v>
      </c>
      <c r="I14" s="3037">
        <v>0</v>
      </c>
      <c r="J14" s="3038">
        <v>0</v>
      </c>
      <c r="K14" s="3039">
        <v>0</v>
      </c>
      <c r="L14" s="3037">
        <v>0</v>
      </c>
      <c r="M14" s="3038">
        <v>0</v>
      </c>
      <c r="N14" s="3039">
        <v>0</v>
      </c>
      <c r="O14" s="3037">
        <v>0</v>
      </c>
      <c r="P14" s="3038">
        <v>0</v>
      </c>
      <c r="Q14" s="3039">
        <v>0</v>
      </c>
      <c r="R14" s="3037">
        <v>0</v>
      </c>
      <c r="S14" s="3012">
        <v>19</v>
      </c>
      <c r="T14" s="3013">
        <v>19</v>
      </c>
    </row>
    <row r="15" spans="1:20" ht="51.75" thickBot="1">
      <c r="B15" s="3018" t="s">
        <v>18</v>
      </c>
      <c r="C15" s="3037">
        <v>0</v>
      </c>
      <c r="D15" s="3038">
        <v>0</v>
      </c>
      <c r="E15" s="3039">
        <v>0</v>
      </c>
      <c r="F15" s="3037">
        <v>0</v>
      </c>
      <c r="G15" s="3038">
        <v>0</v>
      </c>
      <c r="H15" s="3039">
        <v>0</v>
      </c>
      <c r="I15" s="3037">
        <v>0</v>
      </c>
      <c r="J15" s="3038">
        <v>0</v>
      </c>
      <c r="K15" s="3039">
        <v>0</v>
      </c>
      <c r="L15" s="3037">
        <v>0</v>
      </c>
      <c r="M15" s="3038">
        <v>0</v>
      </c>
      <c r="N15" s="3039">
        <v>0</v>
      </c>
      <c r="O15" s="3037">
        <v>0</v>
      </c>
      <c r="P15" s="3038">
        <v>0</v>
      </c>
      <c r="Q15" s="3039">
        <v>0</v>
      </c>
      <c r="R15" s="3037">
        <v>0</v>
      </c>
      <c r="S15" s="3038">
        <v>0</v>
      </c>
      <c r="T15" s="3039">
        <v>0</v>
      </c>
    </row>
    <row r="16" spans="1:20" ht="27" thickBot="1">
      <c r="B16" s="3070" t="s">
        <v>93</v>
      </c>
      <c r="C16" s="3037">
        <v>0</v>
      </c>
      <c r="D16" s="3038">
        <v>0</v>
      </c>
      <c r="E16" s="3039">
        <v>0</v>
      </c>
      <c r="F16" s="3037">
        <v>0</v>
      </c>
      <c r="G16" s="3038">
        <v>0</v>
      </c>
      <c r="H16" s="3039">
        <v>0</v>
      </c>
      <c r="I16" s="3094">
        <v>0</v>
      </c>
      <c r="J16" s="3038">
        <v>0</v>
      </c>
      <c r="K16" s="3073">
        <v>0</v>
      </c>
      <c r="L16" s="3094">
        <v>0</v>
      </c>
      <c r="M16" s="3038">
        <v>0</v>
      </c>
      <c r="N16" s="3073">
        <v>0</v>
      </c>
      <c r="O16" s="3094">
        <v>0</v>
      </c>
      <c r="P16" s="3038">
        <v>0</v>
      </c>
      <c r="Q16" s="3073">
        <v>0</v>
      </c>
      <c r="R16" s="3033">
        <v>0</v>
      </c>
      <c r="S16" s="3012">
        <v>0</v>
      </c>
      <c r="T16" s="3035">
        <v>0</v>
      </c>
    </row>
    <row r="17" spans="2:20" ht="51.75" thickBot="1">
      <c r="B17" s="3052" t="s">
        <v>19</v>
      </c>
      <c r="C17" s="3094">
        <v>0</v>
      </c>
      <c r="D17" s="3038">
        <v>0</v>
      </c>
      <c r="E17" s="3073">
        <v>0</v>
      </c>
      <c r="F17" s="3037">
        <v>0</v>
      </c>
      <c r="G17" s="3038">
        <v>0</v>
      </c>
      <c r="H17" s="3039">
        <v>0</v>
      </c>
      <c r="I17" s="3094">
        <v>0</v>
      </c>
      <c r="J17" s="3038">
        <v>0</v>
      </c>
      <c r="K17" s="3073">
        <v>0</v>
      </c>
      <c r="L17" s="3094">
        <v>0</v>
      </c>
      <c r="M17" s="3038">
        <v>0</v>
      </c>
      <c r="N17" s="3073">
        <v>0</v>
      </c>
      <c r="O17" s="3094">
        <v>0</v>
      </c>
      <c r="P17" s="3038">
        <v>0</v>
      </c>
      <c r="Q17" s="3073">
        <v>0</v>
      </c>
      <c r="R17" s="3033">
        <v>0</v>
      </c>
      <c r="S17" s="3012">
        <v>0</v>
      </c>
      <c r="T17" s="3035">
        <v>0</v>
      </c>
    </row>
    <row r="18" spans="2:20" ht="27" thickBot="1">
      <c r="B18" s="3025" t="s">
        <v>205</v>
      </c>
      <c r="C18" s="3094">
        <v>0</v>
      </c>
      <c r="D18" s="3038">
        <v>19</v>
      </c>
      <c r="E18" s="3073">
        <v>19</v>
      </c>
      <c r="F18" s="3037">
        <v>0</v>
      </c>
      <c r="G18" s="3038">
        <v>0</v>
      </c>
      <c r="H18" s="3039">
        <v>0</v>
      </c>
      <c r="I18" s="3094">
        <v>0</v>
      </c>
      <c r="J18" s="3038">
        <v>0</v>
      </c>
      <c r="K18" s="3073">
        <v>0</v>
      </c>
      <c r="L18" s="3094">
        <v>0</v>
      </c>
      <c r="M18" s="3038">
        <v>0</v>
      </c>
      <c r="N18" s="3073">
        <v>0</v>
      </c>
      <c r="O18" s="3094">
        <v>0</v>
      </c>
      <c r="P18" s="3038">
        <v>0</v>
      </c>
      <c r="Q18" s="3073">
        <v>0</v>
      </c>
      <c r="R18" s="3033">
        <v>0</v>
      </c>
      <c r="S18" s="3012">
        <v>19</v>
      </c>
      <c r="T18" s="3035">
        <v>19</v>
      </c>
    </row>
    <row r="19" spans="2:20" ht="36.75" thickBot="1">
      <c r="B19" s="3025" t="s">
        <v>34</v>
      </c>
      <c r="C19" s="3094">
        <v>0</v>
      </c>
      <c r="D19" s="3038">
        <v>0</v>
      </c>
      <c r="E19" s="3073">
        <v>0</v>
      </c>
      <c r="F19" s="3037">
        <v>0</v>
      </c>
      <c r="G19" s="3038">
        <v>0</v>
      </c>
      <c r="H19" s="3039">
        <v>0</v>
      </c>
      <c r="I19" s="3094">
        <v>0</v>
      </c>
      <c r="J19" s="3038">
        <v>0</v>
      </c>
      <c r="K19" s="3073">
        <v>0</v>
      </c>
      <c r="L19" s="3094">
        <v>0</v>
      </c>
      <c r="M19" s="3038">
        <v>0</v>
      </c>
      <c r="N19" s="3073">
        <v>0</v>
      </c>
      <c r="O19" s="3094">
        <v>0</v>
      </c>
      <c r="P19" s="3038">
        <v>0</v>
      </c>
      <c r="Q19" s="3073">
        <v>0</v>
      </c>
      <c r="R19" s="3033">
        <v>0</v>
      </c>
      <c r="S19" s="3012">
        <v>0</v>
      </c>
      <c r="T19" s="3035">
        <v>0</v>
      </c>
    </row>
    <row r="20" spans="2:20" ht="51.75" thickBot="1">
      <c r="B20" s="3010" t="s">
        <v>35</v>
      </c>
      <c r="C20" s="3027">
        <v>0</v>
      </c>
      <c r="D20" s="3027">
        <v>19</v>
      </c>
      <c r="E20" s="3027">
        <v>19</v>
      </c>
      <c r="F20" s="3027">
        <v>0</v>
      </c>
      <c r="G20" s="3027">
        <v>0</v>
      </c>
      <c r="H20" s="3027">
        <v>0</v>
      </c>
      <c r="I20" s="3027">
        <v>0</v>
      </c>
      <c r="J20" s="3027">
        <v>0</v>
      </c>
      <c r="K20" s="3027">
        <v>0</v>
      </c>
      <c r="L20" s="3027">
        <v>0</v>
      </c>
      <c r="M20" s="3027">
        <v>0</v>
      </c>
      <c r="N20" s="3027">
        <v>0</v>
      </c>
      <c r="O20" s="3027">
        <v>0</v>
      </c>
      <c r="P20" s="3027">
        <v>0</v>
      </c>
      <c r="Q20" s="3027">
        <v>0</v>
      </c>
      <c r="R20" s="3009">
        <v>0</v>
      </c>
      <c r="S20" s="3009">
        <v>19</v>
      </c>
      <c r="T20" s="3009">
        <v>19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18"/>
  <sheetViews>
    <sheetView zoomScale="60" zoomScaleNormal="60" workbookViewId="0">
      <selection activeCell="F22" sqref="F22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7130" t="s">
        <v>204</v>
      </c>
      <c r="B1" s="7130"/>
      <c r="C1" s="7130"/>
      <c r="D1" s="7130"/>
      <c r="E1" s="7130"/>
      <c r="F1" s="7130"/>
      <c r="G1" s="7130"/>
      <c r="H1" s="7130"/>
      <c r="I1" s="7130"/>
      <c r="J1" s="7130"/>
      <c r="K1" s="7130"/>
      <c r="L1" s="7130"/>
      <c r="M1" s="7130"/>
      <c r="N1" s="7130"/>
      <c r="O1" s="7130"/>
      <c r="P1" s="7130"/>
      <c r="Q1" s="7130"/>
      <c r="R1" s="7130"/>
      <c r="S1" s="7130"/>
      <c r="T1" s="7130"/>
    </row>
    <row r="2" spans="1:40">
      <c r="A2" s="7136"/>
      <c r="B2" s="7136"/>
      <c r="C2" s="7136"/>
      <c r="D2" s="7136"/>
      <c r="E2" s="7136"/>
      <c r="F2" s="7136"/>
      <c r="G2" s="7136"/>
      <c r="H2" s="7136"/>
      <c r="I2" s="7136"/>
      <c r="J2" s="7136"/>
      <c r="K2" s="7136"/>
      <c r="L2" s="7136"/>
      <c r="M2" s="7136"/>
      <c r="N2" s="7136"/>
      <c r="O2" s="7136"/>
      <c r="P2" s="7136"/>
      <c r="Q2" s="7136"/>
      <c r="R2" s="7136"/>
      <c r="S2" s="7136"/>
      <c r="T2" s="7136"/>
    </row>
    <row r="3" spans="1:40">
      <c r="A3" s="7130" t="s">
        <v>431</v>
      </c>
      <c r="B3" s="7130"/>
      <c r="C3" s="7130"/>
      <c r="D3" s="7130"/>
      <c r="E3" s="7130"/>
      <c r="F3" s="7130"/>
      <c r="G3" s="7130"/>
      <c r="H3" s="7130"/>
      <c r="I3" s="7130"/>
      <c r="J3" s="7130"/>
      <c r="K3" s="7130"/>
      <c r="L3" s="7130"/>
      <c r="M3" s="7130"/>
      <c r="N3" s="7130"/>
      <c r="O3" s="7130"/>
      <c r="P3" s="7130"/>
      <c r="Q3" s="7130"/>
      <c r="R3" s="7130"/>
      <c r="S3" s="7130"/>
      <c r="T3" s="7130"/>
    </row>
    <row r="4" spans="1:40" ht="26.25" thickBot="1">
      <c r="A4" s="169">
        <v>2</v>
      </c>
      <c r="B4" s="346"/>
    </row>
    <row r="5" spans="1:40" ht="26.25" thickBot="1">
      <c r="B5" s="7132" t="s">
        <v>1</v>
      </c>
      <c r="C5" s="7137" t="s">
        <v>2</v>
      </c>
      <c r="D5" s="7137"/>
      <c r="E5" s="7137"/>
      <c r="F5" s="7134" t="s">
        <v>3</v>
      </c>
      <c r="G5" s="7134"/>
      <c r="H5" s="7134"/>
      <c r="I5" s="7138" t="s">
        <v>4</v>
      </c>
      <c r="J5" s="7138"/>
      <c r="K5" s="7138"/>
      <c r="L5" s="7133" t="s">
        <v>5</v>
      </c>
      <c r="M5" s="7133"/>
      <c r="N5" s="7133"/>
      <c r="O5" s="7137">
        <v>5</v>
      </c>
      <c r="P5" s="7137"/>
      <c r="Q5" s="7137"/>
      <c r="R5" s="7135" t="s">
        <v>357</v>
      </c>
      <c r="S5" s="7135"/>
      <c r="T5" s="7135"/>
    </row>
    <row r="6" spans="1:40" ht="26.25" thickBot="1">
      <c r="B6" s="7132"/>
      <c r="C6" s="7137"/>
      <c r="D6" s="7137"/>
      <c r="E6" s="7137"/>
      <c r="F6" s="7134"/>
      <c r="G6" s="7134"/>
      <c r="H6" s="7134"/>
      <c r="I6" s="7138"/>
      <c r="J6" s="7138"/>
      <c r="K6" s="7138"/>
      <c r="L6" s="7133"/>
      <c r="M6" s="7133"/>
      <c r="N6" s="7133"/>
      <c r="O6" s="7137"/>
      <c r="P6" s="7137"/>
      <c r="Q6" s="7137"/>
      <c r="R6" s="7135"/>
      <c r="S6" s="7135"/>
      <c r="T6" s="7135"/>
    </row>
    <row r="7" spans="1:40" ht="53.25" thickBot="1">
      <c r="B7" s="7132"/>
      <c r="C7" s="2990" t="s">
        <v>7</v>
      </c>
      <c r="D7" s="2990" t="s">
        <v>8</v>
      </c>
      <c r="E7" s="2991" t="s">
        <v>9</v>
      </c>
      <c r="F7" s="2990" t="s">
        <v>7</v>
      </c>
      <c r="G7" s="2990" t="s">
        <v>8</v>
      </c>
      <c r="H7" s="2991" t="s">
        <v>9</v>
      </c>
      <c r="I7" s="2990" t="s">
        <v>7</v>
      </c>
      <c r="J7" s="2990" t="s">
        <v>8</v>
      </c>
      <c r="K7" s="2991" t="s">
        <v>9</v>
      </c>
      <c r="L7" s="2990" t="s">
        <v>7</v>
      </c>
      <c r="M7" s="2990" t="s">
        <v>8</v>
      </c>
      <c r="N7" s="2991" t="s">
        <v>9</v>
      </c>
      <c r="O7" s="2990" t="s">
        <v>7</v>
      </c>
      <c r="P7" s="2990" t="s">
        <v>8</v>
      </c>
      <c r="Q7" s="2991" t="s">
        <v>9</v>
      </c>
      <c r="R7" s="2990" t="s">
        <v>7</v>
      </c>
      <c r="S7" s="2990" t="s">
        <v>8</v>
      </c>
      <c r="T7" s="3046" t="s">
        <v>9</v>
      </c>
    </row>
    <row r="8" spans="1:40" ht="27" thickBot="1">
      <c r="B8" s="3047" t="s">
        <v>10</v>
      </c>
      <c r="C8" s="3076"/>
      <c r="D8" s="3077"/>
      <c r="E8" s="3039"/>
      <c r="F8" s="3076"/>
      <c r="G8" s="3077"/>
      <c r="H8" s="3039"/>
      <c r="I8" s="3048"/>
      <c r="J8" s="3048"/>
      <c r="K8" s="3042"/>
      <c r="L8" s="3076"/>
      <c r="M8" s="3077"/>
      <c r="N8" s="3039"/>
      <c r="O8" s="3049"/>
      <c r="P8" s="3049"/>
      <c r="Q8" s="3042"/>
      <c r="R8" s="3008"/>
      <c r="S8" s="3012"/>
      <c r="T8" s="3013"/>
    </row>
    <row r="9" spans="1:40" ht="27" thickBot="1">
      <c r="B9" s="3084" t="s">
        <v>358</v>
      </c>
      <c r="C9" s="3078">
        <v>0</v>
      </c>
      <c r="D9" s="3079">
        <v>20</v>
      </c>
      <c r="E9" s="3080">
        <v>20</v>
      </c>
      <c r="F9" s="3078">
        <v>0</v>
      </c>
      <c r="G9" s="3079">
        <v>0</v>
      </c>
      <c r="H9" s="3080">
        <v>0</v>
      </c>
      <c r="I9" s="3037">
        <v>0</v>
      </c>
      <c r="J9" s="3038">
        <v>0</v>
      </c>
      <c r="K9" s="3039">
        <v>0</v>
      </c>
      <c r="L9" s="3078">
        <v>0</v>
      </c>
      <c r="M9" s="3079">
        <v>0</v>
      </c>
      <c r="N9" s="3080">
        <v>0</v>
      </c>
      <c r="O9" s="3037">
        <v>0</v>
      </c>
      <c r="P9" s="3038">
        <v>0</v>
      </c>
      <c r="Q9" s="3039">
        <v>0</v>
      </c>
      <c r="R9" s="3078">
        <v>0</v>
      </c>
      <c r="S9" s="3082">
        <v>20</v>
      </c>
      <c r="T9" s="3083">
        <v>20</v>
      </c>
    </row>
    <row r="10" spans="1:40" ht="27" thickBot="1">
      <c r="B10" s="3017" t="s">
        <v>359</v>
      </c>
      <c r="C10" s="3037">
        <v>0</v>
      </c>
      <c r="D10" s="3038">
        <v>20</v>
      </c>
      <c r="E10" s="3039">
        <v>20</v>
      </c>
      <c r="F10" s="3037">
        <v>0</v>
      </c>
      <c r="G10" s="3038">
        <v>0</v>
      </c>
      <c r="H10" s="3039">
        <v>0</v>
      </c>
      <c r="I10" s="3037">
        <v>0</v>
      </c>
      <c r="J10" s="3038">
        <v>0</v>
      </c>
      <c r="K10" s="3039">
        <v>0</v>
      </c>
      <c r="L10" s="3037">
        <v>0</v>
      </c>
      <c r="M10" s="3038">
        <v>0</v>
      </c>
      <c r="N10" s="3039">
        <v>0</v>
      </c>
      <c r="O10" s="3037">
        <v>0</v>
      </c>
      <c r="P10" s="3038">
        <v>0</v>
      </c>
      <c r="Q10" s="3039">
        <v>0</v>
      </c>
      <c r="R10" s="3037">
        <v>0</v>
      </c>
      <c r="S10" s="3012">
        <v>20</v>
      </c>
      <c r="T10" s="3013">
        <v>20</v>
      </c>
      <c r="V10" s="3085"/>
      <c r="W10" s="3086"/>
      <c r="X10" s="3086"/>
      <c r="Y10" s="3086"/>
      <c r="Z10" s="3086"/>
      <c r="AA10" s="3086"/>
      <c r="AB10" s="3086"/>
      <c r="AC10" s="3086"/>
      <c r="AD10" s="3086"/>
      <c r="AE10" s="3086"/>
      <c r="AF10" s="3086"/>
      <c r="AG10" s="3086"/>
      <c r="AH10" s="3086"/>
      <c r="AI10" s="3086"/>
      <c r="AJ10" s="3086"/>
      <c r="AK10" s="3086"/>
      <c r="AL10" s="3087"/>
      <c r="AM10" s="3087"/>
      <c r="AN10" s="3087"/>
    </row>
    <row r="11" spans="1:40" ht="27" thickBot="1">
      <c r="B11" s="3088" t="s">
        <v>15</v>
      </c>
      <c r="C11" s="3037"/>
      <c r="D11" s="3038"/>
      <c r="E11" s="3039"/>
      <c r="F11" s="3037"/>
      <c r="G11" s="3038"/>
      <c r="H11" s="3039"/>
      <c r="I11" s="3037"/>
      <c r="J11" s="3038"/>
      <c r="K11" s="3039"/>
      <c r="L11" s="3037"/>
      <c r="M11" s="3038"/>
      <c r="N11" s="3039"/>
      <c r="O11" s="3008"/>
      <c r="P11" s="3012"/>
      <c r="Q11" s="3013"/>
      <c r="R11" s="3008"/>
      <c r="S11" s="3012"/>
      <c r="T11" s="3013"/>
      <c r="V11" s="177"/>
      <c r="W11" s="3086"/>
      <c r="X11" s="3086"/>
      <c r="Y11" s="3086"/>
      <c r="Z11" s="3086"/>
      <c r="AA11" s="3086"/>
      <c r="AB11" s="3086"/>
      <c r="AC11" s="3086"/>
      <c r="AD11" s="3086"/>
      <c r="AE11" s="3086"/>
      <c r="AF11" s="3086"/>
      <c r="AG11" s="3086"/>
      <c r="AH11" s="3086"/>
      <c r="AI11" s="3086"/>
      <c r="AJ11" s="3086"/>
      <c r="AK11" s="3086"/>
      <c r="AL11" s="3086"/>
      <c r="AM11" s="3087"/>
      <c r="AN11" s="3087"/>
    </row>
    <row r="12" spans="1:40" ht="27" thickBot="1">
      <c r="B12" s="3089" t="s">
        <v>16</v>
      </c>
      <c r="C12" s="3037">
        <v>0</v>
      </c>
      <c r="D12" s="3079">
        <v>20</v>
      </c>
      <c r="E12" s="3080">
        <v>20</v>
      </c>
      <c r="F12" s="3078">
        <v>0</v>
      </c>
      <c r="G12" s="3079">
        <v>0</v>
      </c>
      <c r="H12" s="3080">
        <v>0</v>
      </c>
      <c r="I12" s="3078">
        <v>0</v>
      </c>
      <c r="J12" s="3079">
        <v>0</v>
      </c>
      <c r="K12" s="3080">
        <v>0</v>
      </c>
      <c r="L12" s="3078">
        <v>0</v>
      </c>
      <c r="M12" s="3079">
        <v>0</v>
      </c>
      <c r="N12" s="3080">
        <v>0</v>
      </c>
      <c r="O12" s="3078">
        <v>0</v>
      </c>
      <c r="P12" s="3079">
        <v>0</v>
      </c>
      <c r="Q12" s="3080">
        <v>0</v>
      </c>
      <c r="R12" s="3078">
        <v>0</v>
      </c>
      <c r="S12" s="3082">
        <v>20</v>
      </c>
      <c r="T12" s="3083">
        <v>20</v>
      </c>
      <c r="V12" s="3090"/>
      <c r="W12" s="3086"/>
      <c r="X12" s="3086"/>
      <c r="Y12" s="3086"/>
      <c r="Z12" s="3086"/>
      <c r="AA12" s="3086"/>
      <c r="AB12" s="3086"/>
      <c r="AC12" s="3086"/>
      <c r="AD12" s="3086"/>
      <c r="AE12" s="3086"/>
      <c r="AF12" s="3086"/>
      <c r="AG12" s="3086"/>
      <c r="AH12" s="3086"/>
      <c r="AI12" s="3086"/>
      <c r="AJ12" s="3086"/>
      <c r="AK12" s="3086"/>
      <c r="AL12" s="3086"/>
      <c r="AM12" s="3087"/>
      <c r="AN12" s="3087"/>
    </row>
    <row r="13" spans="1:40" ht="27" thickBot="1">
      <c r="B13" s="3091" t="s">
        <v>358</v>
      </c>
      <c r="C13" s="3037">
        <v>0</v>
      </c>
      <c r="D13" s="3038">
        <v>20</v>
      </c>
      <c r="E13" s="3039">
        <v>20</v>
      </c>
      <c r="F13" s="3037">
        <v>0</v>
      </c>
      <c r="G13" s="3038">
        <v>0</v>
      </c>
      <c r="H13" s="3039">
        <v>0</v>
      </c>
      <c r="I13" s="3037">
        <v>0</v>
      </c>
      <c r="J13" s="3038">
        <v>0</v>
      </c>
      <c r="K13" s="3039">
        <v>0</v>
      </c>
      <c r="L13" s="3037">
        <v>0</v>
      </c>
      <c r="M13" s="3038">
        <v>0</v>
      </c>
      <c r="N13" s="3039">
        <v>0</v>
      </c>
      <c r="O13" s="3037">
        <v>0</v>
      </c>
      <c r="P13" s="3038">
        <v>0</v>
      </c>
      <c r="Q13" s="3039">
        <v>0</v>
      </c>
      <c r="R13" s="3037">
        <v>0</v>
      </c>
      <c r="S13" s="3012">
        <v>20</v>
      </c>
      <c r="T13" s="3013">
        <v>20</v>
      </c>
    </row>
    <row r="14" spans="1:40" ht="27" thickBot="1">
      <c r="B14" s="3089" t="s">
        <v>17</v>
      </c>
      <c r="C14" s="3037">
        <v>0</v>
      </c>
      <c r="D14" s="3038">
        <v>20</v>
      </c>
      <c r="E14" s="3039">
        <v>20</v>
      </c>
      <c r="F14" s="3037">
        <v>0</v>
      </c>
      <c r="G14" s="3038">
        <v>0</v>
      </c>
      <c r="H14" s="3039">
        <v>0</v>
      </c>
      <c r="I14" s="3037">
        <v>0</v>
      </c>
      <c r="J14" s="3038">
        <v>0</v>
      </c>
      <c r="K14" s="3039">
        <v>0</v>
      </c>
      <c r="L14" s="3037">
        <v>0</v>
      </c>
      <c r="M14" s="3038">
        <v>0</v>
      </c>
      <c r="N14" s="3039">
        <v>0</v>
      </c>
      <c r="O14" s="3037">
        <v>0</v>
      </c>
      <c r="P14" s="3038">
        <v>0</v>
      </c>
      <c r="Q14" s="3039">
        <v>0</v>
      </c>
      <c r="R14" s="3037">
        <v>0</v>
      </c>
      <c r="S14" s="3012">
        <v>20</v>
      </c>
      <c r="T14" s="3013">
        <v>20</v>
      </c>
    </row>
    <row r="15" spans="1:40" ht="51.75" thickBot="1">
      <c r="B15" s="3018" t="s">
        <v>18</v>
      </c>
      <c r="C15" s="3037">
        <v>0</v>
      </c>
      <c r="D15" s="3038">
        <v>0</v>
      </c>
      <c r="E15" s="3039">
        <v>0</v>
      </c>
      <c r="F15" s="3037">
        <v>0</v>
      </c>
      <c r="G15" s="3038">
        <v>0</v>
      </c>
      <c r="H15" s="3039">
        <v>0</v>
      </c>
      <c r="I15" s="3037">
        <v>0</v>
      </c>
      <c r="J15" s="3038">
        <v>0</v>
      </c>
      <c r="K15" s="3039">
        <v>0</v>
      </c>
      <c r="L15" s="3037">
        <v>0</v>
      </c>
      <c r="M15" s="3038">
        <v>0</v>
      </c>
      <c r="N15" s="3039">
        <v>0</v>
      </c>
      <c r="O15" s="3037">
        <v>0</v>
      </c>
      <c r="P15" s="3038">
        <v>0</v>
      </c>
      <c r="Q15" s="3039">
        <v>0</v>
      </c>
      <c r="R15" s="3037">
        <v>0</v>
      </c>
      <c r="S15" s="3038">
        <v>0</v>
      </c>
      <c r="T15" s="3039">
        <v>0</v>
      </c>
    </row>
    <row r="16" spans="1:40" ht="27" thickBot="1">
      <c r="B16" s="3092" t="s">
        <v>358</v>
      </c>
      <c r="C16" s="3037">
        <v>0</v>
      </c>
      <c r="D16" s="3038">
        <v>0</v>
      </c>
      <c r="E16" s="3039">
        <v>0</v>
      </c>
      <c r="F16" s="3037">
        <v>0</v>
      </c>
      <c r="G16" s="3038">
        <v>0</v>
      </c>
      <c r="H16" s="3039">
        <v>0</v>
      </c>
      <c r="I16" s="3037">
        <v>0</v>
      </c>
      <c r="J16" s="3038">
        <v>0</v>
      </c>
      <c r="K16" s="3039">
        <v>0</v>
      </c>
      <c r="L16" s="3037">
        <v>0</v>
      </c>
      <c r="M16" s="3038">
        <v>0</v>
      </c>
      <c r="N16" s="3039">
        <v>0</v>
      </c>
      <c r="O16" s="3037">
        <v>0</v>
      </c>
      <c r="P16" s="3038">
        <v>0</v>
      </c>
      <c r="Q16" s="3039">
        <v>0</v>
      </c>
      <c r="R16" s="3008">
        <v>0</v>
      </c>
      <c r="S16" s="3012">
        <v>0</v>
      </c>
      <c r="T16" s="3013">
        <v>0</v>
      </c>
    </row>
    <row r="17" spans="2:20" ht="30.75" customHeight="1" thickBot="1">
      <c r="B17" s="3052" t="s">
        <v>19</v>
      </c>
      <c r="C17" s="3037">
        <v>0</v>
      </c>
      <c r="D17" s="3038">
        <v>0</v>
      </c>
      <c r="E17" s="3039">
        <v>0</v>
      </c>
      <c r="F17" s="3037">
        <v>0</v>
      </c>
      <c r="G17" s="3038">
        <v>0</v>
      </c>
      <c r="H17" s="3039">
        <v>0</v>
      </c>
      <c r="I17" s="3037">
        <v>0</v>
      </c>
      <c r="J17" s="3038">
        <v>0</v>
      </c>
      <c r="K17" s="3039">
        <v>0</v>
      </c>
      <c r="L17" s="3037">
        <v>0</v>
      </c>
      <c r="M17" s="3038">
        <v>0</v>
      </c>
      <c r="N17" s="3039">
        <v>0</v>
      </c>
      <c r="O17" s="3037">
        <v>0</v>
      </c>
      <c r="P17" s="3038">
        <v>0</v>
      </c>
      <c r="Q17" s="3039">
        <v>0</v>
      </c>
      <c r="R17" s="3008">
        <v>0</v>
      </c>
      <c r="S17" s="3012">
        <v>0</v>
      </c>
      <c r="T17" s="3013">
        <v>0</v>
      </c>
    </row>
    <row r="18" spans="2:20" ht="35.25" customHeight="1" thickBot="1">
      <c r="B18" s="3010" t="s">
        <v>14</v>
      </c>
      <c r="C18" s="3027">
        <v>0</v>
      </c>
      <c r="D18" s="3027">
        <v>20</v>
      </c>
      <c r="E18" s="3027">
        <v>20</v>
      </c>
      <c r="F18" s="3027">
        <v>0</v>
      </c>
      <c r="G18" s="3027">
        <v>0</v>
      </c>
      <c r="H18" s="3027">
        <v>0</v>
      </c>
      <c r="I18" s="3027">
        <v>0</v>
      </c>
      <c r="J18" s="3027">
        <v>0</v>
      </c>
      <c r="K18" s="3027">
        <v>0</v>
      </c>
      <c r="L18" s="3027">
        <v>0</v>
      </c>
      <c r="M18" s="3027">
        <v>0</v>
      </c>
      <c r="N18" s="3027">
        <v>0</v>
      </c>
      <c r="O18" s="3027">
        <v>0</v>
      </c>
      <c r="P18" s="3027">
        <v>0</v>
      </c>
      <c r="Q18" s="3027">
        <v>0</v>
      </c>
      <c r="R18" s="3009">
        <v>0</v>
      </c>
      <c r="S18" s="3009">
        <v>20</v>
      </c>
      <c r="T18" s="3009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O22" sqref="O22"/>
    </sheetView>
  </sheetViews>
  <sheetFormatPr defaultRowHeight="20.25"/>
  <cols>
    <col min="1" max="1" width="91.42578125" style="424" customWidth="1"/>
    <col min="2" max="2" width="13.85546875" style="424" customWidth="1"/>
    <col min="3" max="3" width="12.140625" style="424" customWidth="1"/>
    <col min="4" max="4" width="11" style="424" customWidth="1"/>
    <col min="5" max="5" width="14.140625" style="424" customWidth="1"/>
    <col min="6" max="6" width="11.85546875" style="424" customWidth="1"/>
    <col min="7" max="7" width="11.5703125" style="424" customWidth="1"/>
    <col min="8" max="8" width="13" style="424" customWidth="1"/>
    <col min="9" max="9" width="12.140625" style="424" customWidth="1"/>
    <col min="10" max="10" width="13" style="424" customWidth="1"/>
    <col min="11" max="11" width="14.28515625" style="424" customWidth="1"/>
    <col min="12" max="12" width="13.140625" style="424" customWidth="1"/>
    <col min="13" max="13" width="10.7109375" style="424" customWidth="1"/>
    <col min="14" max="256" width="9.140625" style="424"/>
    <col min="257" max="257" width="91.42578125" style="424" customWidth="1"/>
    <col min="258" max="258" width="13.85546875" style="424" customWidth="1"/>
    <col min="259" max="259" width="12.140625" style="424" customWidth="1"/>
    <col min="260" max="260" width="11" style="424" customWidth="1"/>
    <col min="261" max="261" width="14.140625" style="424" customWidth="1"/>
    <col min="262" max="262" width="11.85546875" style="424" customWidth="1"/>
    <col min="263" max="263" width="11.5703125" style="424" customWidth="1"/>
    <col min="264" max="264" width="13" style="424" customWidth="1"/>
    <col min="265" max="265" width="12.140625" style="424" customWidth="1"/>
    <col min="266" max="266" width="13" style="424" customWidth="1"/>
    <col min="267" max="267" width="14.28515625" style="424" customWidth="1"/>
    <col min="268" max="268" width="13.140625" style="424" customWidth="1"/>
    <col min="269" max="269" width="10.7109375" style="424" customWidth="1"/>
    <col min="270" max="512" width="9.140625" style="424"/>
    <col min="513" max="513" width="91.42578125" style="424" customWidth="1"/>
    <col min="514" max="514" width="13.85546875" style="424" customWidth="1"/>
    <col min="515" max="515" width="12.140625" style="424" customWidth="1"/>
    <col min="516" max="516" width="11" style="424" customWidth="1"/>
    <col min="517" max="517" width="14.140625" style="424" customWidth="1"/>
    <col min="518" max="518" width="11.85546875" style="424" customWidth="1"/>
    <col min="519" max="519" width="11.5703125" style="424" customWidth="1"/>
    <col min="520" max="520" width="13" style="424" customWidth="1"/>
    <col min="521" max="521" width="12.140625" style="424" customWidth="1"/>
    <col min="522" max="522" width="13" style="424" customWidth="1"/>
    <col min="523" max="523" width="14.28515625" style="424" customWidth="1"/>
    <col min="524" max="524" width="13.140625" style="424" customWidth="1"/>
    <col min="525" max="525" width="10.7109375" style="424" customWidth="1"/>
    <col min="526" max="768" width="9.140625" style="424"/>
    <col min="769" max="769" width="91.42578125" style="424" customWidth="1"/>
    <col min="770" max="770" width="13.85546875" style="424" customWidth="1"/>
    <col min="771" max="771" width="12.140625" style="424" customWidth="1"/>
    <col min="772" max="772" width="11" style="424" customWidth="1"/>
    <col min="773" max="773" width="14.140625" style="424" customWidth="1"/>
    <col min="774" max="774" width="11.85546875" style="424" customWidth="1"/>
    <col min="775" max="775" width="11.5703125" style="424" customWidth="1"/>
    <col min="776" max="776" width="13" style="424" customWidth="1"/>
    <col min="777" max="777" width="12.140625" style="424" customWidth="1"/>
    <col min="778" max="778" width="13" style="424" customWidth="1"/>
    <col min="779" max="779" width="14.28515625" style="424" customWidth="1"/>
    <col min="780" max="780" width="13.140625" style="424" customWidth="1"/>
    <col min="781" max="781" width="10.7109375" style="424" customWidth="1"/>
    <col min="782" max="1024" width="9.140625" style="424"/>
    <col min="1025" max="1025" width="91.42578125" style="424" customWidth="1"/>
    <col min="1026" max="1026" width="13.85546875" style="424" customWidth="1"/>
    <col min="1027" max="1027" width="12.140625" style="424" customWidth="1"/>
    <col min="1028" max="1028" width="11" style="424" customWidth="1"/>
    <col min="1029" max="1029" width="14.140625" style="424" customWidth="1"/>
    <col min="1030" max="1030" width="11.85546875" style="424" customWidth="1"/>
    <col min="1031" max="1031" width="11.5703125" style="424" customWidth="1"/>
    <col min="1032" max="1032" width="13" style="424" customWidth="1"/>
    <col min="1033" max="1033" width="12.140625" style="424" customWidth="1"/>
    <col min="1034" max="1034" width="13" style="424" customWidth="1"/>
    <col min="1035" max="1035" width="14.28515625" style="424" customWidth="1"/>
    <col min="1036" max="1036" width="13.140625" style="424" customWidth="1"/>
    <col min="1037" max="1037" width="10.7109375" style="424" customWidth="1"/>
    <col min="1038" max="1280" width="9.140625" style="424"/>
    <col min="1281" max="1281" width="91.42578125" style="424" customWidth="1"/>
    <col min="1282" max="1282" width="13.85546875" style="424" customWidth="1"/>
    <col min="1283" max="1283" width="12.140625" style="424" customWidth="1"/>
    <col min="1284" max="1284" width="11" style="424" customWidth="1"/>
    <col min="1285" max="1285" width="14.140625" style="424" customWidth="1"/>
    <col min="1286" max="1286" width="11.85546875" style="424" customWidth="1"/>
    <col min="1287" max="1287" width="11.5703125" style="424" customWidth="1"/>
    <col min="1288" max="1288" width="13" style="424" customWidth="1"/>
    <col min="1289" max="1289" width="12.140625" style="424" customWidth="1"/>
    <col min="1290" max="1290" width="13" style="424" customWidth="1"/>
    <col min="1291" max="1291" width="14.28515625" style="424" customWidth="1"/>
    <col min="1292" max="1292" width="13.140625" style="424" customWidth="1"/>
    <col min="1293" max="1293" width="10.7109375" style="424" customWidth="1"/>
    <col min="1294" max="1536" width="9.140625" style="424"/>
    <col min="1537" max="1537" width="91.42578125" style="424" customWidth="1"/>
    <col min="1538" max="1538" width="13.85546875" style="424" customWidth="1"/>
    <col min="1539" max="1539" width="12.140625" style="424" customWidth="1"/>
    <col min="1540" max="1540" width="11" style="424" customWidth="1"/>
    <col min="1541" max="1541" width="14.140625" style="424" customWidth="1"/>
    <col min="1542" max="1542" width="11.85546875" style="424" customWidth="1"/>
    <col min="1543" max="1543" width="11.5703125" style="424" customWidth="1"/>
    <col min="1544" max="1544" width="13" style="424" customWidth="1"/>
    <col min="1545" max="1545" width="12.140625" style="424" customWidth="1"/>
    <col min="1546" max="1546" width="13" style="424" customWidth="1"/>
    <col min="1547" max="1547" width="14.28515625" style="424" customWidth="1"/>
    <col min="1548" max="1548" width="13.140625" style="424" customWidth="1"/>
    <col min="1549" max="1549" width="10.7109375" style="424" customWidth="1"/>
    <col min="1550" max="1792" width="9.140625" style="424"/>
    <col min="1793" max="1793" width="91.42578125" style="424" customWidth="1"/>
    <col min="1794" max="1794" width="13.85546875" style="424" customWidth="1"/>
    <col min="1795" max="1795" width="12.140625" style="424" customWidth="1"/>
    <col min="1796" max="1796" width="11" style="424" customWidth="1"/>
    <col min="1797" max="1797" width="14.140625" style="424" customWidth="1"/>
    <col min="1798" max="1798" width="11.85546875" style="424" customWidth="1"/>
    <col min="1799" max="1799" width="11.5703125" style="424" customWidth="1"/>
    <col min="1800" max="1800" width="13" style="424" customWidth="1"/>
    <col min="1801" max="1801" width="12.140625" style="424" customWidth="1"/>
    <col min="1802" max="1802" width="13" style="424" customWidth="1"/>
    <col min="1803" max="1803" width="14.28515625" style="424" customWidth="1"/>
    <col min="1804" max="1804" width="13.140625" style="424" customWidth="1"/>
    <col min="1805" max="1805" width="10.7109375" style="424" customWidth="1"/>
    <col min="1806" max="2048" width="9.140625" style="424"/>
    <col min="2049" max="2049" width="91.42578125" style="424" customWidth="1"/>
    <col min="2050" max="2050" width="13.85546875" style="424" customWidth="1"/>
    <col min="2051" max="2051" width="12.140625" style="424" customWidth="1"/>
    <col min="2052" max="2052" width="11" style="424" customWidth="1"/>
    <col min="2053" max="2053" width="14.140625" style="424" customWidth="1"/>
    <col min="2054" max="2054" width="11.85546875" style="424" customWidth="1"/>
    <col min="2055" max="2055" width="11.5703125" style="424" customWidth="1"/>
    <col min="2056" max="2056" width="13" style="424" customWidth="1"/>
    <col min="2057" max="2057" width="12.140625" style="424" customWidth="1"/>
    <col min="2058" max="2058" width="13" style="424" customWidth="1"/>
    <col min="2059" max="2059" width="14.28515625" style="424" customWidth="1"/>
    <col min="2060" max="2060" width="13.140625" style="424" customWidth="1"/>
    <col min="2061" max="2061" width="10.7109375" style="424" customWidth="1"/>
    <col min="2062" max="2304" width="9.140625" style="424"/>
    <col min="2305" max="2305" width="91.42578125" style="424" customWidth="1"/>
    <col min="2306" max="2306" width="13.85546875" style="424" customWidth="1"/>
    <col min="2307" max="2307" width="12.140625" style="424" customWidth="1"/>
    <col min="2308" max="2308" width="11" style="424" customWidth="1"/>
    <col min="2309" max="2309" width="14.140625" style="424" customWidth="1"/>
    <col min="2310" max="2310" width="11.85546875" style="424" customWidth="1"/>
    <col min="2311" max="2311" width="11.5703125" style="424" customWidth="1"/>
    <col min="2312" max="2312" width="13" style="424" customWidth="1"/>
    <col min="2313" max="2313" width="12.140625" style="424" customWidth="1"/>
    <col min="2314" max="2314" width="13" style="424" customWidth="1"/>
    <col min="2315" max="2315" width="14.28515625" style="424" customWidth="1"/>
    <col min="2316" max="2316" width="13.140625" style="424" customWidth="1"/>
    <col min="2317" max="2317" width="10.7109375" style="424" customWidth="1"/>
    <col min="2318" max="2560" width="9.140625" style="424"/>
    <col min="2561" max="2561" width="91.42578125" style="424" customWidth="1"/>
    <col min="2562" max="2562" width="13.85546875" style="424" customWidth="1"/>
    <col min="2563" max="2563" width="12.140625" style="424" customWidth="1"/>
    <col min="2564" max="2564" width="11" style="424" customWidth="1"/>
    <col min="2565" max="2565" width="14.140625" style="424" customWidth="1"/>
    <col min="2566" max="2566" width="11.85546875" style="424" customWidth="1"/>
    <col min="2567" max="2567" width="11.5703125" style="424" customWidth="1"/>
    <col min="2568" max="2568" width="13" style="424" customWidth="1"/>
    <col min="2569" max="2569" width="12.140625" style="424" customWidth="1"/>
    <col min="2570" max="2570" width="13" style="424" customWidth="1"/>
    <col min="2571" max="2571" width="14.28515625" style="424" customWidth="1"/>
    <col min="2572" max="2572" width="13.140625" style="424" customWidth="1"/>
    <col min="2573" max="2573" width="10.7109375" style="424" customWidth="1"/>
    <col min="2574" max="2816" width="9.140625" style="424"/>
    <col min="2817" max="2817" width="91.42578125" style="424" customWidth="1"/>
    <col min="2818" max="2818" width="13.85546875" style="424" customWidth="1"/>
    <col min="2819" max="2819" width="12.140625" style="424" customWidth="1"/>
    <col min="2820" max="2820" width="11" style="424" customWidth="1"/>
    <col min="2821" max="2821" width="14.140625" style="424" customWidth="1"/>
    <col min="2822" max="2822" width="11.85546875" style="424" customWidth="1"/>
    <col min="2823" max="2823" width="11.5703125" style="424" customWidth="1"/>
    <col min="2824" max="2824" width="13" style="424" customWidth="1"/>
    <col min="2825" max="2825" width="12.140625" style="424" customWidth="1"/>
    <col min="2826" max="2826" width="13" style="424" customWidth="1"/>
    <col min="2827" max="2827" width="14.28515625" style="424" customWidth="1"/>
    <col min="2828" max="2828" width="13.140625" style="424" customWidth="1"/>
    <col min="2829" max="2829" width="10.7109375" style="424" customWidth="1"/>
    <col min="2830" max="3072" width="9.140625" style="424"/>
    <col min="3073" max="3073" width="91.42578125" style="424" customWidth="1"/>
    <col min="3074" max="3074" width="13.85546875" style="424" customWidth="1"/>
    <col min="3075" max="3075" width="12.140625" style="424" customWidth="1"/>
    <col min="3076" max="3076" width="11" style="424" customWidth="1"/>
    <col min="3077" max="3077" width="14.140625" style="424" customWidth="1"/>
    <col min="3078" max="3078" width="11.85546875" style="424" customWidth="1"/>
    <col min="3079" max="3079" width="11.5703125" style="424" customWidth="1"/>
    <col min="3080" max="3080" width="13" style="424" customWidth="1"/>
    <col min="3081" max="3081" width="12.140625" style="424" customWidth="1"/>
    <col min="3082" max="3082" width="13" style="424" customWidth="1"/>
    <col min="3083" max="3083" width="14.28515625" style="424" customWidth="1"/>
    <col min="3084" max="3084" width="13.140625" style="424" customWidth="1"/>
    <col min="3085" max="3085" width="10.7109375" style="424" customWidth="1"/>
    <col min="3086" max="3328" width="9.140625" style="424"/>
    <col min="3329" max="3329" width="91.42578125" style="424" customWidth="1"/>
    <col min="3330" max="3330" width="13.85546875" style="424" customWidth="1"/>
    <col min="3331" max="3331" width="12.140625" style="424" customWidth="1"/>
    <col min="3332" max="3332" width="11" style="424" customWidth="1"/>
    <col min="3333" max="3333" width="14.140625" style="424" customWidth="1"/>
    <col min="3334" max="3334" width="11.85546875" style="424" customWidth="1"/>
    <col min="3335" max="3335" width="11.5703125" style="424" customWidth="1"/>
    <col min="3336" max="3336" width="13" style="424" customWidth="1"/>
    <col min="3337" max="3337" width="12.140625" style="424" customWidth="1"/>
    <col min="3338" max="3338" width="13" style="424" customWidth="1"/>
    <col min="3339" max="3339" width="14.28515625" style="424" customWidth="1"/>
    <col min="3340" max="3340" width="13.140625" style="424" customWidth="1"/>
    <col min="3341" max="3341" width="10.7109375" style="424" customWidth="1"/>
    <col min="3342" max="3584" width="9.140625" style="424"/>
    <col min="3585" max="3585" width="91.42578125" style="424" customWidth="1"/>
    <col min="3586" max="3586" width="13.85546875" style="424" customWidth="1"/>
    <col min="3587" max="3587" width="12.140625" style="424" customWidth="1"/>
    <col min="3588" max="3588" width="11" style="424" customWidth="1"/>
    <col min="3589" max="3589" width="14.140625" style="424" customWidth="1"/>
    <col min="3590" max="3590" width="11.85546875" style="424" customWidth="1"/>
    <col min="3591" max="3591" width="11.5703125" style="424" customWidth="1"/>
    <col min="3592" max="3592" width="13" style="424" customWidth="1"/>
    <col min="3593" max="3593" width="12.140625" style="424" customWidth="1"/>
    <col min="3594" max="3594" width="13" style="424" customWidth="1"/>
    <col min="3595" max="3595" width="14.28515625" style="424" customWidth="1"/>
    <col min="3596" max="3596" width="13.140625" style="424" customWidth="1"/>
    <col min="3597" max="3597" width="10.7109375" style="424" customWidth="1"/>
    <col min="3598" max="3840" width="9.140625" style="424"/>
    <col min="3841" max="3841" width="91.42578125" style="424" customWidth="1"/>
    <col min="3842" max="3842" width="13.85546875" style="424" customWidth="1"/>
    <col min="3843" max="3843" width="12.140625" style="424" customWidth="1"/>
    <col min="3844" max="3844" width="11" style="424" customWidth="1"/>
    <col min="3845" max="3845" width="14.140625" style="424" customWidth="1"/>
    <col min="3846" max="3846" width="11.85546875" style="424" customWidth="1"/>
    <col min="3847" max="3847" width="11.5703125" style="424" customWidth="1"/>
    <col min="3848" max="3848" width="13" style="424" customWidth="1"/>
    <col min="3849" max="3849" width="12.140625" style="424" customWidth="1"/>
    <col min="3850" max="3850" width="13" style="424" customWidth="1"/>
    <col min="3851" max="3851" width="14.28515625" style="424" customWidth="1"/>
    <col min="3852" max="3852" width="13.140625" style="424" customWidth="1"/>
    <col min="3853" max="3853" width="10.7109375" style="424" customWidth="1"/>
    <col min="3854" max="4096" width="9.140625" style="424"/>
    <col min="4097" max="4097" width="91.42578125" style="424" customWidth="1"/>
    <col min="4098" max="4098" width="13.85546875" style="424" customWidth="1"/>
    <col min="4099" max="4099" width="12.140625" style="424" customWidth="1"/>
    <col min="4100" max="4100" width="11" style="424" customWidth="1"/>
    <col min="4101" max="4101" width="14.140625" style="424" customWidth="1"/>
    <col min="4102" max="4102" width="11.85546875" style="424" customWidth="1"/>
    <col min="4103" max="4103" width="11.5703125" style="424" customWidth="1"/>
    <col min="4104" max="4104" width="13" style="424" customWidth="1"/>
    <col min="4105" max="4105" width="12.140625" style="424" customWidth="1"/>
    <col min="4106" max="4106" width="13" style="424" customWidth="1"/>
    <col min="4107" max="4107" width="14.28515625" style="424" customWidth="1"/>
    <col min="4108" max="4108" width="13.140625" style="424" customWidth="1"/>
    <col min="4109" max="4109" width="10.7109375" style="424" customWidth="1"/>
    <col min="4110" max="4352" width="9.140625" style="424"/>
    <col min="4353" max="4353" width="91.42578125" style="424" customWidth="1"/>
    <col min="4354" max="4354" width="13.85546875" style="424" customWidth="1"/>
    <col min="4355" max="4355" width="12.140625" style="424" customWidth="1"/>
    <col min="4356" max="4356" width="11" style="424" customWidth="1"/>
    <col min="4357" max="4357" width="14.140625" style="424" customWidth="1"/>
    <col min="4358" max="4358" width="11.85546875" style="424" customWidth="1"/>
    <col min="4359" max="4359" width="11.5703125" style="424" customWidth="1"/>
    <col min="4360" max="4360" width="13" style="424" customWidth="1"/>
    <col min="4361" max="4361" width="12.140625" style="424" customWidth="1"/>
    <col min="4362" max="4362" width="13" style="424" customWidth="1"/>
    <col min="4363" max="4363" width="14.28515625" style="424" customWidth="1"/>
    <col min="4364" max="4364" width="13.140625" style="424" customWidth="1"/>
    <col min="4365" max="4365" width="10.7109375" style="424" customWidth="1"/>
    <col min="4366" max="4608" width="9.140625" style="424"/>
    <col min="4609" max="4609" width="91.42578125" style="424" customWidth="1"/>
    <col min="4610" max="4610" width="13.85546875" style="424" customWidth="1"/>
    <col min="4611" max="4611" width="12.140625" style="424" customWidth="1"/>
    <col min="4612" max="4612" width="11" style="424" customWidth="1"/>
    <col min="4613" max="4613" width="14.140625" style="424" customWidth="1"/>
    <col min="4614" max="4614" width="11.85546875" style="424" customWidth="1"/>
    <col min="4615" max="4615" width="11.5703125" style="424" customWidth="1"/>
    <col min="4616" max="4616" width="13" style="424" customWidth="1"/>
    <col min="4617" max="4617" width="12.140625" style="424" customWidth="1"/>
    <col min="4618" max="4618" width="13" style="424" customWidth="1"/>
    <col min="4619" max="4619" width="14.28515625" style="424" customWidth="1"/>
    <col min="4620" max="4620" width="13.140625" style="424" customWidth="1"/>
    <col min="4621" max="4621" width="10.7109375" style="424" customWidth="1"/>
    <col min="4622" max="4864" width="9.140625" style="424"/>
    <col min="4865" max="4865" width="91.42578125" style="424" customWidth="1"/>
    <col min="4866" max="4866" width="13.85546875" style="424" customWidth="1"/>
    <col min="4867" max="4867" width="12.140625" style="424" customWidth="1"/>
    <col min="4868" max="4868" width="11" style="424" customWidth="1"/>
    <col min="4869" max="4869" width="14.140625" style="424" customWidth="1"/>
    <col min="4870" max="4870" width="11.85546875" style="424" customWidth="1"/>
    <col min="4871" max="4871" width="11.5703125" style="424" customWidth="1"/>
    <col min="4872" max="4872" width="13" style="424" customWidth="1"/>
    <col min="4873" max="4873" width="12.140625" style="424" customWidth="1"/>
    <col min="4874" max="4874" width="13" style="424" customWidth="1"/>
    <col min="4875" max="4875" width="14.28515625" style="424" customWidth="1"/>
    <col min="4876" max="4876" width="13.140625" style="424" customWidth="1"/>
    <col min="4877" max="4877" width="10.7109375" style="424" customWidth="1"/>
    <col min="4878" max="5120" width="9.140625" style="424"/>
    <col min="5121" max="5121" width="91.42578125" style="424" customWidth="1"/>
    <col min="5122" max="5122" width="13.85546875" style="424" customWidth="1"/>
    <col min="5123" max="5123" width="12.140625" style="424" customWidth="1"/>
    <col min="5124" max="5124" width="11" style="424" customWidth="1"/>
    <col min="5125" max="5125" width="14.140625" style="424" customWidth="1"/>
    <col min="5126" max="5126" width="11.85546875" style="424" customWidth="1"/>
    <col min="5127" max="5127" width="11.5703125" style="424" customWidth="1"/>
    <col min="5128" max="5128" width="13" style="424" customWidth="1"/>
    <col min="5129" max="5129" width="12.140625" style="424" customWidth="1"/>
    <col min="5130" max="5130" width="13" style="424" customWidth="1"/>
    <col min="5131" max="5131" width="14.28515625" style="424" customWidth="1"/>
    <col min="5132" max="5132" width="13.140625" style="424" customWidth="1"/>
    <col min="5133" max="5133" width="10.7109375" style="424" customWidth="1"/>
    <col min="5134" max="5376" width="9.140625" style="424"/>
    <col min="5377" max="5377" width="91.42578125" style="424" customWidth="1"/>
    <col min="5378" max="5378" width="13.85546875" style="424" customWidth="1"/>
    <col min="5379" max="5379" width="12.140625" style="424" customWidth="1"/>
    <col min="5380" max="5380" width="11" style="424" customWidth="1"/>
    <col min="5381" max="5381" width="14.140625" style="424" customWidth="1"/>
    <col min="5382" max="5382" width="11.85546875" style="424" customWidth="1"/>
    <col min="5383" max="5383" width="11.5703125" style="424" customWidth="1"/>
    <col min="5384" max="5384" width="13" style="424" customWidth="1"/>
    <col min="5385" max="5385" width="12.140625" style="424" customWidth="1"/>
    <col min="5386" max="5386" width="13" style="424" customWidth="1"/>
    <col min="5387" max="5387" width="14.28515625" style="424" customWidth="1"/>
    <col min="5388" max="5388" width="13.140625" style="424" customWidth="1"/>
    <col min="5389" max="5389" width="10.7109375" style="424" customWidth="1"/>
    <col min="5390" max="5632" width="9.140625" style="424"/>
    <col min="5633" max="5633" width="91.42578125" style="424" customWidth="1"/>
    <col min="5634" max="5634" width="13.85546875" style="424" customWidth="1"/>
    <col min="5635" max="5635" width="12.140625" style="424" customWidth="1"/>
    <col min="5636" max="5636" width="11" style="424" customWidth="1"/>
    <col min="5637" max="5637" width="14.140625" style="424" customWidth="1"/>
    <col min="5638" max="5638" width="11.85546875" style="424" customWidth="1"/>
    <col min="5639" max="5639" width="11.5703125" style="424" customWidth="1"/>
    <col min="5640" max="5640" width="13" style="424" customWidth="1"/>
    <col min="5641" max="5641" width="12.140625" style="424" customWidth="1"/>
    <col min="5642" max="5642" width="13" style="424" customWidth="1"/>
    <col min="5643" max="5643" width="14.28515625" style="424" customWidth="1"/>
    <col min="5644" max="5644" width="13.140625" style="424" customWidth="1"/>
    <col min="5645" max="5645" width="10.7109375" style="424" customWidth="1"/>
    <col min="5646" max="5888" width="9.140625" style="424"/>
    <col min="5889" max="5889" width="91.42578125" style="424" customWidth="1"/>
    <col min="5890" max="5890" width="13.85546875" style="424" customWidth="1"/>
    <col min="5891" max="5891" width="12.140625" style="424" customWidth="1"/>
    <col min="5892" max="5892" width="11" style="424" customWidth="1"/>
    <col min="5893" max="5893" width="14.140625" style="424" customWidth="1"/>
    <col min="5894" max="5894" width="11.85546875" style="424" customWidth="1"/>
    <col min="5895" max="5895" width="11.5703125" style="424" customWidth="1"/>
    <col min="5896" max="5896" width="13" style="424" customWidth="1"/>
    <col min="5897" max="5897" width="12.140625" style="424" customWidth="1"/>
    <col min="5898" max="5898" width="13" style="424" customWidth="1"/>
    <col min="5899" max="5899" width="14.28515625" style="424" customWidth="1"/>
    <col min="5900" max="5900" width="13.140625" style="424" customWidth="1"/>
    <col min="5901" max="5901" width="10.7109375" style="424" customWidth="1"/>
    <col min="5902" max="6144" width="9.140625" style="424"/>
    <col min="6145" max="6145" width="91.42578125" style="424" customWidth="1"/>
    <col min="6146" max="6146" width="13.85546875" style="424" customWidth="1"/>
    <col min="6147" max="6147" width="12.140625" style="424" customWidth="1"/>
    <col min="6148" max="6148" width="11" style="424" customWidth="1"/>
    <col min="6149" max="6149" width="14.140625" style="424" customWidth="1"/>
    <col min="6150" max="6150" width="11.85546875" style="424" customWidth="1"/>
    <col min="6151" max="6151" width="11.5703125" style="424" customWidth="1"/>
    <col min="6152" max="6152" width="13" style="424" customWidth="1"/>
    <col min="6153" max="6153" width="12.140625" style="424" customWidth="1"/>
    <col min="6154" max="6154" width="13" style="424" customWidth="1"/>
    <col min="6155" max="6155" width="14.28515625" style="424" customWidth="1"/>
    <col min="6156" max="6156" width="13.140625" style="424" customWidth="1"/>
    <col min="6157" max="6157" width="10.7109375" style="424" customWidth="1"/>
    <col min="6158" max="6400" width="9.140625" style="424"/>
    <col min="6401" max="6401" width="91.42578125" style="424" customWidth="1"/>
    <col min="6402" max="6402" width="13.85546875" style="424" customWidth="1"/>
    <col min="6403" max="6403" width="12.140625" style="424" customWidth="1"/>
    <col min="6404" max="6404" width="11" style="424" customWidth="1"/>
    <col min="6405" max="6405" width="14.140625" style="424" customWidth="1"/>
    <col min="6406" max="6406" width="11.85546875" style="424" customWidth="1"/>
    <col min="6407" max="6407" width="11.5703125" style="424" customWidth="1"/>
    <col min="6408" max="6408" width="13" style="424" customWidth="1"/>
    <col min="6409" max="6409" width="12.140625" style="424" customWidth="1"/>
    <col min="6410" max="6410" width="13" style="424" customWidth="1"/>
    <col min="6411" max="6411" width="14.28515625" style="424" customWidth="1"/>
    <col min="6412" max="6412" width="13.140625" style="424" customWidth="1"/>
    <col min="6413" max="6413" width="10.7109375" style="424" customWidth="1"/>
    <col min="6414" max="6656" width="9.140625" style="424"/>
    <col min="6657" max="6657" width="91.42578125" style="424" customWidth="1"/>
    <col min="6658" max="6658" width="13.85546875" style="424" customWidth="1"/>
    <col min="6659" max="6659" width="12.140625" style="424" customWidth="1"/>
    <col min="6660" max="6660" width="11" style="424" customWidth="1"/>
    <col min="6661" max="6661" width="14.140625" style="424" customWidth="1"/>
    <col min="6662" max="6662" width="11.85546875" style="424" customWidth="1"/>
    <col min="6663" max="6663" width="11.5703125" style="424" customWidth="1"/>
    <col min="6664" max="6664" width="13" style="424" customWidth="1"/>
    <col min="6665" max="6665" width="12.140625" style="424" customWidth="1"/>
    <col min="6666" max="6666" width="13" style="424" customWidth="1"/>
    <col min="6667" max="6667" width="14.28515625" style="424" customWidth="1"/>
    <col min="6668" max="6668" width="13.140625" style="424" customWidth="1"/>
    <col min="6669" max="6669" width="10.7109375" style="424" customWidth="1"/>
    <col min="6670" max="6912" width="9.140625" style="424"/>
    <col min="6913" max="6913" width="91.42578125" style="424" customWidth="1"/>
    <col min="6914" max="6914" width="13.85546875" style="424" customWidth="1"/>
    <col min="6915" max="6915" width="12.140625" style="424" customWidth="1"/>
    <col min="6916" max="6916" width="11" style="424" customWidth="1"/>
    <col min="6917" max="6917" width="14.140625" style="424" customWidth="1"/>
    <col min="6918" max="6918" width="11.85546875" style="424" customWidth="1"/>
    <col min="6919" max="6919" width="11.5703125" style="424" customWidth="1"/>
    <col min="6920" max="6920" width="13" style="424" customWidth="1"/>
    <col min="6921" max="6921" width="12.140625" style="424" customWidth="1"/>
    <col min="6922" max="6922" width="13" style="424" customWidth="1"/>
    <col min="6923" max="6923" width="14.28515625" style="424" customWidth="1"/>
    <col min="6924" max="6924" width="13.140625" style="424" customWidth="1"/>
    <col min="6925" max="6925" width="10.7109375" style="424" customWidth="1"/>
    <col min="6926" max="7168" width="9.140625" style="424"/>
    <col min="7169" max="7169" width="91.42578125" style="424" customWidth="1"/>
    <col min="7170" max="7170" width="13.85546875" style="424" customWidth="1"/>
    <col min="7171" max="7171" width="12.140625" style="424" customWidth="1"/>
    <col min="7172" max="7172" width="11" style="424" customWidth="1"/>
    <col min="7173" max="7173" width="14.140625" style="424" customWidth="1"/>
    <col min="7174" max="7174" width="11.85546875" style="424" customWidth="1"/>
    <col min="7175" max="7175" width="11.5703125" style="424" customWidth="1"/>
    <col min="7176" max="7176" width="13" style="424" customWidth="1"/>
    <col min="7177" max="7177" width="12.140625" style="424" customWidth="1"/>
    <col min="7178" max="7178" width="13" style="424" customWidth="1"/>
    <col min="7179" max="7179" width="14.28515625" style="424" customWidth="1"/>
    <col min="7180" max="7180" width="13.140625" style="424" customWidth="1"/>
    <col min="7181" max="7181" width="10.7109375" style="424" customWidth="1"/>
    <col min="7182" max="7424" width="9.140625" style="424"/>
    <col min="7425" max="7425" width="91.42578125" style="424" customWidth="1"/>
    <col min="7426" max="7426" width="13.85546875" style="424" customWidth="1"/>
    <col min="7427" max="7427" width="12.140625" style="424" customWidth="1"/>
    <col min="7428" max="7428" width="11" style="424" customWidth="1"/>
    <col min="7429" max="7429" width="14.140625" style="424" customWidth="1"/>
    <col min="7430" max="7430" width="11.85546875" style="424" customWidth="1"/>
    <col min="7431" max="7431" width="11.5703125" style="424" customWidth="1"/>
    <col min="7432" max="7432" width="13" style="424" customWidth="1"/>
    <col min="7433" max="7433" width="12.140625" style="424" customWidth="1"/>
    <col min="7434" max="7434" width="13" style="424" customWidth="1"/>
    <col min="7435" max="7435" width="14.28515625" style="424" customWidth="1"/>
    <col min="7436" max="7436" width="13.140625" style="424" customWidth="1"/>
    <col min="7437" max="7437" width="10.7109375" style="424" customWidth="1"/>
    <col min="7438" max="7680" width="9.140625" style="424"/>
    <col min="7681" max="7681" width="91.42578125" style="424" customWidth="1"/>
    <col min="7682" max="7682" width="13.85546875" style="424" customWidth="1"/>
    <col min="7683" max="7683" width="12.140625" style="424" customWidth="1"/>
    <col min="7684" max="7684" width="11" style="424" customWidth="1"/>
    <col min="7685" max="7685" width="14.140625" style="424" customWidth="1"/>
    <col min="7686" max="7686" width="11.85546875" style="424" customWidth="1"/>
    <col min="7687" max="7687" width="11.5703125" style="424" customWidth="1"/>
    <col min="7688" max="7688" width="13" style="424" customWidth="1"/>
    <col min="7689" max="7689" width="12.140625" style="424" customWidth="1"/>
    <col min="7690" max="7690" width="13" style="424" customWidth="1"/>
    <col min="7691" max="7691" width="14.28515625" style="424" customWidth="1"/>
    <col min="7692" max="7692" width="13.140625" style="424" customWidth="1"/>
    <col min="7693" max="7693" width="10.7109375" style="424" customWidth="1"/>
    <col min="7694" max="7936" width="9.140625" style="424"/>
    <col min="7937" max="7937" width="91.42578125" style="424" customWidth="1"/>
    <col min="7938" max="7938" width="13.85546875" style="424" customWidth="1"/>
    <col min="7939" max="7939" width="12.140625" style="424" customWidth="1"/>
    <col min="7940" max="7940" width="11" style="424" customWidth="1"/>
    <col min="7941" max="7941" width="14.140625" style="424" customWidth="1"/>
    <col min="7942" max="7942" width="11.85546875" style="424" customWidth="1"/>
    <col min="7943" max="7943" width="11.5703125" style="424" customWidth="1"/>
    <col min="7944" max="7944" width="13" style="424" customWidth="1"/>
    <col min="7945" max="7945" width="12.140625" style="424" customWidth="1"/>
    <col min="7946" max="7946" width="13" style="424" customWidth="1"/>
    <col min="7947" max="7947" width="14.28515625" style="424" customWidth="1"/>
    <col min="7948" max="7948" width="13.140625" style="424" customWidth="1"/>
    <col min="7949" max="7949" width="10.7109375" style="424" customWidth="1"/>
    <col min="7950" max="8192" width="9.140625" style="424"/>
    <col min="8193" max="8193" width="91.42578125" style="424" customWidth="1"/>
    <col min="8194" max="8194" width="13.85546875" style="424" customWidth="1"/>
    <col min="8195" max="8195" width="12.140625" style="424" customWidth="1"/>
    <col min="8196" max="8196" width="11" style="424" customWidth="1"/>
    <col min="8197" max="8197" width="14.140625" style="424" customWidth="1"/>
    <col min="8198" max="8198" width="11.85546875" style="424" customWidth="1"/>
    <col min="8199" max="8199" width="11.5703125" style="424" customWidth="1"/>
    <col min="8200" max="8200" width="13" style="424" customWidth="1"/>
    <col min="8201" max="8201" width="12.140625" style="424" customWidth="1"/>
    <col min="8202" max="8202" width="13" style="424" customWidth="1"/>
    <col min="8203" max="8203" width="14.28515625" style="424" customWidth="1"/>
    <col min="8204" max="8204" width="13.140625" style="424" customWidth="1"/>
    <col min="8205" max="8205" width="10.7109375" style="424" customWidth="1"/>
    <col min="8206" max="8448" width="9.140625" style="424"/>
    <col min="8449" max="8449" width="91.42578125" style="424" customWidth="1"/>
    <col min="8450" max="8450" width="13.85546875" style="424" customWidth="1"/>
    <col min="8451" max="8451" width="12.140625" style="424" customWidth="1"/>
    <col min="8452" max="8452" width="11" style="424" customWidth="1"/>
    <col min="8453" max="8453" width="14.140625" style="424" customWidth="1"/>
    <col min="8454" max="8454" width="11.85546875" style="424" customWidth="1"/>
    <col min="8455" max="8455" width="11.5703125" style="424" customWidth="1"/>
    <col min="8456" max="8456" width="13" style="424" customWidth="1"/>
    <col min="8457" max="8457" width="12.140625" style="424" customWidth="1"/>
    <col min="8458" max="8458" width="13" style="424" customWidth="1"/>
    <col min="8459" max="8459" width="14.28515625" style="424" customWidth="1"/>
    <col min="8460" max="8460" width="13.140625" style="424" customWidth="1"/>
    <col min="8461" max="8461" width="10.7109375" style="424" customWidth="1"/>
    <col min="8462" max="8704" width="9.140625" style="424"/>
    <col min="8705" max="8705" width="91.42578125" style="424" customWidth="1"/>
    <col min="8706" max="8706" width="13.85546875" style="424" customWidth="1"/>
    <col min="8707" max="8707" width="12.140625" style="424" customWidth="1"/>
    <col min="8708" max="8708" width="11" style="424" customWidth="1"/>
    <col min="8709" max="8709" width="14.140625" style="424" customWidth="1"/>
    <col min="8710" max="8710" width="11.85546875" style="424" customWidth="1"/>
    <col min="8711" max="8711" width="11.5703125" style="424" customWidth="1"/>
    <col min="8712" max="8712" width="13" style="424" customWidth="1"/>
    <col min="8713" max="8713" width="12.140625" style="424" customWidth="1"/>
    <col min="8714" max="8714" width="13" style="424" customWidth="1"/>
    <col min="8715" max="8715" width="14.28515625" style="424" customWidth="1"/>
    <col min="8716" max="8716" width="13.140625" style="424" customWidth="1"/>
    <col min="8717" max="8717" width="10.7109375" style="424" customWidth="1"/>
    <col min="8718" max="8960" width="9.140625" style="424"/>
    <col min="8961" max="8961" width="91.42578125" style="424" customWidth="1"/>
    <col min="8962" max="8962" width="13.85546875" style="424" customWidth="1"/>
    <col min="8963" max="8963" width="12.140625" style="424" customWidth="1"/>
    <col min="8964" max="8964" width="11" style="424" customWidth="1"/>
    <col min="8965" max="8965" width="14.140625" style="424" customWidth="1"/>
    <col min="8966" max="8966" width="11.85546875" style="424" customWidth="1"/>
    <col min="8967" max="8967" width="11.5703125" style="424" customWidth="1"/>
    <col min="8968" max="8968" width="13" style="424" customWidth="1"/>
    <col min="8969" max="8969" width="12.140625" style="424" customWidth="1"/>
    <col min="8970" max="8970" width="13" style="424" customWidth="1"/>
    <col min="8971" max="8971" width="14.28515625" style="424" customWidth="1"/>
    <col min="8972" max="8972" width="13.140625" style="424" customWidth="1"/>
    <col min="8973" max="8973" width="10.7109375" style="424" customWidth="1"/>
    <col min="8974" max="9216" width="9.140625" style="424"/>
    <col min="9217" max="9217" width="91.42578125" style="424" customWidth="1"/>
    <col min="9218" max="9218" width="13.85546875" style="424" customWidth="1"/>
    <col min="9219" max="9219" width="12.140625" style="424" customWidth="1"/>
    <col min="9220" max="9220" width="11" style="424" customWidth="1"/>
    <col min="9221" max="9221" width="14.140625" style="424" customWidth="1"/>
    <col min="9222" max="9222" width="11.85546875" style="424" customWidth="1"/>
    <col min="9223" max="9223" width="11.5703125" style="424" customWidth="1"/>
    <col min="9224" max="9224" width="13" style="424" customWidth="1"/>
    <col min="9225" max="9225" width="12.140625" style="424" customWidth="1"/>
    <col min="9226" max="9226" width="13" style="424" customWidth="1"/>
    <col min="9227" max="9227" width="14.28515625" style="424" customWidth="1"/>
    <col min="9228" max="9228" width="13.140625" style="424" customWidth="1"/>
    <col min="9229" max="9229" width="10.7109375" style="424" customWidth="1"/>
    <col min="9230" max="9472" width="9.140625" style="424"/>
    <col min="9473" max="9473" width="91.42578125" style="424" customWidth="1"/>
    <col min="9474" max="9474" width="13.85546875" style="424" customWidth="1"/>
    <col min="9475" max="9475" width="12.140625" style="424" customWidth="1"/>
    <col min="9476" max="9476" width="11" style="424" customWidth="1"/>
    <col min="9477" max="9477" width="14.140625" style="424" customWidth="1"/>
    <col min="9478" max="9478" width="11.85546875" style="424" customWidth="1"/>
    <col min="9479" max="9479" width="11.5703125" style="424" customWidth="1"/>
    <col min="9480" max="9480" width="13" style="424" customWidth="1"/>
    <col min="9481" max="9481" width="12.140625" style="424" customWidth="1"/>
    <col min="9482" max="9482" width="13" style="424" customWidth="1"/>
    <col min="9483" max="9483" width="14.28515625" style="424" customWidth="1"/>
    <col min="9484" max="9484" width="13.140625" style="424" customWidth="1"/>
    <col min="9485" max="9485" width="10.7109375" style="424" customWidth="1"/>
    <col min="9486" max="9728" width="9.140625" style="424"/>
    <col min="9729" max="9729" width="91.42578125" style="424" customWidth="1"/>
    <col min="9730" max="9730" width="13.85546875" style="424" customWidth="1"/>
    <col min="9731" max="9731" width="12.140625" style="424" customWidth="1"/>
    <col min="9732" max="9732" width="11" style="424" customWidth="1"/>
    <col min="9733" max="9733" width="14.140625" style="424" customWidth="1"/>
    <col min="9734" max="9734" width="11.85546875" style="424" customWidth="1"/>
    <col min="9735" max="9735" width="11.5703125" style="424" customWidth="1"/>
    <col min="9736" max="9736" width="13" style="424" customWidth="1"/>
    <col min="9737" max="9737" width="12.140625" style="424" customWidth="1"/>
    <col min="9738" max="9738" width="13" style="424" customWidth="1"/>
    <col min="9739" max="9739" width="14.28515625" style="424" customWidth="1"/>
    <col min="9740" max="9740" width="13.140625" style="424" customWidth="1"/>
    <col min="9741" max="9741" width="10.7109375" style="424" customWidth="1"/>
    <col min="9742" max="9984" width="9.140625" style="424"/>
    <col min="9985" max="9985" width="91.42578125" style="424" customWidth="1"/>
    <col min="9986" max="9986" width="13.85546875" style="424" customWidth="1"/>
    <col min="9987" max="9987" width="12.140625" style="424" customWidth="1"/>
    <col min="9988" max="9988" width="11" style="424" customWidth="1"/>
    <col min="9989" max="9989" width="14.140625" style="424" customWidth="1"/>
    <col min="9990" max="9990" width="11.85546875" style="424" customWidth="1"/>
    <col min="9991" max="9991" width="11.5703125" style="424" customWidth="1"/>
    <col min="9992" max="9992" width="13" style="424" customWidth="1"/>
    <col min="9993" max="9993" width="12.140625" style="424" customWidth="1"/>
    <col min="9994" max="9994" width="13" style="424" customWidth="1"/>
    <col min="9995" max="9995" width="14.28515625" style="424" customWidth="1"/>
    <col min="9996" max="9996" width="13.140625" style="424" customWidth="1"/>
    <col min="9997" max="9997" width="10.7109375" style="424" customWidth="1"/>
    <col min="9998" max="10240" width="9.140625" style="424"/>
    <col min="10241" max="10241" width="91.42578125" style="424" customWidth="1"/>
    <col min="10242" max="10242" width="13.85546875" style="424" customWidth="1"/>
    <col min="10243" max="10243" width="12.140625" style="424" customWidth="1"/>
    <col min="10244" max="10244" width="11" style="424" customWidth="1"/>
    <col min="10245" max="10245" width="14.140625" style="424" customWidth="1"/>
    <col min="10246" max="10246" width="11.85546875" style="424" customWidth="1"/>
    <col min="10247" max="10247" width="11.5703125" style="424" customWidth="1"/>
    <col min="10248" max="10248" width="13" style="424" customWidth="1"/>
    <col min="10249" max="10249" width="12.140625" style="424" customWidth="1"/>
    <col min="10250" max="10250" width="13" style="424" customWidth="1"/>
    <col min="10251" max="10251" width="14.28515625" style="424" customWidth="1"/>
    <col min="10252" max="10252" width="13.140625" style="424" customWidth="1"/>
    <col min="10253" max="10253" width="10.7109375" style="424" customWidth="1"/>
    <col min="10254" max="10496" width="9.140625" style="424"/>
    <col min="10497" max="10497" width="91.42578125" style="424" customWidth="1"/>
    <col min="10498" max="10498" width="13.85546875" style="424" customWidth="1"/>
    <col min="10499" max="10499" width="12.140625" style="424" customWidth="1"/>
    <col min="10500" max="10500" width="11" style="424" customWidth="1"/>
    <col min="10501" max="10501" width="14.140625" style="424" customWidth="1"/>
    <col min="10502" max="10502" width="11.85546875" style="424" customWidth="1"/>
    <col min="10503" max="10503" width="11.5703125" style="424" customWidth="1"/>
    <col min="10504" max="10504" width="13" style="424" customWidth="1"/>
    <col min="10505" max="10505" width="12.140625" style="424" customWidth="1"/>
    <col min="10506" max="10506" width="13" style="424" customWidth="1"/>
    <col min="10507" max="10507" width="14.28515625" style="424" customWidth="1"/>
    <col min="10508" max="10508" width="13.140625" style="424" customWidth="1"/>
    <col min="10509" max="10509" width="10.7109375" style="424" customWidth="1"/>
    <col min="10510" max="10752" width="9.140625" style="424"/>
    <col min="10753" max="10753" width="91.42578125" style="424" customWidth="1"/>
    <col min="10754" max="10754" width="13.85546875" style="424" customWidth="1"/>
    <col min="10755" max="10755" width="12.140625" style="424" customWidth="1"/>
    <col min="10756" max="10756" width="11" style="424" customWidth="1"/>
    <col min="10757" max="10757" width="14.140625" style="424" customWidth="1"/>
    <col min="10758" max="10758" width="11.85546875" style="424" customWidth="1"/>
    <col min="10759" max="10759" width="11.5703125" style="424" customWidth="1"/>
    <col min="10760" max="10760" width="13" style="424" customWidth="1"/>
    <col min="10761" max="10761" width="12.140625" style="424" customWidth="1"/>
    <col min="10762" max="10762" width="13" style="424" customWidth="1"/>
    <col min="10763" max="10763" width="14.28515625" style="424" customWidth="1"/>
    <col min="10764" max="10764" width="13.140625" style="424" customWidth="1"/>
    <col min="10765" max="10765" width="10.7109375" style="424" customWidth="1"/>
    <col min="10766" max="11008" width="9.140625" style="424"/>
    <col min="11009" max="11009" width="91.42578125" style="424" customWidth="1"/>
    <col min="11010" max="11010" width="13.85546875" style="424" customWidth="1"/>
    <col min="11011" max="11011" width="12.140625" style="424" customWidth="1"/>
    <col min="11012" max="11012" width="11" style="424" customWidth="1"/>
    <col min="11013" max="11013" width="14.140625" style="424" customWidth="1"/>
    <col min="11014" max="11014" width="11.85546875" style="424" customWidth="1"/>
    <col min="11015" max="11015" width="11.5703125" style="424" customWidth="1"/>
    <col min="11016" max="11016" width="13" style="424" customWidth="1"/>
    <col min="11017" max="11017" width="12.140625" style="424" customWidth="1"/>
    <col min="11018" max="11018" width="13" style="424" customWidth="1"/>
    <col min="11019" max="11019" width="14.28515625" style="424" customWidth="1"/>
    <col min="11020" max="11020" width="13.140625" style="424" customWidth="1"/>
    <col min="11021" max="11021" width="10.7109375" style="424" customWidth="1"/>
    <col min="11022" max="11264" width="9.140625" style="424"/>
    <col min="11265" max="11265" width="91.42578125" style="424" customWidth="1"/>
    <col min="11266" max="11266" width="13.85546875" style="424" customWidth="1"/>
    <col min="11267" max="11267" width="12.140625" style="424" customWidth="1"/>
    <col min="11268" max="11268" width="11" style="424" customWidth="1"/>
    <col min="11269" max="11269" width="14.140625" style="424" customWidth="1"/>
    <col min="11270" max="11270" width="11.85546875" style="424" customWidth="1"/>
    <col min="11271" max="11271" width="11.5703125" style="424" customWidth="1"/>
    <col min="11272" max="11272" width="13" style="424" customWidth="1"/>
    <col min="11273" max="11273" width="12.140625" style="424" customWidth="1"/>
    <col min="11274" max="11274" width="13" style="424" customWidth="1"/>
    <col min="11275" max="11275" width="14.28515625" style="424" customWidth="1"/>
    <col min="11276" max="11276" width="13.140625" style="424" customWidth="1"/>
    <col min="11277" max="11277" width="10.7109375" style="424" customWidth="1"/>
    <col min="11278" max="11520" width="9.140625" style="424"/>
    <col min="11521" max="11521" width="91.42578125" style="424" customWidth="1"/>
    <col min="11522" max="11522" width="13.85546875" style="424" customWidth="1"/>
    <col min="11523" max="11523" width="12.140625" style="424" customWidth="1"/>
    <col min="11524" max="11524" width="11" style="424" customWidth="1"/>
    <col min="11525" max="11525" width="14.140625" style="424" customWidth="1"/>
    <col min="11526" max="11526" width="11.85546875" style="424" customWidth="1"/>
    <col min="11527" max="11527" width="11.5703125" style="424" customWidth="1"/>
    <col min="11528" max="11528" width="13" style="424" customWidth="1"/>
    <col min="11529" max="11529" width="12.140625" style="424" customWidth="1"/>
    <col min="11530" max="11530" width="13" style="424" customWidth="1"/>
    <col min="11531" max="11531" width="14.28515625" style="424" customWidth="1"/>
    <col min="11532" max="11532" width="13.140625" style="424" customWidth="1"/>
    <col min="11533" max="11533" width="10.7109375" style="424" customWidth="1"/>
    <col min="11534" max="11776" width="9.140625" style="424"/>
    <col min="11777" max="11777" width="91.42578125" style="424" customWidth="1"/>
    <col min="11778" max="11778" width="13.85546875" style="424" customWidth="1"/>
    <col min="11779" max="11779" width="12.140625" style="424" customWidth="1"/>
    <col min="11780" max="11780" width="11" style="424" customWidth="1"/>
    <col min="11781" max="11781" width="14.140625" style="424" customWidth="1"/>
    <col min="11782" max="11782" width="11.85546875" style="424" customWidth="1"/>
    <col min="11783" max="11783" width="11.5703125" style="424" customWidth="1"/>
    <col min="11784" max="11784" width="13" style="424" customWidth="1"/>
    <col min="11785" max="11785" width="12.140625" style="424" customWidth="1"/>
    <col min="11786" max="11786" width="13" style="424" customWidth="1"/>
    <col min="11787" max="11787" width="14.28515625" style="424" customWidth="1"/>
    <col min="11788" max="11788" width="13.140625" style="424" customWidth="1"/>
    <col min="11789" max="11789" width="10.7109375" style="424" customWidth="1"/>
    <col min="11790" max="12032" width="9.140625" style="424"/>
    <col min="12033" max="12033" width="91.42578125" style="424" customWidth="1"/>
    <col min="12034" max="12034" width="13.85546875" style="424" customWidth="1"/>
    <col min="12035" max="12035" width="12.140625" style="424" customWidth="1"/>
    <col min="12036" max="12036" width="11" style="424" customWidth="1"/>
    <col min="12037" max="12037" width="14.140625" style="424" customWidth="1"/>
    <col min="12038" max="12038" width="11.85546875" style="424" customWidth="1"/>
    <col min="12039" max="12039" width="11.5703125" style="424" customWidth="1"/>
    <col min="12040" max="12040" width="13" style="424" customWidth="1"/>
    <col min="12041" max="12041" width="12.140625" style="424" customWidth="1"/>
    <col min="12042" max="12042" width="13" style="424" customWidth="1"/>
    <col min="12043" max="12043" width="14.28515625" style="424" customWidth="1"/>
    <col min="12044" max="12044" width="13.140625" style="424" customWidth="1"/>
    <col min="12045" max="12045" width="10.7109375" style="424" customWidth="1"/>
    <col min="12046" max="12288" width="9.140625" style="424"/>
    <col min="12289" max="12289" width="91.42578125" style="424" customWidth="1"/>
    <col min="12290" max="12290" width="13.85546875" style="424" customWidth="1"/>
    <col min="12291" max="12291" width="12.140625" style="424" customWidth="1"/>
    <col min="12292" max="12292" width="11" style="424" customWidth="1"/>
    <col min="12293" max="12293" width="14.140625" style="424" customWidth="1"/>
    <col min="12294" max="12294" width="11.85546875" style="424" customWidth="1"/>
    <col min="12295" max="12295" width="11.5703125" style="424" customWidth="1"/>
    <col min="12296" max="12296" width="13" style="424" customWidth="1"/>
    <col min="12297" max="12297" width="12.140625" style="424" customWidth="1"/>
    <col min="12298" max="12298" width="13" style="424" customWidth="1"/>
    <col min="12299" max="12299" width="14.28515625" style="424" customWidth="1"/>
    <col min="12300" max="12300" width="13.140625" style="424" customWidth="1"/>
    <col min="12301" max="12301" width="10.7109375" style="424" customWidth="1"/>
    <col min="12302" max="12544" width="9.140625" style="424"/>
    <col min="12545" max="12545" width="91.42578125" style="424" customWidth="1"/>
    <col min="12546" max="12546" width="13.85546875" style="424" customWidth="1"/>
    <col min="12547" max="12547" width="12.140625" style="424" customWidth="1"/>
    <col min="12548" max="12548" width="11" style="424" customWidth="1"/>
    <col min="12549" max="12549" width="14.140625" style="424" customWidth="1"/>
    <col min="12550" max="12550" width="11.85546875" style="424" customWidth="1"/>
    <col min="12551" max="12551" width="11.5703125" style="424" customWidth="1"/>
    <col min="12552" max="12552" width="13" style="424" customWidth="1"/>
    <col min="12553" max="12553" width="12.140625" style="424" customWidth="1"/>
    <col min="12554" max="12554" width="13" style="424" customWidth="1"/>
    <col min="12555" max="12555" width="14.28515625" style="424" customWidth="1"/>
    <col min="12556" max="12556" width="13.140625" style="424" customWidth="1"/>
    <col min="12557" max="12557" width="10.7109375" style="424" customWidth="1"/>
    <col min="12558" max="12800" width="9.140625" style="424"/>
    <col min="12801" max="12801" width="91.42578125" style="424" customWidth="1"/>
    <col min="12802" max="12802" width="13.85546875" style="424" customWidth="1"/>
    <col min="12803" max="12803" width="12.140625" style="424" customWidth="1"/>
    <col min="12804" max="12804" width="11" style="424" customWidth="1"/>
    <col min="12805" max="12805" width="14.140625" style="424" customWidth="1"/>
    <col min="12806" max="12806" width="11.85546875" style="424" customWidth="1"/>
    <col min="12807" max="12807" width="11.5703125" style="424" customWidth="1"/>
    <col min="12808" max="12808" width="13" style="424" customWidth="1"/>
    <col min="12809" max="12809" width="12.140625" style="424" customWidth="1"/>
    <col min="12810" max="12810" width="13" style="424" customWidth="1"/>
    <col min="12811" max="12811" width="14.28515625" style="424" customWidth="1"/>
    <col min="12812" max="12812" width="13.140625" style="424" customWidth="1"/>
    <col min="12813" max="12813" width="10.7109375" style="424" customWidth="1"/>
    <col min="12814" max="13056" width="9.140625" style="424"/>
    <col min="13057" max="13057" width="91.42578125" style="424" customWidth="1"/>
    <col min="13058" max="13058" width="13.85546875" style="424" customWidth="1"/>
    <col min="13059" max="13059" width="12.140625" style="424" customWidth="1"/>
    <col min="13060" max="13060" width="11" style="424" customWidth="1"/>
    <col min="13061" max="13061" width="14.140625" style="424" customWidth="1"/>
    <col min="13062" max="13062" width="11.85546875" style="424" customWidth="1"/>
    <col min="13063" max="13063" width="11.5703125" style="424" customWidth="1"/>
    <col min="13064" max="13064" width="13" style="424" customWidth="1"/>
    <col min="13065" max="13065" width="12.140625" style="424" customWidth="1"/>
    <col min="13066" max="13066" width="13" style="424" customWidth="1"/>
    <col min="13067" max="13067" width="14.28515625" style="424" customWidth="1"/>
    <col min="13068" max="13068" width="13.140625" style="424" customWidth="1"/>
    <col min="13069" max="13069" width="10.7109375" style="424" customWidth="1"/>
    <col min="13070" max="13312" width="9.140625" style="424"/>
    <col min="13313" max="13313" width="91.42578125" style="424" customWidth="1"/>
    <col min="13314" max="13314" width="13.85546875" style="424" customWidth="1"/>
    <col min="13315" max="13315" width="12.140625" style="424" customWidth="1"/>
    <col min="13316" max="13316" width="11" style="424" customWidth="1"/>
    <col min="13317" max="13317" width="14.140625" style="424" customWidth="1"/>
    <col min="13318" max="13318" width="11.85546875" style="424" customWidth="1"/>
    <col min="13319" max="13319" width="11.5703125" style="424" customWidth="1"/>
    <col min="13320" max="13320" width="13" style="424" customWidth="1"/>
    <col min="13321" max="13321" width="12.140625" style="424" customWidth="1"/>
    <col min="13322" max="13322" width="13" style="424" customWidth="1"/>
    <col min="13323" max="13323" width="14.28515625" style="424" customWidth="1"/>
    <col min="13324" max="13324" width="13.140625" style="424" customWidth="1"/>
    <col min="13325" max="13325" width="10.7109375" style="424" customWidth="1"/>
    <col min="13326" max="13568" width="9.140625" style="424"/>
    <col min="13569" max="13569" width="91.42578125" style="424" customWidth="1"/>
    <col min="13570" max="13570" width="13.85546875" style="424" customWidth="1"/>
    <col min="13571" max="13571" width="12.140625" style="424" customWidth="1"/>
    <col min="13572" max="13572" width="11" style="424" customWidth="1"/>
    <col min="13573" max="13573" width="14.140625" style="424" customWidth="1"/>
    <col min="13574" max="13574" width="11.85546875" style="424" customWidth="1"/>
    <col min="13575" max="13575" width="11.5703125" style="424" customWidth="1"/>
    <col min="13576" max="13576" width="13" style="424" customWidth="1"/>
    <col min="13577" max="13577" width="12.140625" style="424" customWidth="1"/>
    <col min="13578" max="13578" width="13" style="424" customWidth="1"/>
    <col min="13579" max="13579" width="14.28515625" style="424" customWidth="1"/>
    <col min="13580" max="13580" width="13.140625" style="424" customWidth="1"/>
    <col min="13581" max="13581" width="10.7109375" style="424" customWidth="1"/>
    <col min="13582" max="13824" width="9.140625" style="424"/>
    <col min="13825" max="13825" width="91.42578125" style="424" customWidth="1"/>
    <col min="13826" max="13826" width="13.85546875" style="424" customWidth="1"/>
    <col min="13827" max="13827" width="12.140625" style="424" customWidth="1"/>
    <col min="13828" max="13828" width="11" style="424" customWidth="1"/>
    <col min="13829" max="13829" width="14.140625" style="424" customWidth="1"/>
    <col min="13830" max="13830" width="11.85546875" style="424" customWidth="1"/>
    <col min="13831" max="13831" width="11.5703125" style="424" customWidth="1"/>
    <col min="13832" max="13832" width="13" style="424" customWidth="1"/>
    <col min="13833" max="13833" width="12.140625" style="424" customWidth="1"/>
    <col min="13834" max="13834" width="13" style="424" customWidth="1"/>
    <col min="13835" max="13835" width="14.28515625" style="424" customWidth="1"/>
    <col min="13836" max="13836" width="13.140625" style="424" customWidth="1"/>
    <col min="13837" max="13837" width="10.7109375" style="424" customWidth="1"/>
    <col min="13838" max="14080" width="9.140625" style="424"/>
    <col min="14081" max="14081" width="91.42578125" style="424" customWidth="1"/>
    <col min="14082" max="14082" width="13.85546875" style="424" customWidth="1"/>
    <col min="14083" max="14083" width="12.140625" style="424" customWidth="1"/>
    <col min="14084" max="14084" width="11" style="424" customWidth="1"/>
    <col min="14085" max="14085" width="14.140625" style="424" customWidth="1"/>
    <col min="14086" max="14086" width="11.85546875" style="424" customWidth="1"/>
    <col min="14087" max="14087" width="11.5703125" style="424" customWidth="1"/>
    <col min="14088" max="14088" width="13" style="424" customWidth="1"/>
    <col min="14089" max="14089" width="12.140625" style="424" customWidth="1"/>
    <col min="14090" max="14090" width="13" style="424" customWidth="1"/>
    <col min="14091" max="14091" width="14.28515625" style="424" customWidth="1"/>
    <col min="14092" max="14092" width="13.140625" style="424" customWidth="1"/>
    <col min="14093" max="14093" width="10.7109375" style="424" customWidth="1"/>
    <col min="14094" max="14336" width="9.140625" style="424"/>
    <col min="14337" max="14337" width="91.42578125" style="424" customWidth="1"/>
    <col min="14338" max="14338" width="13.85546875" style="424" customWidth="1"/>
    <col min="14339" max="14339" width="12.140625" style="424" customWidth="1"/>
    <col min="14340" max="14340" width="11" style="424" customWidth="1"/>
    <col min="14341" max="14341" width="14.140625" style="424" customWidth="1"/>
    <col min="14342" max="14342" width="11.85546875" style="424" customWidth="1"/>
    <col min="14343" max="14343" width="11.5703125" style="424" customWidth="1"/>
    <col min="14344" max="14344" width="13" style="424" customWidth="1"/>
    <col min="14345" max="14345" width="12.140625" style="424" customWidth="1"/>
    <col min="14346" max="14346" width="13" style="424" customWidth="1"/>
    <col min="14347" max="14347" width="14.28515625" style="424" customWidth="1"/>
    <col min="14348" max="14348" width="13.140625" style="424" customWidth="1"/>
    <col min="14349" max="14349" width="10.7109375" style="424" customWidth="1"/>
    <col min="14350" max="14592" width="9.140625" style="424"/>
    <col min="14593" max="14593" width="91.42578125" style="424" customWidth="1"/>
    <col min="14594" max="14594" width="13.85546875" style="424" customWidth="1"/>
    <col min="14595" max="14595" width="12.140625" style="424" customWidth="1"/>
    <col min="14596" max="14596" width="11" style="424" customWidth="1"/>
    <col min="14597" max="14597" width="14.140625" style="424" customWidth="1"/>
    <col min="14598" max="14598" width="11.85546875" style="424" customWidth="1"/>
    <col min="14599" max="14599" width="11.5703125" style="424" customWidth="1"/>
    <col min="14600" max="14600" width="13" style="424" customWidth="1"/>
    <col min="14601" max="14601" width="12.140625" style="424" customWidth="1"/>
    <col min="14602" max="14602" width="13" style="424" customWidth="1"/>
    <col min="14603" max="14603" width="14.28515625" style="424" customWidth="1"/>
    <col min="14604" max="14604" width="13.140625" style="424" customWidth="1"/>
    <col min="14605" max="14605" width="10.7109375" style="424" customWidth="1"/>
    <col min="14606" max="14848" width="9.140625" style="424"/>
    <col min="14849" max="14849" width="91.42578125" style="424" customWidth="1"/>
    <col min="14850" max="14850" width="13.85546875" style="424" customWidth="1"/>
    <col min="14851" max="14851" width="12.140625" style="424" customWidth="1"/>
    <col min="14852" max="14852" width="11" style="424" customWidth="1"/>
    <col min="14853" max="14853" width="14.140625" style="424" customWidth="1"/>
    <col min="14854" max="14854" width="11.85546875" style="424" customWidth="1"/>
    <col min="14855" max="14855" width="11.5703125" style="424" customWidth="1"/>
    <col min="14856" max="14856" width="13" style="424" customWidth="1"/>
    <col min="14857" max="14857" width="12.140625" style="424" customWidth="1"/>
    <col min="14858" max="14858" width="13" style="424" customWidth="1"/>
    <col min="14859" max="14859" width="14.28515625" style="424" customWidth="1"/>
    <col min="14860" max="14860" width="13.140625" style="424" customWidth="1"/>
    <col min="14861" max="14861" width="10.7109375" style="424" customWidth="1"/>
    <col min="14862" max="15104" width="9.140625" style="424"/>
    <col min="15105" max="15105" width="91.42578125" style="424" customWidth="1"/>
    <col min="15106" max="15106" width="13.85546875" style="424" customWidth="1"/>
    <col min="15107" max="15107" width="12.140625" style="424" customWidth="1"/>
    <col min="15108" max="15108" width="11" style="424" customWidth="1"/>
    <col min="15109" max="15109" width="14.140625" style="424" customWidth="1"/>
    <col min="15110" max="15110" width="11.85546875" style="424" customWidth="1"/>
    <col min="15111" max="15111" width="11.5703125" style="424" customWidth="1"/>
    <col min="15112" max="15112" width="13" style="424" customWidth="1"/>
    <col min="15113" max="15113" width="12.140625" style="424" customWidth="1"/>
    <col min="15114" max="15114" width="13" style="424" customWidth="1"/>
    <col min="15115" max="15115" width="14.28515625" style="424" customWidth="1"/>
    <col min="15116" max="15116" width="13.140625" style="424" customWidth="1"/>
    <col min="15117" max="15117" width="10.7109375" style="424" customWidth="1"/>
    <col min="15118" max="15360" width="9.140625" style="424"/>
    <col min="15361" max="15361" width="91.42578125" style="424" customWidth="1"/>
    <col min="15362" max="15362" width="13.85546875" style="424" customWidth="1"/>
    <col min="15363" max="15363" width="12.140625" style="424" customWidth="1"/>
    <col min="15364" max="15364" width="11" style="424" customWidth="1"/>
    <col min="15365" max="15365" width="14.140625" style="424" customWidth="1"/>
    <col min="15366" max="15366" width="11.85546875" style="424" customWidth="1"/>
    <col min="15367" max="15367" width="11.5703125" style="424" customWidth="1"/>
    <col min="15368" max="15368" width="13" style="424" customWidth="1"/>
    <col min="15369" max="15369" width="12.140625" style="424" customWidth="1"/>
    <col min="15370" max="15370" width="13" style="424" customWidth="1"/>
    <col min="15371" max="15371" width="14.28515625" style="424" customWidth="1"/>
    <col min="15372" max="15372" width="13.140625" style="424" customWidth="1"/>
    <col min="15373" max="15373" width="10.7109375" style="424" customWidth="1"/>
    <col min="15374" max="15616" width="9.140625" style="424"/>
    <col min="15617" max="15617" width="91.42578125" style="424" customWidth="1"/>
    <col min="15618" max="15618" width="13.85546875" style="424" customWidth="1"/>
    <col min="15619" max="15619" width="12.140625" style="424" customWidth="1"/>
    <col min="15620" max="15620" width="11" style="424" customWidth="1"/>
    <col min="15621" max="15621" width="14.140625" style="424" customWidth="1"/>
    <col min="15622" max="15622" width="11.85546875" style="424" customWidth="1"/>
    <col min="15623" max="15623" width="11.5703125" style="424" customWidth="1"/>
    <col min="15624" max="15624" width="13" style="424" customWidth="1"/>
    <col min="15625" max="15625" width="12.140625" style="424" customWidth="1"/>
    <col min="15626" max="15626" width="13" style="424" customWidth="1"/>
    <col min="15627" max="15627" width="14.28515625" style="424" customWidth="1"/>
    <col min="15628" max="15628" width="13.140625" style="424" customWidth="1"/>
    <col min="15629" max="15629" width="10.7109375" style="424" customWidth="1"/>
    <col min="15630" max="15872" width="9.140625" style="424"/>
    <col min="15873" max="15873" width="91.42578125" style="424" customWidth="1"/>
    <col min="15874" max="15874" width="13.85546875" style="424" customWidth="1"/>
    <col min="15875" max="15875" width="12.140625" style="424" customWidth="1"/>
    <col min="15876" max="15876" width="11" style="424" customWidth="1"/>
    <col min="15877" max="15877" width="14.140625" style="424" customWidth="1"/>
    <col min="15878" max="15878" width="11.85546875" style="424" customWidth="1"/>
    <col min="15879" max="15879" width="11.5703125" style="424" customWidth="1"/>
    <col min="15880" max="15880" width="13" style="424" customWidth="1"/>
    <col min="15881" max="15881" width="12.140625" style="424" customWidth="1"/>
    <col min="15882" max="15882" width="13" style="424" customWidth="1"/>
    <col min="15883" max="15883" width="14.28515625" style="424" customWidth="1"/>
    <col min="15884" max="15884" width="13.140625" style="424" customWidth="1"/>
    <col min="15885" max="15885" width="10.7109375" style="424" customWidth="1"/>
    <col min="15886" max="16128" width="9.140625" style="424"/>
    <col min="16129" max="16129" width="91.42578125" style="424" customWidth="1"/>
    <col min="16130" max="16130" width="13.85546875" style="424" customWidth="1"/>
    <col min="16131" max="16131" width="12.140625" style="424" customWidth="1"/>
    <col min="16132" max="16132" width="11" style="424" customWidth="1"/>
    <col min="16133" max="16133" width="14.140625" style="424" customWidth="1"/>
    <col min="16134" max="16134" width="11.85546875" style="424" customWidth="1"/>
    <col min="16135" max="16135" width="11.5703125" style="424" customWidth="1"/>
    <col min="16136" max="16136" width="13" style="424" customWidth="1"/>
    <col min="16137" max="16137" width="12.140625" style="424" customWidth="1"/>
    <col min="16138" max="16138" width="13" style="424" customWidth="1"/>
    <col min="16139" max="16139" width="14.28515625" style="424" customWidth="1"/>
    <col min="16140" max="16140" width="13.140625" style="424" customWidth="1"/>
    <col min="16141" max="16141" width="10.7109375" style="424" customWidth="1"/>
    <col min="16142" max="16384" width="9.140625" style="424"/>
  </cols>
  <sheetData>
    <row r="1" spans="1:13" ht="57.75" customHeight="1">
      <c r="A1" s="6428" t="s">
        <v>0</v>
      </c>
      <c r="B1" s="6428"/>
      <c r="C1" s="6428"/>
      <c r="D1" s="6428"/>
      <c r="E1" s="6428"/>
      <c r="F1" s="6428"/>
      <c r="G1" s="6428"/>
      <c r="H1" s="6428"/>
      <c r="I1" s="6428"/>
      <c r="J1" s="6428"/>
      <c r="K1" s="6428"/>
      <c r="L1" s="6428"/>
      <c r="M1" s="6428"/>
    </row>
    <row r="2" spans="1:13" ht="33.75" customHeight="1">
      <c r="A2" s="6429" t="s">
        <v>428</v>
      </c>
      <c r="B2" s="6429"/>
      <c r="C2" s="6429"/>
      <c r="D2" s="6429"/>
      <c r="E2" s="6429"/>
      <c r="F2" s="6429"/>
      <c r="G2" s="6429"/>
      <c r="H2" s="6429"/>
      <c r="I2" s="6429"/>
      <c r="J2" s="6429"/>
      <c r="K2" s="6429"/>
      <c r="L2" s="6429"/>
      <c r="M2" s="6429"/>
    </row>
    <row r="3" spans="1:13" ht="20.25" customHeight="1" thickBot="1">
      <c r="A3" s="692"/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</row>
    <row r="4" spans="1:13" ht="33" customHeight="1" thickBot="1">
      <c r="A4" s="6430" t="s">
        <v>1</v>
      </c>
      <c r="B4" s="6432" t="s">
        <v>36</v>
      </c>
      <c r="C4" s="6433"/>
      <c r="D4" s="6434"/>
      <c r="E4" s="6432" t="s">
        <v>37</v>
      </c>
      <c r="F4" s="6433"/>
      <c r="G4" s="6434"/>
      <c r="H4" s="6432" t="s">
        <v>43</v>
      </c>
      <c r="I4" s="6433"/>
      <c r="J4" s="6434"/>
      <c r="K4" s="6435" t="s">
        <v>38</v>
      </c>
      <c r="L4" s="6436"/>
      <c r="M4" s="6437"/>
    </row>
    <row r="5" spans="1:13" ht="173.25" customHeight="1" thickBot="1">
      <c r="A5" s="6431"/>
      <c r="B5" s="694" t="s">
        <v>7</v>
      </c>
      <c r="C5" s="694" t="s">
        <v>8</v>
      </c>
      <c r="D5" s="694" t="s">
        <v>9</v>
      </c>
      <c r="E5" s="694" t="s">
        <v>7</v>
      </c>
      <c r="F5" s="694" t="s">
        <v>8</v>
      </c>
      <c r="G5" s="694" t="s">
        <v>9</v>
      </c>
      <c r="H5" s="694" t="s">
        <v>7</v>
      </c>
      <c r="I5" s="694" t="s">
        <v>8</v>
      </c>
      <c r="J5" s="694" t="s">
        <v>9</v>
      </c>
      <c r="K5" s="694" t="s">
        <v>7</v>
      </c>
      <c r="L5" s="694" t="s">
        <v>8</v>
      </c>
      <c r="M5" s="695" t="s">
        <v>9</v>
      </c>
    </row>
    <row r="6" spans="1:13" ht="27.75" customHeight="1" thickBot="1">
      <c r="A6" s="696" t="s">
        <v>10</v>
      </c>
      <c r="B6" s="697"/>
      <c r="C6" s="698"/>
      <c r="D6" s="699"/>
      <c r="E6" s="697"/>
      <c r="F6" s="698"/>
      <c r="G6" s="700"/>
      <c r="H6" s="701"/>
      <c r="I6" s="698"/>
      <c r="J6" s="699"/>
      <c r="K6" s="702"/>
      <c r="L6" s="703"/>
      <c r="M6" s="704"/>
    </row>
    <row r="7" spans="1:13" ht="24.75" customHeight="1">
      <c r="A7" s="705" t="s">
        <v>240</v>
      </c>
      <c r="B7" s="3221">
        <v>10</v>
      </c>
      <c r="C7" s="3222">
        <v>5</v>
      </c>
      <c r="D7" s="3223">
        <v>15</v>
      </c>
      <c r="E7" s="3224">
        <v>10</v>
      </c>
      <c r="F7" s="3222">
        <v>6</v>
      </c>
      <c r="G7" s="3223">
        <v>16</v>
      </c>
      <c r="H7" s="4929">
        <v>11</v>
      </c>
      <c r="I7" s="4929">
        <v>2</v>
      </c>
      <c r="J7" s="4930">
        <v>13</v>
      </c>
      <c r="K7" s="829">
        <f t="shared" ref="K7:M8" si="0">K12+K16</f>
        <v>31</v>
      </c>
      <c r="L7" s="829">
        <f t="shared" si="0"/>
        <v>14</v>
      </c>
      <c r="M7" s="830">
        <f t="shared" si="0"/>
        <v>45</v>
      </c>
    </row>
    <row r="8" spans="1:13" ht="53.25" customHeight="1" thickBot="1">
      <c r="A8" s="705" t="s">
        <v>241</v>
      </c>
      <c r="B8" s="723">
        <v>13</v>
      </c>
      <c r="C8" s="724">
        <v>2</v>
      </c>
      <c r="D8" s="725">
        <v>15</v>
      </c>
      <c r="E8" s="726">
        <v>9</v>
      </c>
      <c r="F8" s="724">
        <v>6</v>
      </c>
      <c r="G8" s="725">
        <v>15</v>
      </c>
      <c r="H8" s="4931">
        <v>10</v>
      </c>
      <c r="I8" s="4931">
        <v>4</v>
      </c>
      <c r="J8" s="4932">
        <v>14</v>
      </c>
      <c r="K8" s="831">
        <f t="shared" si="0"/>
        <v>32</v>
      </c>
      <c r="L8" s="831">
        <f t="shared" si="0"/>
        <v>11</v>
      </c>
      <c r="M8" s="832">
        <f t="shared" si="0"/>
        <v>43</v>
      </c>
    </row>
    <row r="9" spans="1:13" ht="27" customHeight="1" thickBot="1">
      <c r="A9" s="706" t="s">
        <v>27</v>
      </c>
      <c r="B9" s="707">
        <f t="shared" ref="B9:M9" si="1">SUM(B7:B8)</f>
        <v>23</v>
      </c>
      <c r="C9" s="707">
        <f t="shared" si="1"/>
        <v>7</v>
      </c>
      <c r="D9" s="707">
        <f t="shared" si="1"/>
        <v>30</v>
      </c>
      <c r="E9" s="707">
        <f t="shared" si="1"/>
        <v>19</v>
      </c>
      <c r="F9" s="707">
        <f t="shared" si="1"/>
        <v>12</v>
      </c>
      <c r="G9" s="707">
        <f t="shared" si="1"/>
        <v>31</v>
      </c>
      <c r="H9" s="707">
        <f t="shared" si="1"/>
        <v>21</v>
      </c>
      <c r="I9" s="707">
        <f t="shared" si="1"/>
        <v>6</v>
      </c>
      <c r="J9" s="707">
        <f t="shared" si="1"/>
        <v>27</v>
      </c>
      <c r="K9" s="707">
        <f t="shared" si="1"/>
        <v>63</v>
      </c>
      <c r="L9" s="707">
        <f t="shared" si="1"/>
        <v>25</v>
      </c>
      <c r="M9" s="708">
        <f t="shared" si="1"/>
        <v>88</v>
      </c>
    </row>
    <row r="10" spans="1:13" ht="30.75" customHeight="1" thickBot="1">
      <c r="A10" s="709" t="s">
        <v>15</v>
      </c>
      <c r="B10" s="710"/>
      <c r="C10" s="711"/>
      <c r="D10" s="712"/>
      <c r="E10" s="710"/>
      <c r="F10" s="711"/>
      <c r="G10" s="712"/>
      <c r="H10" s="710"/>
      <c r="I10" s="711"/>
      <c r="J10" s="712"/>
      <c r="K10" s="713"/>
      <c r="L10" s="714"/>
      <c r="M10" s="715"/>
    </row>
    <row r="11" spans="1:13" ht="24.75" customHeight="1" thickBot="1">
      <c r="A11" s="716" t="s">
        <v>16</v>
      </c>
      <c r="B11" s="717"/>
      <c r="C11" s="718"/>
      <c r="D11" s="719"/>
      <c r="E11" s="717"/>
      <c r="F11" s="718"/>
      <c r="G11" s="719"/>
      <c r="H11" s="717"/>
      <c r="I11" s="718"/>
      <c r="J11" s="719"/>
      <c r="K11" s="720"/>
      <c r="L11" s="721"/>
      <c r="M11" s="722"/>
    </row>
    <row r="12" spans="1:13" ht="24.95" customHeight="1">
      <c r="A12" s="705" t="s">
        <v>240</v>
      </c>
      <c r="B12" s="723">
        <v>9</v>
      </c>
      <c r="C12" s="724">
        <v>5</v>
      </c>
      <c r="D12" s="725">
        <v>14</v>
      </c>
      <c r="E12" s="726">
        <v>10</v>
      </c>
      <c r="F12" s="724">
        <v>6</v>
      </c>
      <c r="G12" s="725">
        <v>16</v>
      </c>
      <c r="H12" s="726">
        <v>11</v>
      </c>
      <c r="I12" s="723">
        <v>2</v>
      </c>
      <c r="J12" s="727">
        <v>13</v>
      </c>
      <c r="K12" s="728">
        <f>B12+E12+H12</f>
        <v>30</v>
      </c>
      <c r="L12" s="729">
        <f>C12+F12+I12</f>
        <v>13</v>
      </c>
      <c r="M12" s="730">
        <f>K12+L12</f>
        <v>43</v>
      </c>
    </row>
    <row r="13" spans="1:13" ht="51.75" customHeight="1" thickBot="1">
      <c r="A13" s="705" t="s">
        <v>241</v>
      </c>
      <c r="B13" s="723">
        <v>13</v>
      </c>
      <c r="C13" s="724">
        <v>2</v>
      </c>
      <c r="D13" s="725">
        <v>15</v>
      </c>
      <c r="E13" s="726">
        <v>9</v>
      </c>
      <c r="F13" s="724">
        <v>5</v>
      </c>
      <c r="G13" s="725">
        <v>14</v>
      </c>
      <c r="H13" s="726">
        <v>10</v>
      </c>
      <c r="I13" s="723">
        <v>4</v>
      </c>
      <c r="J13" s="727">
        <v>14</v>
      </c>
      <c r="K13" s="731">
        <f>B13+E13+H13</f>
        <v>32</v>
      </c>
      <c r="L13" s="732">
        <f>C13+F13+I13</f>
        <v>11</v>
      </c>
      <c r="M13" s="733">
        <f>K13+L13</f>
        <v>43</v>
      </c>
    </row>
    <row r="14" spans="1:13" ht="33.75" customHeight="1" thickBot="1">
      <c r="A14" s="696" t="s">
        <v>17</v>
      </c>
      <c r="B14" s="734">
        <f t="shared" ref="B14:M14" si="2">SUM(B12:B13)</f>
        <v>22</v>
      </c>
      <c r="C14" s="734">
        <f t="shared" si="2"/>
        <v>7</v>
      </c>
      <c r="D14" s="734">
        <f t="shared" si="2"/>
        <v>29</v>
      </c>
      <c r="E14" s="734">
        <f t="shared" si="2"/>
        <v>19</v>
      </c>
      <c r="F14" s="734">
        <f t="shared" si="2"/>
        <v>11</v>
      </c>
      <c r="G14" s="734">
        <f t="shared" si="2"/>
        <v>30</v>
      </c>
      <c r="H14" s="734">
        <f t="shared" si="2"/>
        <v>21</v>
      </c>
      <c r="I14" s="734">
        <f t="shared" si="2"/>
        <v>6</v>
      </c>
      <c r="J14" s="734">
        <f t="shared" si="2"/>
        <v>27</v>
      </c>
      <c r="K14" s="734">
        <f t="shared" si="2"/>
        <v>62</v>
      </c>
      <c r="L14" s="734">
        <f t="shared" si="2"/>
        <v>24</v>
      </c>
      <c r="M14" s="735">
        <f t="shared" si="2"/>
        <v>86</v>
      </c>
    </row>
    <row r="15" spans="1:13" ht="24.95" customHeight="1" thickBot="1">
      <c r="A15" s="736" t="s">
        <v>18</v>
      </c>
      <c r="B15" s="737"/>
      <c r="C15" s="738"/>
      <c r="D15" s="739"/>
      <c r="E15" s="737"/>
      <c r="F15" s="738"/>
      <c r="G15" s="739"/>
      <c r="H15" s="737"/>
      <c r="I15" s="740"/>
      <c r="J15" s="741"/>
      <c r="K15" s="713"/>
      <c r="L15" s="714"/>
      <c r="M15" s="715"/>
    </row>
    <row r="16" spans="1:13" ht="33.75" customHeight="1">
      <c r="A16" s="742" t="s">
        <v>240</v>
      </c>
      <c r="B16" s="1361">
        <v>1</v>
      </c>
      <c r="C16" s="1361">
        <v>0</v>
      </c>
      <c r="D16" s="1361">
        <v>1</v>
      </c>
      <c r="E16" s="1361">
        <v>0</v>
      </c>
      <c r="F16" s="1361">
        <v>1</v>
      </c>
      <c r="G16" s="1361">
        <v>1</v>
      </c>
      <c r="H16" s="1361">
        <v>0</v>
      </c>
      <c r="I16" s="1361">
        <v>0</v>
      </c>
      <c r="J16" s="1361">
        <v>0</v>
      </c>
      <c r="K16" s="1362">
        <f>B16+E16+H16</f>
        <v>1</v>
      </c>
      <c r="L16" s="1363">
        <f>C16+F16+I16</f>
        <v>1</v>
      </c>
      <c r="M16" s="1364">
        <f>K16+L16</f>
        <v>2</v>
      </c>
    </row>
    <row r="17" spans="1:13" ht="48.75" customHeight="1" thickBot="1">
      <c r="A17" s="743" t="s">
        <v>241</v>
      </c>
      <c r="B17" s="1365">
        <v>0</v>
      </c>
      <c r="C17" s="1365">
        <v>0</v>
      </c>
      <c r="D17" s="1365">
        <v>0</v>
      </c>
      <c r="E17" s="1365">
        <v>0</v>
      </c>
      <c r="F17" s="1365">
        <v>0</v>
      </c>
      <c r="G17" s="1365">
        <v>0</v>
      </c>
      <c r="H17" s="1365">
        <v>0</v>
      </c>
      <c r="I17" s="1365">
        <v>0</v>
      </c>
      <c r="J17" s="1365">
        <v>0</v>
      </c>
      <c r="K17" s="1366">
        <f>B17+E17+H17</f>
        <v>0</v>
      </c>
      <c r="L17" s="1367">
        <f>C17+F17+I17</f>
        <v>0</v>
      </c>
      <c r="M17" s="1368">
        <f>K17+L17</f>
        <v>0</v>
      </c>
    </row>
    <row r="18" spans="1:13" ht="24.95" customHeight="1" thickBot="1">
      <c r="A18" s="696" t="s">
        <v>19</v>
      </c>
      <c r="B18" s="744">
        <f t="shared" ref="B18:M18" si="3">SUM(B16:B17)</f>
        <v>1</v>
      </c>
      <c r="C18" s="744">
        <f t="shared" si="3"/>
        <v>0</v>
      </c>
      <c r="D18" s="744">
        <f t="shared" si="3"/>
        <v>1</v>
      </c>
      <c r="E18" s="744">
        <f t="shared" si="3"/>
        <v>0</v>
      </c>
      <c r="F18" s="744">
        <f t="shared" si="3"/>
        <v>1</v>
      </c>
      <c r="G18" s="744">
        <f t="shared" si="3"/>
        <v>1</v>
      </c>
      <c r="H18" s="744">
        <f t="shared" si="3"/>
        <v>0</v>
      </c>
      <c r="I18" s="744">
        <f t="shared" si="3"/>
        <v>0</v>
      </c>
      <c r="J18" s="744">
        <f t="shared" si="3"/>
        <v>0</v>
      </c>
      <c r="K18" s="744">
        <f t="shared" si="3"/>
        <v>1</v>
      </c>
      <c r="L18" s="744">
        <f t="shared" si="3"/>
        <v>1</v>
      </c>
      <c r="M18" s="735">
        <f t="shared" si="3"/>
        <v>2</v>
      </c>
    </row>
    <row r="19" spans="1:13" ht="33.75" customHeight="1" thickBot="1">
      <c r="A19" s="745" t="s">
        <v>245</v>
      </c>
      <c r="B19" s="746">
        <f t="shared" ref="B19:M19" si="4">B14+B18</f>
        <v>23</v>
      </c>
      <c r="C19" s="746">
        <f t="shared" si="4"/>
        <v>7</v>
      </c>
      <c r="D19" s="746">
        <f t="shared" si="4"/>
        <v>30</v>
      </c>
      <c r="E19" s="746">
        <f t="shared" si="4"/>
        <v>19</v>
      </c>
      <c r="F19" s="746">
        <f t="shared" si="4"/>
        <v>12</v>
      </c>
      <c r="G19" s="746">
        <f t="shared" si="4"/>
        <v>31</v>
      </c>
      <c r="H19" s="746">
        <f t="shared" si="4"/>
        <v>21</v>
      </c>
      <c r="I19" s="746">
        <f t="shared" si="4"/>
        <v>6</v>
      </c>
      <c r="J19" s="746">
        <f t="shared" si="4"/>
        <v>27</v>
      </c>
      <c r="K19" s="746">
        <f t="shared" si="4"/>
        <v>63</v>
      </c>
      <c r="L19" s="746">
        <f t="shared" si="4"/>
        <v>25</v>
      </c>
      <c r="M19" s="747">
        <f t="shared" si="4"/>
        <v>88</v>
      </c>
    </row>
    <row r="20" spans="1:13" ht="24.95" customHeight="1">
      <c r="A20" s="6427"/>
      <c r="B20" s="6427"/>
      <c r="C20" s="6427"/>
      <c r="D20" s="6427"/>
      <c r="E20" s="6427"/>
      <c r="F20" s="6427"/>
      <c r="G20" s="6427"/>
      <c r="H20" s="6427"/>
      <c r="I20" s="6427"/>
      <c r="J20" s="6427"/>
      <c r="K20" s="748"/>
      <c r="L20" s="748"/>
      <c r="M20" s="748"/>
    </row>
    <row r="21" spans="1:13" ht="38.450000000000003" customHeight="1">
      <c r="K21" s="748"/>
      <c r="L21" s="748"/>
      <c r="M21" s="748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D22" sqref="D22"/>
    </sheetView>
  </sheetViews>
  <sheetFormatPr defaultRowHeight="20.25"/>
  <cols>
    <col min="1" max="1" width="73.42578125" style="588" customWidth="1"/>
    <col min="2" max="2" width="12.42578125" style="588" customWidth="1"/>
    <col min="3" max="3" width="12.85546875" style="588" customWidth="1"/>
    <col min="4" max="4" width="12.28515625" style="588" customWidth="1"/>
    <col min="5" max="5" width="10.28515625" style="588" customWidth="1"/>
    <col min="6" max="6" width="10" style="588" customWidth="1"/>
    <col min="7" max="7" width="11" style="588" customWidth="1"/>
    <col min="8" max="8" width="11.85546875" style="588" customWidth="1"/>
    <col min="9" max="9" width="10.42578125" style="588" customWidth="1"/>
    <col min="10" max="10" width="12.28515625" style="588" customWidth="1"/>
    <col min="11" max="11" width="10.85546875" style="588" customWidth="1"/>
    <col min="12" max="12" width="9.5703125" style="588" customWidth="1"/>
    <col min="13" max="13" width="11.28515625" style="588" customWidth="1"/>
    <col min="14" max="14" width="12.5703125" style="588" customWidth="1"/>
    <col min="15" max="15" width="12.42578125" style="588" customWidth="1"/>
    <col min="16" max="16" width="10.85546875" style="588" customWidth="1"/>
    <col min="17" max="256" width="9.140625" style="588"/>
    <col min="257" max="257" width="73.42578125" style="588" customWidth="1"/>
    <col min="258" max="258" width="12.42578125" style="588" customWidth="1"/>
    <col min="259" max="259" width="12.85546875" style="588" customWidth="1"/>
    <col min="260" max="260" width="12.28515625" style="588" customWidth="1"/>
    <col min="261" max="261" width="10.28515625" style="588" customWidth="1"/>
    <col min="262" max="262" width="10" style="588" customWidth="1"/>
    <col min="263" max="263" width="11" style="588" customWidth="1"/>
    <col min="264" max="264" width="10.7109375" style="588" customWidth="1"/>
    <col min="265" max="265" width="10.42578125" style="588" customWidth="1"/>
    <col min="266" max="266" width="12.28515625" style="588" customWidth="1"/>
    <col min="267" max="267" width="10.85546875" style="588" customWidth="1"/>
    <col min="268" max="268" width="9.5703125" style="588" customWidth="1"/>
    <col min="269" max="269" width="11.28515625" style="588" customWidth="1"/>
    <col min="270" max="270" width="12.5703125" style="588" customWidth="1"/>
    <col min="271" max="271" width="12.42578125" style="588" customWidth="1"/>
    <col min="272" max="272" width="10.85546875" style="588" customWidth="1"/>
    <col min="273" max="512" width="9.140625" style="588"/>
    <col min="513" max="513" width="73.42578125" style="588" customWidth="1"/>
    <col min="514" max="514" width="12.42578125" style="588" customWidth="1"/>
    <col min="515" max="515" width="12.85546875" style="588" customWidth="1"/>
    <col min="516" max="516" width="12.28515625" style="588" customWidth="1"/>
    <col min="517" max="517" width="10.28515625" style="588" customWidth="1"/>
    <col min="518" max="518" width="10" style="588" customWidth="1"/>
    <col min="519" max="519" width="11" style="588" customWidth="1"/>
    <col min="520" max="520" width="10.7109375" style="588" customWidth="1"/>
    <col min="521" max="521" width="10.42578125" style="588" customWidth="1"/>
    <col min="522" max="522" width="12.28515625" style="588" customWidth="1"/>
    <col min="523" max="523" width="10.85546875" style="588" customWidth="1"/>
    <col min="524" max="524" width="9.5703125" style="588" customWidth="1"/>
    <col min="525" max="525" width="11.28515625" style="588" customWidth="1"/>
    <col min="526" max="526" width="12.5703125" style="588" customWidth="1"/>
    <col min="527" max="527" width="12.42578125" style="588" customWidth="1"/>
    <col min="528" max="528" width="10.85546875" style="588" customWidth="1"/>
    <col min="529" max="768" width="9.140625" style="588"/>
    <col min="769" max="769" width="73.42578125" style="588" customWidth="1"/>
    <col min="770" max="770" width="12.42578125" style="588" customWidth="1"/>
    <col min="771" max="771" width="12.85546875" style="588" customWidth="1"/>
    <col min="772" max="772" width="12.28515625" style="588" customWidth="1"/>
    <col min="773" max="773" width="10.28515625" style="588" customWidth="1"/>
    <col min="774" max="774" width="10" style="588" customWidth="1"/>
    <col min="775" max="775" width="11" style="588" customWidth="1"/>
    <col min="776" max="776" width="10.7109375" style="588" customWidth="1"/>
    <col min="777" max="777" width="10.42578125" style="588" customWidth="1"/>
    <col min="778" max="778" width="12.28515625" style="588" customWidth="1"/>
    <col min="779" max="779" width="10.85546875" style="588" customWidth="1"/>
    <col min="780" max="780" width="9.5703125" style="588" customWidth="1"/>
    <col min="781" max="781" width="11.28515625" style="588" customWidth="1"/>
    <col min="782" max="782" width="12.5703125" style="588" customWidth="1"/>
    <col min="783" max="783" width="12.42578125" style="588" customWidth="1"/>
    <col min="784" max="784" width="10.85546875" style="588" customWidth="1"/>
    <col min="785" max="1024" width="9.140625" style="588"/>
    <col min="1025" max="1025" width="73.42578125" style="588" customWidth="1"/>
    <col min="1026" max="1026" width="12.42578125" style="588" customWidth="1"/>
    <col min="1027" max="1027" width="12.85546875" style="588" customWidth="1"/>
    <col min="1028" max="1028" width="12.28515625" style="588" customWidth="1"/>
    <col min="1029" max="1029" width="10.28515625" style="588" customWidth="1"/>
    <col min="1030" max="1030" width="10" style="588" customWidth="1"/>
    <col min="1031" max="1031" width="11" style="588" customWidth="1"/>
    <col min="1032" max="1032" width="10.7109375" style="588" customWidth="1"/>
    <col min="1033" max="1033" width="10.42578125" style="588" customWidth="1"/>
    <col min="1034" max="1034" width="12.28515625" style="588" customWidth="1"/>
    <col min="1035" max="1035" width="10.85546875" style="588" customWidth="1"/>
    <col min="1036" max="1036" width="9.5703125" style="588" customWidth="1"/>
    <col min="1037" max="1037" width="11.28515625" style="588" customWidth="1"/>
    <col min="1038" max="1038" width="12.5703125" style="588" customWidth="1"/>
    <col min="1039" max="1039" width="12.42578125" style="588" customWidth="1"/>
    <col min="1040" max="1040" width="10.85546875" style="588" customWidth="1"/>
    <col min="1041" max="1280" width="9.140625" style="588"/>
    <col min="1281" max="1281" width="73.42578125" style="588" customWidth="1"/>
    <col min="1282" max="1282" width="12.42578125" style="588" customWidth="1"/>
    <col min="1283" max="1283" width="12.85546875" style="588" customWidth="1"/>
    <col min="1284" max="1284" width="12.28515625" style="588" customWidth="1"/>
    <col min="1285" max="1285" width="10.28515625" style="588" customWidth="1"/>
    <col min="1286" max="1286" width="10" style="588" customWidth="1"/>
    <col min="1287" max="1287" width="11" style="588" customWidth="1"/>
    <col min="1288" max="1288" width="10.7109375" style="588" customWidth="1"/>
    <col min="1289" max="1289" width="10.42578125" style="588" customWidth="1"/>
    <col min="1290" max="1290" width="12.28515625" style="588" customWidth="1"/>
    <col min="1291" max="1291" width="10.85546875" style="588" customWidth="1"/>
    <col min="1292" max="1292" width="9.5703125" style="588" customWidth="1"/>
    <col min="1293" max="1293" width="11.28515625" style="588" customWidth="1"/>
    <col min="1294" max="1294" width="12.5703125" style="588" customWidth="1"/>
    <col min="1295" max="1295" width="12.42578125" style="588" customWidth="1"/>
    <col min="1296" max="1296" width="10.85546875" style="588" customWidth="1"/>
    <col min="1297" max="1536" width="9.140625" style="588"/>
    <col min="1537" max="1537" width="73.42578125" style="588" customWidth="1"/>
    <col min="1538" max="1538" width="12.42578125" style="588" customWidth="1"/>
    <col min="1539" max="1539" width="12.85546875" style="588" customWidth="1"/>
    <col min="1540" max="1540" width="12.28515625" style="588" customWidth="1"/>
    <col min="1541" max="1541" width="10.28515625" style="588" customWidth="1"/>
    <col min="1542" max="1542" width="10" style="588" customWidth="1"/>
    <col min="1543" max="1543" width="11" style="588" customWidth="1"/>
    <col min="1544" max="1544" width="10.7109375" style="588" customWidth="1"/>
    <col min="1545" max="1545" width="10.42578125" style="588" customWidth="1"/>
    <col min="1546" max="1546" width="12.28515625" style="588" customWidth="1"/>
    <col min="1547" max="1547" width="10.85546875" style="588" customWidth="1"/>
    <col min="1548" max="1548" width="9.5703125" style="588" customWidth="1"/>
    <col min="1549" max="1549" width="11.28515625" style="588" customWidth="1"/>
    <col min="1550" max="1550" width="12.5703125" style="588" customWidth="1"/>
    <col min="1551" max="1551" width="12.42578125" style="588" customWidth="1"/>
    <col min="1552" max="1552" width="10.85546875" style="588" customWidth="1"/>
    <col min="1553" max="1792" width="9.140625" style="588"/>
    <col min="1793" max="1793" width="73.42578125" style="588" customWidth="1"/>
    <col min="1794" max="1794" width="12.42578125" style="588" customWidth="1"/>
    <col min="1795" max="1795" width="12.85546875" style="588" customWidth="1"/>
    <col min="1796" max="1796" width="12.28515625" style="588" customWidth="1"/>
    <col min="1797" max="1797" width="10.28515625" style="588" customWidth="1"/>
    <col min="1798" max="1798" width="10" style="588" customWidth="1"/>
    <col min="1799" max="1799" width="11" style="588" customWidth="1"/>
    <col min="1800" max="1800" width="10.7109375" style="588" customWidth="1"/>
    <col min="1801" max="1801" width="10.42578125" style="588" customWidth="1"/>
    <col min="1802" max="1802" width="12.28515625" style="588" customWidth="1"/>
    <col min="1803" max="1803" width="10.85546875" style="588" customWidth="1"/>
    <col min="1804" max="1804" width="9.5703125" style="588" customWidth="1"/>
    <col min="1805" max="1805" width="11.28515625" style="588" customWidth="1"/>
    <col min="1806" max="1806" width="12.5703125" style="588" customWidth="1"/>
    <col min="1807" max="1807" width="12.42578125" style="588" customWidth="1"/>
    <col min="1808" max="1808" width="10.85546875" style="588" customWidth="1"/>
    <col min="1809" max="2048" width="9.140625" style="588"/>
    <col min="2049" max="2049" width="73.42578125" style="588" customWidth="1"/>
    <col min="2050" max="2050" width="12.42578125" style="588" customWidth="1"/>
    <col min="2051" max="2051" width="12.85546875" style="588" customWidth="1"/>
    <col min="2052" max="2052" width="12.28515625" style="588" customWidth="1"/>
    <col min="2053" max="2053" width="10.28515625" style="588" customWidth="1"/>
    <col min="2054" max="2054" width="10" style="588" customWidth="1"/>
    <col min="2055" max="2055" width="11" style="588" customWidth="1"/>
    <col min="2056" max="2056" width="10.7109375" style="588" customWidth="1"/>
    <col min="2057" max="2057" width="10.42578125" style="588" customWidth="1"/>
    <col min="2058" max="2058" width="12.28515625" style="588" customWidth="1"/>
    <col min="2059" max="2059" width="10.85546875" style="588" customWidth="1"/>
    <col min="2060" max="2060" width="9.5703125" style="588" customWidth="1"/>
    <col min="2061" max="2061" width="11.28515625" style="588" customWidth="1"/>
    <col min="2062" max="2062" width="12.5703125" style="588" customWidth="1"/>
    <col min="2063" max="2063" width="12.42578125" style="588" customWidth="1"/>
    <col min="2064" max="2064" width="10.85546875" style="588" customWidth="1"/>
    <col min="2065" max="2304" width="9.140625" style="588"/>
    <col min="2305" max="2305" width="73.42578125" style="588" customWidth="1"/>
    <col min="2306" max="2306" width="12.42578125" style="588" customWidth="1"/>
    <col min="2307" max="2307" width="12.85546875" style="588" customWidth="1"/>
    <col min="2308" max="2308" width="12.28515625" style="588" customWidth="1"/>
    <col min="2309" max="2309" width="10.28515625" style="588" customWidth="1"/>
    <col min="2310" max="2310" width="10" style="588" customWidth="1"/>
    <col min="2311" max="2311" width="11" style="588" customWidth="1"/>
    <col min="2312" max="2312" width="10.7109375" style="588" customWidth="1"/>
    <col min="2313" max="2313" width="10.42578125" style="588" customWidth="1"/>
    <col min="2314" max="2314" width="12.28515625" style="588" customWidth="1"/>
    <col min="2315" max="2315" width="10.85546875" style="588" customWidth="1"/>
    <col min="2316" max="2316" width="9.5703125" style="588" customWidth="1"/>
    <col min="2317" max="2317" width="11.28515625" style="588" customWidth="1"/>
    <col min="2318" max="2318" width="12.5703125" style="588" customWidth="1"/>
    <col min="2319" max="2319" width="12.42578125" style="588" customWidth="1"/>
    <col min="2320" max="2320" width="10.85546875" style="588" customWidth="1"/>
    <col min="2321" max="2560" width="9.140625" style="588"/>
    <col min="2561" max="2561" width="73.42578125" style="588" customWidth="1"/>
    <col min="2562" max="2562" width="12.42578125" style="588" customWidth="1"/>
    <col min="2563" max="2563" width="12.85546875" style="588" customWidth="1"/>
    <col min="2564" max="2564" width="12.28515625" style="588" customWidth="1"/>
    <col min="2565" max="2565" width="10.28515625" style="588" customWidth="1"/>
    <col min="2566" max="2566" width="10" style="588" customWidth="1"/>
    <col min="2567" max="2567" width="11" style="588" customWidth="1"/>
    <col min="2568" max="2568" width="10.7109375" style="588" customWidth="1"/>
    <col min="2569" max="2569" width="10.42578125" style="588" customWidth="1"/>
    <col min="2570" max="2570" width="12.28515625" style="588" customWidth="1"/>
    <col min="2571" max="2571" width="10.85546875" style="588" customWidth="1"/>
    <col min="2572" max="2572" width="9.5703125" style="588" customWidth="1"/>
    <col min="2573" max="2573" width="11.28515625" style="588" customWidth="1"/>
    <col min="2574" max="2574" width="12.5703125" style="588" customWidth="1"/>
    <col min="2575" max="2575" width="12.42578125" style="588" customWidth="1"/>
    <col min="2576" max="2576" width="10.85546875" style="588" customWidth="1"/>
    <col min="2577" max="2816" width="9.140625" style="588"/>
    <col min="2817" max="2817" width="73.42578125" style="588" customWidth="1"/>
    <col min="2818" max="2818" width="12.42578125" style="588" customWidth="1"/>
    <col min="2819" max="2819" width="12.85546875" style="588" customWidth="1"/>
    <col min="2820" max="2820" width="12.28515625" style="588" customWidth="1"/>
    <col min="2821" max="2821" width="10.28515625" style="588" customWidth="1"/>
    <col min="2822" max="2822" width="10" style="588" customWidth="1"/>
    <col min="2823" max="2823" width="11" style="588" customWidth="1"/>
    <col min="2824" max="2824" width="10.7109375" style="588" customWidth="1"/>
    <col min="2825" max="2825" width="10.42578125" style="588" customWidth="1"/>
    <col min="2826" max="2826" width="12.28515625" style="588" customWidth="1"/>
    <col min="2827" max="2827" width="10.85546875" style="588" customWidth="1"/>
    <col min="2828" max="2828" width="9.5703125" style="588" customWidth="1"/>
    <col min="2829" max="2829" width="11.28515625" style="588" customWidth="1"/>
    <col min="2830" max="2830" width="12.5703125" style="588" customWidth="1"/>
    <col min="2831" max="2831" width="12.42578125" style="588" customWidth="1"/>
    <col min="2832" max="2832" width="10.85546875" style="588" customWidth="1"/>
    <col min="2833" max="3072" width="9.140625" style="588"/>
    <col min="3073" max="3073" width="73.42578125" style="588" customWidth="1"/>
    <col min="3074" max="3074" width="12.42578125" style="588" customWidth="1"/>
    <col min="3075" max="3075" width="12.85546875" style="588" customWidth="1"/>
    <col min="3076" max="3076" width="12.28515625" style="588" customWidth="1"/>
    <col min="3077" max="3077" width="10.28515625" style="588" customWidth="1"/>
    <col min="3078" max="3078" width="10" style="588" customWidth="1"/>
    <col min="3079" max="3079" width="11" style="588" customWidth="1"/>
    <col min="3080" max="3080" width="10.7109375" style="588" customWidth="1"/>
    <col min="3081" max="3081" width="10.42578125" style="588" customWidth="1"/>
    <col min="3082" max="3082" width="12.28515625" style="588" customWidth="1"/>
    <col min="3083" max="3083" width="10.85546875" style="588" customWidth="1"/>
    <col min="3084" max="3084" width="9.5703125" style="588" customWidth="1"/>
    <col min="3085" max="3085" width="11.28515625" style="588" customWidth="1"/>
    <col min="3086" max="3086" width="12.5703125" style="588" customWidth="1"/>
    <col min="3087" max="3087" width="12.42578125" style="588" customWidth="1"/>
    <col min="3088" max="3088" width="10.85546875" style="588" customWidth="1"/>
    <col min="3089" max="3328" width="9.140625" style="588"/>
    <col min="3329" max="3329" width="73.42578125" style="588" customWidth="1"/>
    <col min="3330" max="3330" width="12.42578125" style="588" customWidth="1"/>
    <col min="3331" max="3331" width="12.85546875" style="588" customWidth="1"/>
    <col min="3332" max="3332" width="12.28515625" style="588" customWidth="1"/>
    <col min="3333" max="3333" width="10.28515625" style="588" customWidth="1"/>
    <col min="3334" max="3334" width="10" style="588" customWidth="1"/>
    <col min="3335" max="3335" width="11" style="588" customWidth="1"/>
    <col min="3336" max="3336" width="10.7109375" style="588" customWidth="1"/>
    <col min="3337" max="3337" width="10.42578125" style="588" customWidth="1"/>
    <col min="3338" max="3338" width="12.28515625" style="588" customWidth="1"/>
    <col min="3339" max="3339" width="10.85546875" style="588" customWidth="1"/>
    <col min="3340" max="3340" width="9.5703125" style="588" customWidth="1"/>
    <col min="3341" max="3341" width="11.28515625" style="588" customWidth="1"/>
    <col min="3342" max="3342" width="12.5703125" style="588" customWidth="1"/>
    <col min="3343" max="3343" width="12.42578125" style="588" customWidth="1"/>
    <col min="3344" max="3344" width="10.85546875" style="588" customWidth="1"/>
    <col min="3345" max="3584" width="9.140625" style="588"/>
    <col min="3585" max="3585" width="73.42578125" style="588" customWidth="1"/>
    <col min="3586" max="3586" width="12.42578125" style="588" customWidth="1"/>
    <col min="3587" max="3587" width="12.85546875" style="588" customWidth="1"/>
    <col min="3588" max="3588" width="12.28515625" style="588" customWidth="1"/>
    <col min="3589" max="3589" width="10.28515625" style="588" customWidth="1"/>
    <col min="3590" max="3590" width="10" style="588" customWidth="1"/>
    <col min="3591" max="3591" width="11" style="588" customWidth="1"/>
    <col min="3592" max="3592" width="10.7109375" style="588" customWidth="1"/>
    <col min="3593" max="3593" width="10.42578125" style="588" customWidth="1"/>
    <col min="3594" max="3594" width="12.28515625" style="588" customWidth="1"/>
    <col min="3595" max="3595" width="10.85546875" style="588" customWidth="1"/>
    <col min="3596" max="3596" width="9.5703125" style="588" customWidth="1"/>
    <col min="3597" max="3597" width="11.28515625" style="588" customWidth="1"/>
    <col min="3598" max="3598" width="12.5703125" style="588" customWidth="1"/>
    <col min="3599" max="3599" width="12.42578125" style="588" customWidth="1"/>
    <col min="3600" max="3600" width="10.85546875" style="588" customWidth="1"/>
    <col min="3601" max="3840" width="9.140625" style="588"/>
    <col min="3841" max="3841" width="73.42578125" style="588" customWidth="1"/>
    <col min="3842" max="3842" width="12.42578125" style="588" customWidth="1"/>
    <col min="3843" max="3843" width="12.85546875" style="588" customWidth="1"/>
    <col min="3844" max="3844" width="12.28515625" style="588" customWidth="1"/>
    <col min="3845" max="3845" width="10.28515625" style="588" customWidth="1"/>
    <col min="3846" max="3846" width="10" style="588" customWidth="1"/>
    <col min="3847" max="3847" width="11" style="588" customWidth="1"/>
    <col min="3848" max="3848" width="10.7109375" style="588" customWidth="1"/>
    <col min="3849" max="3849" width="10.42578125" style="588" customWidth="1"/>
    <col min="3850" max="3850" width="12.28515625" style="588" customWidth="1"/>
    <col min="3851" max="3851" width="10.85546875" style="588" customWidth="1"/>
    <col min="3852" max="3852" width="9.5703125" style="588" customWidth="1"/>
    <col min="3853" max="3853" width="11.28515625" style="588" customWidth="1"/>
    <col min="3854" max="3854" width="12.5703125" style="588" customWidth="1"/>
    <col min="3855" max="3855" width="12.42578125" style="588" customWidth="1"/>
    <col min="3856" max="3856" width="10.85546875" style="588" customWidth="1"/>
    <col min="3857" max="4096" width="9.140625" style="588"/>
    <col min="4097" max="4097" width="73.42578125" style="588" customWidth="1"/>
    <col min="4098" max="4098" width="12.42578125" style="588" customWidth="1"/>
    <col min="4099" max="4099" width="12.85546875" style="588" customWidth="1"/>
    <col min="4100" max="4100" width="12.28515625" style="588" customWidth="1"/>
    <col min="4101" max="4101" width="10.28515625" style="588" customWidth="1"/>
    <col min="4102" max="4102" width="10" style="588" customWidth="1"/>
    <col min="4103" max="4103" width="11" style="588" customWidth="1"/>
    <col min="4104" max="4104" width="10.7109375" style="588" customWidth="1"/>
    <col min="4105" max="4105" width="10.42578125" style="588" customWidth="1"/>
    <col min="4106" max="4106" width="12.28515625" style="588" customWidth="1"/>
    <col min="4107" max="4107" width="10.85546875" style="588" customWidth="1"/>
    <col min="4108" max="4108" width="9.5703125" style="588" customWidth="1"/>
    <col min="4109" max="4109" width="11.28515625" style="588" customWidth="1"/>
    <col min="4110" max="4110" width="12.5703125" style="588" customWidth="1"/>
    <col min="4111" max="4111" width="12.42578125" style="588" customWidth="1"/>
    <col min="4112" max="4112" width="10.85546875" style="588" customWidth="1"/>
    <col min="4113" max="4352" width="9.140625" style="588"/>
    <col min="4353" max="4353" width="73.42578125" style="588" customWidth="1"/>
    <col min="4354" max="4354" width="12.42578125" style="588" customWidth="1"/>
    <col min="4355" max="4355" width="12.85546875" style="588" customWidth="1"/>
    <col min="4356" max="4356" width="12.28515625" style="588" customWidth="1"/>
    <col min="4357" max="4357" width="10.28515625" style="588" customWidth="1"/>
    <col min="4358" max="4358" width="10" style="588" customWidth="1"/>
    <col min="4359" max="4359" width="11" style="588" customWidth="1"/>
    <col min="4360" max="4360" width="10.7109375" style="588" customWidth="1"/>
    <col min="4361" max="4361" width="10.42578125" style="588" customWidth="1"/>
    <col min="4362" max="4362" width="12.28515625" style="588" customWidth="1"/>
    <col min="4363" max="4363" width="10.85546875" style="588" customWidth="1"/>
    <col min="4364" max="4364" width="9.5703125" style="588" customWidth="1"/>
    <col min="4365" max="4365" width="11.28515625" style="588" customWidth="1"/>
    <col min="4366" max="4366" width="12.5703125" style="588" customWidth="1"/>
    <col min="4367" max="4367" width="12.42578125" style="588" customWidth="1"/>
    <col min="4368" max="4368" width="10.85546875" style="588" customWidth="1"/>
    <col min="4369" max="4608" width="9.140625" style="588"/>
    <col min="4609" max="4609" width="73.42578125" style="588" customWidth="1"/>
    <col min="4610" max="4610" width="12.42578125" style="588" customWidth="1"/>
    <col min="4611" max="4611" width="12.85546875" style="588" customWidth="1"/>
    <col min="4612" max="4612" width="12.28515625" style="588" customWidth="1"/>
    <col min="4613" max="4613" width="10.28515625" style="588" customWidth="1"/>
    <col min="4614" max="4614" width="10" style="588" customWidth="1"/>
    <col min="4615" max="4615" width="11" style="588" customWidth="1"/>
    <col min="4616" max="4616" width="10.7109375" style="588" customWidth="1"/>
    <col min="4617" max="4617" width="10.42578125" style="588" customWidth="1"/>
    <col min="4618" max="4618" width="12.28515625" style="588" customWidth="1"/>
    <col min="4619" max="4619" width="10.85546875" style="588" customWidth="1"/>
    <col min="4620" max="4620" width="9.5703125" style="588" customWidth="1"/>
    <col min="4621" max="4621" width="11.28515625" style="588" customWidth="1"/>
    <col min="4622" max="4622" width="12.5703125" style="588" customWidth="1"/>
    <col min="4623" max="4623" width="12.42578125" style="588" customWidth="1"/>
    <col min="4624" max="4624" width="10.85546875" style="588" customWidth="1"/>
    <col min="4625" max="4864" width="9.140625" style="588"/>
    <col min="4865" max="4865" width="73.42578125" style="588" customWidth="1"/>
    <col min="4866" max="4866" width="12.42578125" style="588" customWidth="1"/>
    <col min="4867" max="4867" width="12.85546875" style="588" customWidth="1"/>
    <col min="4868" max="4868" width="12.28515625" style="588" customWidth="1"/>
    <col min="4869" max="4869" width="10.28515625" style="588" customWidth="1"/>
    <col min="4870" max="4870" width="10" style="588" customWidth="1"/>
    <col min="4871" max="4871" width="11" style="588" customWidth="1"/>
    <col min="4872" max="4872" width="10.7109375" style="588" customWidth="1"/>
    <col min="4873" max="4873" width="10.42578125" style="588" customWidth="1"/>
    <col min="4874" max="4874" width="12.28515625" style="588" customWidth="1"/>
    <col min="4875" max="4875" width="10.85546875" style="588" customWidth="1"/>
    <col min="4876" max="4876" width="9.5703125" style="588" customWidth="1"/>
    <col min="4877" max="4877" width="11.28515625" style="588" customWidth="1"/>
    <col min="4878" max="4878" width="12.5703125" style="588" customWidth="1"/>
    <col min="4879" max="4879" width="12.42578125" style="588" customWidth="1"/>
    <col min="4880" max="4880" width="10.85546875" style="588" customWidth="1"/>
    <col min="4881" max="5120" width="9.140625" style="588"/>
    <col min="5121" max="5121" width="73.42578125" style="588" customWidth="1"/>
    <col min="5122" max="5122" width="12.42578125" style="588" customWidth="1"/>
    <col min="5123" max="5123" width="12.85546875" style="588" customWidth="1"/>
    <col min="5124" max="5124" width="12.28515625" style="588" customWidth="1"/>
    <col min="5125" max="5125" width="10.28515625" style="588" customWidth="1"/>
    <col min="5126" max="5126" width="10" style="588" customWidth="1"/>
    <col min="5127" max="5127" width="11" style="588" customWidth="1"/>
    <col min="5128" max="5128" width="10.7109375" style="588" customWidth="1"/>
    <col min="5129" max="5129" width="10.42578125" style="588" customWidth="1"/>
    <col min="5130" max="5130" width="12.28515625" style="588" customWidth="1"/>
    <col min="5131" max="5131" width="10.85546875" style="588" customWidth="1"/>
    <col min="5132" max="5132" width="9.5703125" style="588" customWidth="1"/>
    <col min="5133" max="5133" width="11.28515625" style="588" customWidth="1"/>
    <col min="5134" max="5134" width="12.5703125" style="588" customWidth="1"/>
    <col min="5135" max="5135" width="12.42578125" style="588" customWidth="1"/>
    <col min="5136" max="5136" width="10.85546875" style="588" customWidth="1"/>
    <col min="5137" max="5376" width="9.140625" style="588"/>
    <col min="5377" max="5377" width="73.42578125" style="588" customWidth="1"/>
    <col min="5378" max="5378" width="12.42578125" style="588" customWidth="1"/>
    <col min="5379" max="5379" width="12.85546875" style="588" customWidth="1"/>
    <col min="5380" max="5380" width="12.28515625" style="588" customWidth="1"/>
    <col min="5381" max="5381" width="10.28515625" style="588" customWidth="1"/>
    <col min="5382" max="5382" width="10" style="588" customWidth="1"/>
    <col min="5383" max="5383" width="11" style="588" customWidth="1"/>
    <col min="5384" max="5384" width="10.7109375" style="588" customWidth="1"/>
    <col min="5385" max="5385" width="10.42578125" style="588" customWidth="1"/>
    <col min="5386" max="5386" width="12.28515625" style="588" customWidth="1"/>
    <col min="5387" max="5387" width="10.85546875" style="588" customWidth="1"/>
    <col min="5388" max="5388" width="9.5703125" style="588" customWidth="1"/>
    <col min="5389" max="5389" width="11.28515625" style="588" customWidth="1"/>
    <col min="5390" max="5390" width="12.5703125" style="588" customWidth="1"/>
    <col min="5391" max="5391" width="12.42578125" style="588" customWidth="1"/>
    <col min="5392" max="5392" width="10.85546875" style="588" customWidth="1"/>
    <col min="5393" max="5632" width="9.140625" style="588"/>
    <col min="5633" max="5633" width="73.42578125" style="588" customWidth="1"/>
    <col min="5634" max="5634" width="12.42578125" style="588" customWidth="1"/>
    <col min="5635" max="5635" width="12.85546875" style="588" customWidth="1"/>
    <col min="5636" max="5636" width="12.28515625" style="588" customWidth="1"/>
    <col min="5637" max="5637" width="10.28515625" style="588" customWidth="1"/>
    <col min="5638" max="5638" width="10" style="588" customWidth="1"/>
    <col min="5639" max="5639" width="11" style="588" customWidth="1"/>
    <col min="5640" max="5640" width="10.7109375" style="588" customWidth="1"/>
    <col min="5641" max="5641" width="10.42578125" style="588" customWidth="1"/>
    <col min="5642" max="5642" width="12.28515625" style="588" customWidth="1"/>
    <col min="5643" max="5643" width="10.85546875" style="588" customWidth="1"/>
    <col min="5644" max="5644" width="9.5703125" style="588" customWidth="1"/>
    <col min="5645" max="5645" width="11.28515625" style="588" customWidth="1"/>
    <col min="5646" max="5646" width="12.5703125" style="588" customWidth="1"/>
    <col min="5647" max="5647" width="12.42578125" style="588" customWidth="1"/>
    <col min="5648" max="5648" width="10.85546875" style="588" customWidth="1"/>
    <col min="5649" max="5888" width="9.140625" style="588"/>
    <col min="5889" max="5889" width="73.42578125" style="588" customWidth="1"/>
    <col min="5890" max="5890" width="12.42578125" style="588" customWidth="1"/>
    <col min="5891" max="5891" width="12.85546875" style="588" customWidth="1"/>
    <col min="5892" max="5892" width="12.28515625" style="588" customWidth="1"/>
    <col min="5893" max="5893" width="10.28515625" style="588" customWidth="1"/>
    <col min="5894" max="5894" width="10" style="588" customWidth="1"/>
    <col min="5895" max="5895" width="11" style="588" customWidth="1"/>
    <col min="5896" max="5896" width="10.7109375" style="588" customWidth="1"/>
    <col min="5897" max="5897" width="10.42578125" style="588" customWidth="1"/>
    <col min="5898" max="5898" width="12.28515625" style="588" customWidth="1"/>
    <col min="5899" max="5899" width="10.85546875" style="588" customWidth="1"/>
    <col min="5900" max="5900" width="9.5703125" style="588" customWidth="1"/>
    <col min="5901" max="5901" width="11.28515625" style="588" customWidth="1"/>
    <col min="5902" max="5902" width="12.5703125" style="588" customWidth="1"/>
    <col min="5903" max="5903" width="12.42578125" style="588" customWidth="1"/>
    <col min="5904" max="5904" width="10.85546875" style="588" customWidth="1"/>
    <col min="5905" max="6144" width="9.140625" style="588"/>
    <col min="6145" max="6145" width="73.42578125" style="588" customWidth="1"/>
    <col min="6146" max="6146" width="12.42578125" style="588" customWidth="1"/>
    <col min="6147" max="6147" width="12.85546875" style="588" customWidth="1"/>
    <col min="6148" max="6148" width="12.28515625" style="588" customWidth="1"/>
    <col min="6149" max="6149" width="10.28515625" style="588" customWidth="1"/>
    <col min="6150" max="6150" width="10" style="588" customWidth="1"/>
    <col min="6151" max="6151" width="11" style="588" customWidth="1"/>
    <col min="6152" max="6152" width="10.7109375" style="588" customWidth="1"/>
    <col min="6153" max="6153" width="10.42578125" style="588" customWidth="1"/>
    <col min="6154" max="6154" width="12.28515625" style="588" customWidth="1"/>
    <col min="6155" max="6155" width="10.85546875" style="588" customWidth="1"/>
    <col min="6156" max="6156" width="9.5703125" style="588" customWidth="1"/>
    <col min="6157" max="6157" width="11.28515625" style="588" customWidth="1"/>
    <col min="6158" max="6158" width="12.5703125" style="588" customWidth="1"/>
    <col min="6159" max="6159" width="12.42578125" style="588" customWidth="1"/>
    <col min="6160" max="6160" width="10.85546875" style="588" customWidth="1"/>
    <col min="6161" max="6400" width="9.140625" style="588"/>
    <col min="6401" max="6401" width="73.42578125" style="588" customWidth="1"/>
    <col min="6402" max="6402" width="12.42578125" style="588" customWidth="1"/>
    <col min="6403" max="6403" width="12.85546875" style="588" customWidth="1"/>
    <col min="6404" max="6404" width="12.28515625" style="588" customWidth="1"/>
    <col min="6405" max="6405" width="10.28515625" style="588" customWidth="1"/>
    <col min="6406" max="6406" width="10" style="588" customWidth="1"/>
    <col min="6407" max="6407" width="11" style="588" customWidth="1"/>
    <col min="6408" max="6408" width="10.7109375" style="588" customWidth="1"/>
    <col min="6409" max="6409" width="10.42578125" style="588" customWidth="1"/>
    <col min="6410" max="6410" width="12.28515625" style="588" customWidth="1"/>
    <col min="6411" max="6411" width="10.85546875" style="588" customWidth="1"/>
    <col min="6412" max="6412" width="9.5703125" style="588" customWidth="1"/>
    <col min="6413" max="6413" width="11.28515625" style="588" customWidth="1"/>
    <col min="6414" max="6414" width="12.5703125" style="588" customWidth="1"/>
    <col min="6415" max="6415" width="12.42578125" style="588" customWidth="1"/>
    <col min="6416" max="6416" width="10.85546875" style="588" customWidth="1"/>
    <col min="6417" max="6656" width="9.140625" style="588"/>
    <col min="6657" max="6657" width="73.42578125" style="588" customWidth="1"/>
    <col min="6658" max="6658" width="12.42578125" style="588" customWidth="1"/>
    <col min="6659" max="6659" width="12.85546875" style="588" customWidth="1"/>
    <col min="6660" max="6660" width="12.28515625" style="588" customWidth="1"/>
    <col min="6661" max="6661" width="10.28515625" style="588" customWidth="1"/>
    <col min="6662" max="6662" width="10" style="588" customWidth="1"/>
    <col min="6663" max="6663" width="11" style="588" customWidth="1"/>
    <col min="6664" max="6664" width="10.7109375" style="588" customWidth="1"/>
    <col min="6665" max="6665" width="10.42578125" style="588" customWidth="1"/>
    <col min="6666" max="6666" width="12.28515625" style="588" customWidth="1"/>
    <col min="6667" max="6667" width="10.85546875" style="588" customWidth="1"/>
    <col min="6668" max="6668" width="9.5703125" style="588" customWidth="1"/>
    <col min="6669" max="6669" width="11.28515625" style="588" customWidth="1"/>
    <col min="6670" max="6670" width="12.5703125" style="588" customWidth="1"/>
    <col min="6671" max="6671" width="12.42578125" style="588" customWidth="1"/>
    <col min="6672" max="6672" width="10.85546875" style="588" customWidth="1"/>
    <col min="6673" max="6912" width="9.140625" style="588"/>
    <col min="6913" max="6913" width="73.42578125" style="588" customWidth="1"/>
    <col min="6914" max="6914" width="12.42578125" style="588" customWidth="1"/>
    <col min="6915" max="6915" width="12.85546875" style="588" customWidth="1"/>
    <col min="6916" max="6916" width="12.28515625" style="588" customWidth="1"/>
    <col min="6917" max="6917" width="10.28515625" style="588" customWidth="1"/>
    <col min="6918" max="6918" width="10" style="588" customWidth="1"/>
    <col min="6919" max="6919" width="11" style="588" customWidth="1"/>
    <col min="6920" max="6920" width="10.7109375" style="588" customWidth="1"/>
    <col min="6921" max="6921" width="10.42578125" style="588" customWidth="1"/>
    <col min="6922" max="6922" width="12.28515625" style="588" customWidth="1"/>
    <col min="6923" max="6923" width="10.85546875" style="588" customWidth="1"/>
    <col min="6924" max="6924" width="9.5703125" style="588" customWidth="1"/>
    <col min="6925" max="6925" width="11.28515625" style="588" customWidth="1"/>
    <col min="6926" max="6926" width="12.5703125" style="588" customWidth="1"/>
    <col min="6927" max="6927" width="12.42578125" style="588" customWidth="1"/>
    <col min="6928" max="6928" width="10.85546875" style="588" customWidth="1"/>
    <col min="6929" max="7168" width="9.140625" style="588"/>
    <col min="7169" max="7169" width="73.42578125" style="588" customWidth="1"/>
    <col min="7170" max="7170" width="12.42578125" style="588" customWidth="1"/>
    <col min="7171" max="7171" width="12.85546875" style="588" customWidth="1"/>
    <col min="7172" max="7172" width="12.28515625" style="588" customWidth="1"/>
    <col min="7173" max="7173" width="10.28515625" style="588" customWidth="1"/>
    <col min="7174" max="7174" width="10" style="588" customWidth="1"/>
    <col min="7175" max="7175" width="11" style="588" customWidth="1"/>
    <col min="7176" max="7176" width="10.7109375" style="588" customWidth="1"/>
    <col min="7177" max="7177" width="10.42578125" style="588" customWidth="1"/>
    <col min="7178" max="7178" width="12.28515625" style="588" customWidth="1"/>
    <col min="7179" max="7179" width="10.85546875" style="588" customWidth="1"/>
    <col min="7180" max="7180" width="9.5703125" style="588" customWidth="1"/>
    <col min="7181" max="7181" width="11.28515625" style="588" customWidth="1"/>
    <col min="7182" max="7182" width="12.5703125" style="588" customWidth="1"/>
    <col min="7183" max="7183" width="12.42578125" style="588" customWidth="1"/>
    <col min="7184" max="7184" width="10.85546875" style="588" customWidth="1"/>
    <col min="7185" max="7424" width="9.140625" style="588"/>
    <col min="7425" max="7425" width="73.42578125" style="588" customWidth="1"/>
    <col min="7426" max="7426" width="12.42578125" style="588" customWidth="1"/>
    <col min="7427" max="7427" width="12.85546875" style="588" customWidth="1"/>
    <col min="7428" max="7428" width="12.28515625" style="588" customWidth="1"/>
    <col min="7429" max="7429" width="10.28515625" style="588" customWidth="1"/>
    <col min="7430" max="7430" width="10" style="588" customWidth="1"/>
    <col min="7431" max="7431" width="11" style="588" customWidth="1"/>
    <col min="7432" max="7432" width="10.7109375" style="588" customWidth="1"/>
    <col min="7433" max="7433" width="10.42578125" style="588" customWidth="1"/>
    <col min="7434" max="7434" width="12.28515625" style="588" customWidth="1"/>
    <col min="7435" max="7435" width="10.85546875" style="588" customWidth="1"/>
    <col min="7436" max="7436" width="9.5703125" style="588" customWidth="1"/>
    <col min="7437" max="7437" width="11.28515625" style="588" customWidth="1"/>
    <col min="7438" max="7438" width="12.5703125" style="588" customWidth="1"/>
    <col min="7439" max="7439" width="12.42578125" style="588" customWidth="1"/>
    <col min="7440" max="7440" width="10.85546875" style="588" customWidth="1"/>
    <col min="7441" max="7680" width="9.140625" style="588"/>
    <col min="7681" max="7681" width="73.42578125" style="588" customWidth="1"/>
    <col min="7682" max="7682" width="12.42578125" style="588" customWidth="1"/>
    <col min="7683" max="7683" width="12.85546875" style="588" customWidth="1"/>
    <col min="7684" max="7684" width="12.28515625" style="588" customWidth="1"/>
    <col min="7685" max="7685" width="10.28515625" style="588" customWidth="1"/>
    <col min="7686" max="7686" width="10" style="588" customWidth="1"/>
    <col min="7687" max="7687" width="11" style="588" customWidth="1"/>
    <col min="7688" max="7688" width="10.7109375" style="588" customWidth="1"/>
    <col min="7689" max="7689" width="10.42578125" style="588" customWidth="1"/>
    <col min="7690" max="7690" width="12.28515625" style="588" customWidth="1"/>
    <col min="7691" max="7691" width="10.85546875" style="588" customWidth="1"/>
    <col min="7692" max="7692" width="9.5703125" style="588" customWidth="1"/>
    <col min="7693" max="7693" width="11.28515625" style="588" customWidth="1"/>
    <col min="7694" max="7694" width="12.5703125" style="588" customWidth="1"/>
    <col min="7695" max="7695" width="12.42578125" style="588" customWidth="1"/>
    <col min="7696" max="7696" width="10.85546875" style="588" customWidth="1"/>
    <col min="7697" max="7936" width="9.140625" style="588"/>
    <col min="7937" max="7937" width="73.42578125" style="588" customWidth="1"/>
    <col min="7938" max="7938" width="12.42578125" style="588" customWidth="1"/>
    <col min="7939" max="7939" width="12.85546875" style="588" customWidth="1"/>
    <col min="7940" max="7940" width="12.28515625" style="588" customWidth="1"/>
    <col min="7941" max="7941" width="10.28515625" style="588" customWidth="1"/>
    <col min="7942" max="7942" width="10" style="588" customWidth="1"/>
    <col min="7943" max="7943" width="11" style="588" customWidth="1"/>
    <col min="7944" max="7944" width="10.7109375" style="588" customWidth="1"/>
    <col min="7945" max="7945" width="10.42578125" style="588" customWidth="1"/>
    <col min="7946" max="7946" width="12.28515625" style="588" customWidth="1"/>
    <col min="7947" max="7947" width="10.85546875" style="588" customWidth="1"/>
    <col min="7948" max="7948" width="9.5703125" style="588" customWidth="1"/>
    <col min="7949" max="7949" width="11.28515625" style="588" customWidth="1"/>
    <col min="7950" max="7950" width="12.5703125" style="588" customWidth="1"/>
    <col min="7951" max="7951" width="12.42578125" style="588" customWidth="1"/>
    <col min="7952" max="7952" width="10.85546875" style="588" customWidth="1"/>
    <col min="7953" max="8192" width="9.140625" style="588"/>
    <col min="8193" max="8193" width="73.42578125" style="588" customWidth="1"/>
    <col min="8194" max="8194" width="12.42578125" style="588" customWidth="1"/>
    <col min="8195" max="8195" width="12.85546875" style="588" customWidth="1"/>
    <col min="8196" max="8196" width="12.28515625" style="588" customWidth="1"/>
    <col min="8197" max="8197" width="10.28515625" style="588" customWidth="1"/>
    <col min="8198" max="8198" width="10" style="588" customWidth="1"/>
    <col min="8199" max="8199" width="11" style="588" customWidth="1"/>
    <col min="8200" max="8200" width="10.7109375" style="588" customWidth="1"/>
    <col min="8201" max="8201" width="10.42578125" style="588" customWidth="1"/>
    <col min="8202" max="8202" width="12.28515625" style="588" customWidth="1"/>
    <col min="8203" max="8203" width="10.85546875" style="588" customWidth="1"/>
    <col min="8204" max="8204" width="9.5703125" style="588" customWidth="1"/>
    <col min="8205" max="8205" width="11.28515625" style="588" customWidth="1"/>
    <col min="8206" max="8206" width="12.5703125" style="588" customWidth="1"/>
    <col min="8207" max="8207" width="12.42578125" style="588" customWidth="1"/>
    <col min="8208" max="8208" width="10.85546875" style="588" customWidth="1"/>
    <col min="8209" max="8448" width="9.140625" style="588"/>
    <col min="8449" max="8449" width="73.42578125" style="588" customWidth="1"/>
    <col min="8450" max="8450" width="12.42578125" style="588" customWidth="1"/>
    <col min="8451" max="8451" width="12.85546875" style="588" customWidth="1"/>
    <col min="8452" max="8452" width="12.28515625" style="588" customWidth="1"/>
    <col min="8453" max="8453" width="10.28515625" style="588" customWidth="1"/>
    <col min="8454" max="8454" width="10" style="588" customWidth="1"/>
    <col min="8455" max="8455" width="11" style="588" customWidth="1"/>
    <col min="8456" max="8456" width="10.7109375" style="588" customWidth="1"/>
    <col min="8457" max="8457" width="10.42578125" style="588" customWidth="1"/>
    <col min="8458" max="8458" width="12.28515625" style="588" customWidth="1"/>
    <col min="8459" max="8459" width="10.85546875" style="588" customWidth="1"/>
    <col min="8460" max="8460" width="9.5703125" style="588" customWidth="1"/>
    <col min="8461" max="8461" width="11.28515625" style="588" customWidth="1"/>
    <col min="8462" max="8462" width="12.5703125" style="588" customWidth="1"/>
    <col min="8463" max="8463" width="12.42578125" style="588" customWidth="1"/>
    <col min="8464" max="8464" width="10.85546875" style="588" customWidth="1"/>
    <col min="8465" max="8704" width="9.140625" style="588"/>
    <col min="8705" max="8705" width="73.42578125" style="588" customWidth="1"/>
    <col min="8706" max="8706" width="12.42578125" style="588" customWidth="1"/>
    <col min="8707" max="8707" width="12.85546875" style="588" customWidth="1"/>
    <col min="8708" max="8708" width="12.28515625" style="588" customWidth="1"/>
    <col min="8709" max="8709" width="10.28515625" style="588" customWidth="1"/>
    <col min="8710" max="8710" width="10" style="588" customWidth="1"/>
    <col min="8711" max="8711" width="11" style="588" customWidth="1"/>
    <col min="8712" max="8712" width="10.7109375" style="588" customWidth="1"/>
    <col min="8713" max="8713" width="10.42578125" style="588" customWidth="1"/>
    <col min="8714" max="8714" width="12.28515625" style="588" customWidth="1"/>
    <col min="8715" max="8715" width="10.85546875" style="588" customWidth="1"/>
    <col min="8716" max="8716" width="9.5703125" style="588" customWidth="1"/>
    <col min="8717" max="8717" width="11.28515625" style="588" customWidth="1"/>
    <col min="8718" max="8718" width="12.5703125" style="588" customWidth="1"/>
    <col min="8719" max="8719" width="12.42578125" style="588" customWidth="1"/>
    <col min="8720" max="8720" width="10.85546875" style="588" customWidth="1"/>
    <col min="8721" max="8960" width="9.140625" style="588"/>
    <col min="8961" max="8961" width="73.42578125" style="588" customWidth="1"/>
    <col min="8962" max="8962" width="12.42578125" style="588" customWidth="1"/>
    <col min="8963" max="8963" width="12.85546875" style="588" customWidth="1"/>
    <col min="8964" max="8964" width="12.28515625" style="588" customWidth="1"/>
    <col min="8965" max="8965" width="10.28515625" style="588" customWidth="1"/>
    <col min="8966" max="8966" width="10" style="588" customWidth="1"/>
    <col min="8967" max="8967" width="11" style="588" customWidth="1"/>
    <col min="8968" max="8968" width="10.7109375" style="588" customWidth="1"/>
    <col min="8969" max="8969" width="10.42578125" style="588" customWidth="1"/>
    <col min="8970" max="8970" width="12.28515625" style="588" customWidth="1"/>
    <col min="8971" max="8971" width="10.85546875" style="588" customWidth="1"/>
    <col min="8972" max="8972" width="9.5703125" style="588" customWidth="1"/>
    <col min="8973" max="8973" width="11.28515625" style="588" customWidth="1"/>
    <col min="8974" max="8974" width="12.5703125" style="588" customWidth="1"/>
    <col min="8975" max="8975" width="12.42578125" style="588" customWidth="1"/>
    <col min="8976" max="8976" width="10.85546875" style="588" customWidth="1"/>
    <col min="8977" max="9216" width="9.140625" style="588"/>
    <col min="9217" max="9217" width="73.42578125" style="588" customWidth="1"/>
    <col min="9218" max="9218" width="12.42578125" style="588" customWidth="1"/>
    <col min="9219" max="9219" width="12.85546875" style="588" customWidth="1"/>
    <col min="9220" max="9220" width="12.28515625" style="588" customWidth="1"/>
    <col min="9221" max="9221" width="10.28515625" style="588" customWidth="1"/>
    <col min="9222" max="9222" width="10" style="588" customWidth="1"/>
    <col min="9223" max="9223" width="11" style="588" customWidth="1"/>
    <col min="9224" max="9224" width="10.7109375" style="588" customWidth="1"/>
    <col min="9225" max="9225" width="10.42578125" style="588" customWidth="1"/>
    <col min="9226" max="9226" width="12.28515625" style="588" customWidth="1"/>
    <col min="9227" max="9227" width="10.85546875" style="588" customWidth="1"/>
    <col min="9228" max="9228" width="9.5703125" style="588" customWidth="1"/>
    <col min="9229" max="9229" width="11.28515625" style="588" customWidth="1"/>
    <col min="9230" max="9230" width="12.5703125" style="588" customWidth="1"/>
    <col min="9231" max="9231" width="12.42578125" style="588" customWidth="1"/>
    <col min="9232" max="9232" width="10.85546875" style="588" customWidth="1"/>
    <col min="9233" max="9472" width="9.140625" style="588"/>
    <col min="9473" max="9473" width="73.42578125" style="588" customWidth="1"/>
    <col min="9474" max="9474" width="12.42578125" style="588" customWidth="1"/>
    <col min="9475" max="9475" width="12.85546875" style="588" customWidth="1"/>
    <col min="9476" max="9476" width="12.28515625" style="588" customWidth="1"/>
    <col min="9477" max="9477" width="10.28515625" style="588" customWidth="1"/>
    <col min="9478" max="9478" width="10" style="588" customWidth="1"/>
    <col min="9479" max="9479" width="11" style="588" customWidth="1"/>
    <col min="9480" max="9480" width="10.7109375" style="588" customWidth="1"/>
    <col min="9481" max="9481" width="10.42578125" style="588" customWidth="1"/>
    <col min="9482" max="9482" width="12.28515625" style="588" customWidth="1"/>
    <col min="9483" max="9483" width="10.85546875" style="588" customWidth="1"/>
    <col min="9484" max="9484" width="9.5703125" style="588" customWidth="1"/>
    <col min="9485" max="9485" width="11.28515625" style="588" customWidth="1"/>
    <col min="9486" max="9486" width="12.5703125" style="588" customWidth="1"/>
    <col min="9487" max="9487" width="12.42578125" style="588" customWidth="1"/>
    <col min="9488" max="9488" width="10.85546875" style="588" customWidth="1"/>
    <col min="9489" max="9728" width="9.140625" style="588"/>
    <col min="9729" max="9729" width="73.42578125" style="588" customWidth="1"/>
    <col min="9730" max="9730" width="12.42578125" style="588" customWidth="1"/>
    <col min="9731" max="9731" width="12.85546875" style="588" customWidth="1"/>
    <col min="9732" max="9732" width="12.28515625" style="588" customWidth="1"/>
    <col min="9733" max="9733" width="10.28515625" style="588" customWidth="1"/>
    <col min="9734" max="9734" width="10" style="588" customWidth="1"/>
    <col min="9735" max="9735" width="11" style="588" customWidth="1"/>
    <col min="9736" max="9736" width="10.7109375" style="588" customWidth="1"/>
    <col min="9737" max="9737" width="10.42578125" style="588" customWidth="1"/>
    <col min="9738" max="9738" width="12.28515625" style="588" customWidth="1"/>
    <col min="9739" max="9739" width="10.85546875" style="588" customWidth="1"/>
    <col min="9740" max="9740" width="9.5703125" style="588" customWidth="1"/>
    <col min="9741" max="9741" width="11.28515625" style="588" customWidth="1"/>
    <col min="9742" max="9742" width="12.5703125" style="588" customWidth="1"/>
    <col min="9743" max="9743" width="12.42578125" style="588" customWidth="1"/>
    <col min="9744" max="9744" width="10.85546875" style="588" customWidth="1"/>
    <col min="9745" max="9984" width="9.140625" style="588"/>
    <col min="9985" max="9985" width="73.42578125" style="588" customWidth="1"/>
    <col min="9986" max="9986" width="12.42578125" style="588" customWidth="1"/>
    <col min="9987" max="9987" width="12.85546875" style="588" customWidth="1"/>
    <col min="9988" max="9988" width="12.28515625" style="588" customWidth="1"/>
    <col min="9989" max="9989" width="10.28515625" style="588" customWidth="1"/>
    <col min="9990" max="9990" width="10" style="588" customWidth="1"/>
    <col min="9991" max="9991" width="11" style="588" customWidth="1"/>
    <col min="9992" max="9992" width="10.7109375" style="588" customWidth="1"/>
    <col min="9993" max="9993" width="10.42578125" style="588" customWidth="1"/>
    <col min="9994" max="9994" width="12.28515625" style="588" customWidth="1"/>
    <col min="9995" max="9995" width="10.85546875" style="588" customWidth="1"/>
    <col min="9996" max="9996" width="9.5703125" style="588" customWidth="1"/>
    <col min="9997" max="9997" width="11.28515625" style="588" customWidth="1"/>
    <col min="9998" max="9998" width="12.5703125" style="588" customWidth="1"/>
    <col min="9999" max="9999" width="12.42578125" style="588" customWidth="1"/>
    <col min="10000" max="10000" width="10.85546875" style="588" customWidth="1"/>
    <col min="10001" max="10240" width="9.140625" style="588"/>
    <col min="10241" max="10241" width="73.42578125" style="588" customWidth="1"/>
    <col min="10242" max="10242" width="12.42578125" style="588" customWidth="1"/>
    <col min="10243" max="10243" width="12.85546875" style="588" customWidth="1"/>
    <col min="10244" max="10244" width="12.28515625" style="588" customWidth="1"/>
    <col min="10245" max="10245" width="10.28515625" style="588" customWidth="1"/>
    <col min="10246" max="10246" width="10" style="588" customWidth="1"/>
    <col min="10247" max="10247" width="11" style="588" customWidth="1"/>
    <col min="10248" max="10248" width="10.7109375" style="588" customWidth="1"/>
    <col min="10249" max="10249" width="10.42578125" style="588" customWidth="1"/>
    <col min="10250" max="10250" width="12.28515625" style="588" customWidth="1"/>
    <col min="10251" max="10251" width="10.85546875" style="588" customWidth="1"/>
    <col min="10252" max="10252" width="9.5703125" style="588" customWidth="1"/>
    <col min="10253" max="10253" width="11.28515625" style="588" customWidth="1"/>
    <col min="10254" max="10254" width="12.5703125" style="588" customWidth="1"/>
    <col min="10255" max="10255" width="12.42578125" style="588" customWidth="1"/>
    <col min="10256" max="10256" width="10.85546875" style="588" customWidth="1"/>
    <col min="10257" max="10496" width="9.140625" style="588"/>
    <col min="10497" max="10497" width="73.42578125" style="588" customWidth="1"/>
    <col min="10498" max="10498" width="12.42578125" style="588" customWidth="1"/>
    <col min="10499" max="10499" width="12.85546875" style="588" customWidth="1"/>
    <col min="10500" max="10500" width="12.28515625" style="588" customWidth="1"/>
    <col min="10501" max="10501" width="10.28515625" style="588" customWidth="1"/>
    <col min="10502" max="10502" width="10" style="588" customWidth="1"/>
    <col min="10503" max="10503" width="11" style="588" customWidth="1"/>
    <col min="10504" max="10504" width="10.7109375" style="588" customWidth="1"/>
    <col min="10505" max="10505" width="10.42578125" style="588" customWidth="1"/>
    <col min="10506" max="10506" width="12.28515625" style="588" customWidth="1"/>
    <col min="10507" max="10507" width="10.85546875" style="588" customWidth="1"/>
    <col min="10508" max="10508" width="9.5703125" style="588" customWidth="1"/>
    <col min="10509" max="10509" width="11.28515625" style="588" customWidth="1"/>
    <col min="10510" max="10510" width="12.5703125" style="588" customWidth="1"/>
    <col min="10511" max="10511" width="12.42578125" style="588" customWidth="1"/>
    <col min="10512" max="10512" width="10.85546875" style="588" customWidth="1"/>
    <col min="10513" max="10752" width="9.140625" style="588"/>
    <col min="10753" max="10753" width="73.42578125" style="588" customWidth="1"/>
    <col min="10754" max="10754" width="12.42578125" style="588" customWidth="1"/>
    <col min="10755" max="10755" width="12.85546875" style="588" customWidth="1"/>
    <col min="10756" max="10756" width="12.28515625" style="588" customWidth="1"/>
    <col min="10757" max="10757" width="10.28515625" style="588" customWidth="1"/>
    <col min="10758" max="10758" width="10" style="588" customWidth="1"/>
    <col min="10759" max="10759" width="11" style="588" customWidth="1"/>
    <col min="10760" max="10760" width="10.7109375" style="588" customWidth="1"/>
    <col min="10761" max="10761" width="10.42578125" style="588" customWidth="1"/>
    <col min="10762" max="10762" width="12.28515625" style="588" customWidth="1"/>
    <col min="10763" max="10763" width="10.85546875" style="588" customWidth="1"/>
    <col min="10764" max="10764" width="9.5703125" style="588" customWidth="1"/>
    <col min="10765" max="10765" width="11.28515625" style="588" customWidth="1"/>
    <col min="10766" max="10766" width="12.5703125" style="588" customWidth="1"/>
    <col min="10767" max="10767" width="12.42578125" style="588" customWidth="1"/>
    <col min="10768" max="10768" width="10.85546875" style="588" customWidth="1"/>
    <col min="10769" max="11008" width="9.140625" style="588"/>
    <col min="11009" max="11009" width="73.42578125" style="588" customWidth="1"/>
    <col min="11010" max="11010" width="12.42578125" style="588" customWidth="1"/>
    <col min="11011" max="11011" width="12.85546875" style="588" customWidth="1"/>
    <col min="11012" max="11012" width="12.28515625" style="588" customWidth="1"/>
    <col min="11013" max="11013" width="10.28515625" style="588" customWidth="1"/>
    <col min="11014" max="11014" width="10" style="588" customWidth="1"/>
    <col min="11015" max="11015" width="11" style="588" customWidth="1"/>
    <col min="11016" max="11016" width="10.7109375" style="588" customWidth="1"/>
    <col min="11017" max="11017" width="10.42578125" style="588" customWidth="1"/>
    <col min="11018" max="11018" width="12.28515625" style="588" customWidth="1"/>
    <col min="11019" max="11019" width="10.85546875" style="588" customWidth="1"/>
    <col min="11020" max="11020" width="9.5703125" style="588" customWidth="1"/>
    <col min="11021" max="11021" width="11.28515625" style="588" customWidth="1"/>
    <col min="11022" max="11022" width="12.5703125" style="588" customWidth="1"/>
    <col min="11023" max="11023" width="12.42578125" style="588" customWidth="1"/>
    <col min="11024" max="11024" width="10.85546875" style="588" customWidth="1"/>
    <col min="11025" max="11264" width="9.140625" style="588"/>
    <col min="11265" max="11265" width="73.42578125" style="588" customWidth="1"/>
    <col min="11266" max="11266" width="12.42578125" style="588" customWidth="1"/>
    <col min="11267" max="11267" width="12.85546875" style="588" customWidth="1"/>
    <col min="11268" max="11268" width="12.28515625" style="588" customWidth="1"/>
    <col min="11269" max="11269" width="10.28515625" style="588" customWidth="1"/>
    <col min="11270" max="11270" width="10" style="588" customWidth="1"/>
    <col min="11271" max="11271" width="11" style="588" customWidth="1"/>
    <col min="11272" max="11272" width="10.7109375" style="588" customWidth="1"/>
    <col min="11273" max="11273" width="10.42578125" style="588" customWidth="1"/>
    <col min="11274" max="11274" width="12.28515625" style="588" customWidth="1"/>
    <col min="11275" max="11275" width="10.85546875" style="588" customWidth="1"/>
    <col min="11276" max="11276" width="9.5703125" style="588" customWidth="1"/>
    <col min="11277" max="11277" width="11.28515625" style="588" customWidth="1"/>
    <col min="11278" max="11278" width="12.5703125" style="588" customWidth="1"/>
    <col min="11279" max="11279" width="12.42578125" style="588" customWidth="1"/>
    <col min="11280" max="11280" width="10.85546875" style="588" customWidth="1"/>
    <col min="11281" max="11520" width="9.140625" style="588"/>
    <col min="11521" max="11521" width="73.42578125" style="588" customWidth="1"/>
    <col min="11522" max="11522" width="12.42578125" style="588" customWidth="1"/>
    <col min="11523" max="11523" width="12.85546875" style="588" customWidth="1"/>
    <col min="11524" max="11524" width="12.28515625" style="588" customWidth="1"/>
    <col min="11525" max="11525" width="10.28515625" style="588" customWidth="1"/>
    <col min="11526" max="11526" width="10" style="588" customWidth="1"/>
    <col min="11527" max="11527" width="11" style="588" customWidth="1"/>
    <col min="11528" max="11528" width="10.7109375" style="588" customWidth="1"/>
    <col min="11529" max="11529" width="10.42578125" style="588" customWidth="1"/>
    <col min="11530" max="11530" width="12.28515625" style="588" customWidth="1"/>
    <col min="11531" max="11531" width="10.85546875" style="588" customWidth="1"/>
    <col min="11532" max="11532" width="9.5703125" style="588" customWidth="1"/>
    <col min="11533" max="11533" width="11.28515625" style="588" customWidth="1"/>
    <col min="11534" max="11534" width="12.5703125" style="588" customWidth="1"/>
    <col min="11535" max="11535" width="12.42578125" style="588" customWidth="1"/>
    <col min="11536" max="11536" width="10.85546875" style="588" customWidth="1"/>
    <col min="11537" max="11776" width="9.140625" style="588"/>
    <col min="11777" max="11777" width="73.42578125" style="588" customWidth="1"/>
    <col min="11778" max="11778" width="12.42578125" style="588" customWidth="1"/>
    <col min="11779" max="11779" width="12.85546875" style="588" customWidth="1"/>
    <col min="11780" max="11780" width="12.28515625" style="588" customWidth="1"/>
    <col min="11781" max="11781" width="10.28515625" style="588" customWidth="1"/>
    <col min="11782" max="11782" width="10" style="588" customWidth="1"/>
    <col min="11783" max="11783" width="11" style="588" customWidth="1"/>
    <col min="11784" max="11784" width="10.7109375" style="588" customWidth="1"/>
    <col min="11785" max="11785" width="10.42578125" style="588" customWidth="1"/>
    <col min="11786" max="11786" width="12.28515625" style="588" customWidth="1"/>
    <col min="11787" max="11787" width="10.85546875" style="588" customWidth="1"/>
    <col min="11788" max="11788" width="9.5703125" style="588" customWidth="1"/>
    <col min="11789" max="11789" width="11.28515625" style="588" customWidth="1"/>
    <col min="11790" max="11790" width="12.5703125" style="588" customWidth="1"/>
    <col min="11791" max="11791" width="12.42578125" style="588" customWidth="1"/>
    <col min="11792" max="11792" width="10.85546875" style="588" customWidth="1"/>
    <col min="11793" max="12032" width="9.140625" style="588"/>
    <col min="12033" max="12033" width="73.42578125" style="588" customWidth="1"/>
    <col min="12034" max="12034" width="12.42578125" style="588" customWidth="1"/>
    <col min="12035" max="12035" width="12.85546875" style="588" customWidth="1"/>
    <col min="12036" max="12036" width="12.28515625" style="588" customWidth="1"/>
    <col min="12037" max="12037" width="10.28515625" style="588" customWidth="1"/>
    <col min="12038" max="12038" width="10" style="588" customWidth="1"/>
    <col min="12039" max="12039" width="11" style="588" customWidth="1"/>
    <col min="12040" max="12040" width="10.7109375" style="588" customWidth="1"/>
    <col min="12041" max="12041" width="10.42578125" style="588" customWidth="1"/>
    <col min="12042" max="12042" width="12.28515625" style="588" customWidth="1"/>
    <col min="12043" max="12043" width="10.85546875" style="588" customWidth="1"/>
    <col min="12044" max="12044" width="9.5703125" style="588" customWidth="1"/>
    <col min="12045" max="12045" width="11.28515625" style="588" customWidth="1"/>
    <col min="12046" max="12046" width="12.5703125" style="588" customWidth="1"/>
    <col min="12047" max="12047" width="12.42578125" style="588" customWidth="1"/>
    <col min="12048" max="12048" width="10.85546875" style="588" customWidth="1"/>
    <col min="12049" max="12288" width="9.140625" style="588"/>
    <col min="12289" max="12289" width="73.42578125" style="588" customWidth="1"/>
    <col min="12290" max="12290" width="12.42578125" style="588" customWidth="1"/>
    <col min="12291" max="12291" width="12.85546875" style="588" customWidth="1"/>
    <col min="12292" max="12292" width="12.28515625" style="588" customWidth="1"/>
    <col min="12293" max="12293" width="10.28515625" style="588" customWidth="1"/>
    <col min="12294" max="12294" width="10" style="588" customWidth="1"/>
    <col min="12295" max="12295" width="11" style="588" customWidth="1"/>
    <col min="12296" max="12296" width="10.7109375" style="588" customWidth="1"/>
    <col min="12297" max="12297" width="10.42578125" style="588" customWidth="1"/>
    <col min="12298" max="12298" width="12.28515625" style="588" customWidth="1"/>
    <col min="12299" max="12299" width="10.85546875" style="588" customWidth="1"/>
    <col min="12300" max="12300" width="9.5703125" style="588" customWidth="1"/>
    <col min="12301" max="12301" width="11.28515625" style="588" customWidth="1"/>
    <col min="12302" max="12302" width="12.5703125" style="588" customWidth="1"/>
    <col min="12303" max="12303" width="12.42578125" style="588" customWidth="1"/>
    <col min="12304" max="12304" width="10.85546875" style="588" customWidth="1"/>
    <col min="12305" max="12544" width="9.140625" style="588"/>
    <col min="12545" max="12545" width="73.42578125" style="588" customWidth="1"/>
    <col min="12546" max="12546" width="12.42578125" style="588" customWidth="1"/>
    <col min="12547" max="12547" width="12.85546875" style="588" customWidth="1"/>
    <col min="12548" max="12548" width="12.28515625" style="588" customWidth="1"/>
    <col min="12549" max="12549" width="10.28515625" style="588" customWidth="1"/>
    <col min="12550" max="12550" width="10" style="588" customWidth="1"/>
    <col min="12551" max="12551" width="11" style="588" customWidth="1"/>
    <col min="12552" max="12552" width="10.7109375" style="588" customWidth="1"/>
    <col min="12553" max="12553" width="10.42578125" style="588" customWidth="1"/>
    <col min="12554" max="12554" width="12.28515625" style="588" customWidth="1"/>
    <col min="12555" max="12555" width="10.85546875" style="588" customWidth="1"/>
    <col min="12556" max="12556" width="9.5703125" style="588" customWidth="1"/>
    <col min="12557" max="12557" width="11.28515625" style="588" customWidth="1"/>
    <col min="12558" max="12558" width="12.5703125" style="588" customWidth="1"/>
    <col min="12559" max="12559" width="12.42578125" style="588" customWidth="1"/>
    <col min="12560" max="12560" width="10.85546875" style="588" customWidth="1"/>
    <col min="12561" max="12800" width="9.140625" style="588"/>
    <col min="12801" max="12801" width="73.42578125" style="588" customWidth="1"/>
    <col min="12802" max="12802" width="12.42578125" style="588" customWidth="1"/>
    <col min="12803" max="12803" width="12.85546875" style="588" customWidth="1"/>
    <col min="12804" max="12804" width="12.28515625" style="588" customWidth="1"/>
    <col min="12805" max="12805" width="10.28515625" style="588" customWidth="1"/>
    <col min="12806" max="12806" width="10" style="588" customWidth="1"/>
    <col min="12807" max="12807" width="11" style="588" customWidth="1"/>
    <col min="12808" max="12808" width="10.7109375" style="588" customWidth="1"/>
    <col min="12809" max="12809" width="10.42578125" style="588" customWidth="1"/>
    <col min="12810" max="12810" width="12.28515625" style="588" customWidth="1"/>
    <col min="12811" max="12811" width="10.85546875" style="588" customWidth="1"/>
    <col min="12812" max="12812" width="9.5703125" style="588" customWidth="1"/>
    <col min="12813" max="12813" width="11.28515625" style="588" customWidth="1"/>
    <col min="12814" max="12814" width="12.5703125" style="588" customWidth="1"/>
    <col min="12815" max="12815" width="12.42578125" style="588" customWidth="1"/>
    <col min="12816" max="12816" width="10.85546875" style="588" customWidth="1"/>
    <col min="12817" max="13056" width="9.140625" style="588"/>
    <col min="13057" max="13057" width="73.42578125" style="588" customWidth="1"/>
    <col min="13058" max="13058" width="12.42578125" style="588" customWidth="1"/>
    <col min="13059" max="13059" width="12.85546875" style="588" customWidth="1"/>
    <col min="13060" max="13060" width="12.28515625" style="588" customWidth="1"/>
    <col min="13061" max="13061" width="10.28515625" style="588" customWidth="1"/>
    <col min="13062" max="13062" width="10" style="588" customWidth="1"/>
    <col min="13063" max="13063" width="11" style="588" customWidth="1"/>
    <col min="13064" max="13064" width="10.7109375" style="588" customWidth="1"/>
    <col min="13065" max="13065" width="10.42578125" style="588" customWidth="1"/>
    <col min="13066" max="13066" width="12.28515625" style="588" customWidth="1"/>
    <col min="13067" max="13067" width="10.85546875" style="588" customWidth="1"/>
    <col min="13068" max="13068" width="9.5703125" style="588" customWidth="1"/>
    <col min="13069" max="13069" width="11.28515625" style="588" customWidth="1"/>
    <col min="13070" max="13070" width="12.5703125" style="588" customWidth="1"/>
    <col min="13071" max="13071" width="12.42578125" style="588" customWidth="1"/>
    <col min="13072" max="13072" width="10.85546875" style="588" customWidth="1"/>
    <col min="13073" max="13312" width="9.140625" style="588"/>
    <col min="13313" max="13313" width="73.42578125" style="588" customWidth="1"/>
    <col min="13314" max="13314" width="12.42578125" style="588" customWidth="1"/>
    <col min="13315" max="13315" width="12.85546875" style="588" customWidth="1"/>
    <col min="13316" max="13316" width="12.28515625" style="588" customWidth="1"/>
    <col min="13317" max="13317" width="10.28515625" style="588" customWidth="1"/>
    <col min="13318" max="13318" width="10" style="588" customWidth="1"/>
    <col min="13319" max="13319" width="11" style="588" customWidth="1"/>
    <col min="13320" max="13320" width="10.7109375" style="588" customWidth="1"/>
    <col min="13321" max="13321" width="10.42578125" style="588" customWidth="1"/>
    <col min="13322" max="13322" width="12.28515625" style="588" customWidth="1"/>
    <col min="13323" max="13323" width="10.85546875" style="588" customWidth="1"/>
    <col min="13324" max="13324" width="9.5703125" style="588" customWidth="1"/>
    <col min="13325" max="13325" width="11.28515625" style="588" customWidth="1"/>
    <col min="13326" max="13326" width="12.5703125" style="588" customWidth="1"/>
    <col min="13327" max="13327" width="12.42578125" style="588" customWidth="1"/>
    <col min="13328" max="13328" width="10.85546875" style="588" customWidth="1"/>
    <col min="13329" max="13568" width="9.140625" style="588"/>
    <col min="13569" max="13569" width="73.42578125" style="588" customWidth="1"/>
    <col min="13570" max="13570" width="12.42578125" style="588" customWidth="1"/>
    <col min="13571" max="13571" width="12.85546875" style="588" customWidth="1"/>
    <col min="13572" max="13572" width="12.28515625" style="588" customWidth="1"/>
    <col min="13573" max="13573" width="10.28515625" style="588" customWidth="1"/>
    <col min="13574" max="13574" width="10" style="588" customWidth="1"/>
    <col min="13575" max="13575" width="11" style="588" customWidth="1"/>
    <col min="13576" max="13576" width="10.7109375" style="588" customWidth="1"/>
    <col min="13577" max="13577" width="10.42578125" style="588" customWidth="1"/>
    <col min="13578" max="13578" width="12.28515625" style="588" customWidth="1"/>
    <col min="13579" max="13579" width="10.85546875" style="588" customWidth="1"/>
    <col min="13580" max="13580" width="9.5703125" style="588" customWidth="1"/>
    <col min="13581" max="13581" width="11.28515625" style="588" customWidth="1"/>
    <col min="13582" max="13582" width="12.5703125" style="588" customWidth="1"/>
    <col min="13583" max="13583" width="12.42578125" style="588" customWidth="1"/>
    <col min="13584" max="13584" width="10.85546875" style="588" customWidth="1"/>
    <col min="13585" max="13824" width="9.140625" style="588"/>
    <col min="13825" max="13825" width="73.42578125" style="588" customWidth="1"/>
    <col min="13826" max="13826" width="12.42578125" style="588" customWidth="1"/>
    <col min="13827" max="13827" width="12.85546875" style="588" customWidth="1"/>
    <col min="13828" max="13828" width="12.28515625" style="588" customWidth="1"/>
    <col min="13829" max="13829" width="10.28515625" style="588" customWidth="1"/>
    <col min="13830" max="13830" width="10" style="588" customWidth="1"/>
    <col min="13831" max="13831" width="11" style="588" customWidth="1"/>
    <col min="13832" max="13832" width="10.7109375" style="588" customWidth="1"/>
    <col min="13833" max="13833" width="10.42578125" style="588" customWidth="1"/>
    <col min="13834" max="13834" width="12.28515625" style="588" customWidth="1"/>
    <col min="13835" max="13835" width="10.85546875" style="588" customWidth="1"/>
    <col min="13836" max="13836" width="9.5703125" style="588" customWidth="1"/>
    <col min="13837" max="13837" width="11.28515625" style="588" customWidth="1"/>
    <col min="13838" max="13838" width="12.5703125" style="588" customWidth="1"/>
    <col min="13839" max="13839" width="12.42578125" style="588" customWidth="1"/>
    <col min="13840" max="13840" width="10.85546875" style="588" customWidth="1"/>
    <col min="13841" max="14080" width="9.140625" style="588"/>
    <col min="14081" max="14081" width="73.42578125" style="588" customWidth="1"/>
    <col min="14082" max="14082" width="12.42578125" style="588" customWidth="1"/>
    <col min="14083" max="14083" width="12.85546875" style="588" customWidth="1"/>
    <col min="14084" max="14084" width="12.28515625" style="588" customWidth="1"/>
    <col min="14085" max="14085" width="10.28515625" style="588" customWidth="1"/>
    <col min="14086" max="14086" width="10" style="588" customWidth="1"/>
    <col min="14087" max="14087" width="11" style="588" customWidth="1"/>
    <col min="14088" max="14088" width="10.7109375" style="588" customWidth="1"/>
    <col min="14089" max="14089" width="10.42578125" style="588" customWidth="1"/>
    <col min="14090" max="14090" width="12.28515625" style="588" customWidth="1"/>
    <col min="14091" max="14091" width="10.85546875" style="588" customWidth="1"/>
    <col min="14092" max="14092" width="9.5703125" style="588" customWidth="1"/>
    <col min="14093" max="14093" width="11.28515625" style="588" customWidth="1"/>
    <col min="14094" max="14094" width="12.5703125" style="588" customWidth="1"/>
    <col min="14095" max="14095" width="12.42578125" style="588" customWidth="1"/>
    <col min="14096" max="14096" width="10.85546875" style="588" customWidth="1"/>
    <col min="14097" max="14336" width="9.140625" style="588"/>
    <col min="14337" max="14337" width="73.42578125" style="588" customWidth="1"/>
    <col min="14338" max="14338" width="12.42578125" style="588" customWidth="1"/>
    <col min="14339" max="14339" width="12.85546875" style="588" customWidth="1"/>
    <col min="14340" max="14340" width="12.28515625" style="588" customWidth="1"/>
    <col min="14341" max="14341" width="10.28515625" style="588" customWidth="1"/>
    <col min="14342" max="14342" width="10" style="588" customWidth="1"/>
    <col min="14343" max="14343" width="11" style="588" customWidth="1"/>
    <col min="14344" max="14344" width="10.7109375" style="588" customWidth="1"/>
    <col min="14345" max="14345" width="10.42578125" style="588" customWidth="1"/>
    <col min="14346" max="14346" width="12.28515625" style="588" customWidth="1"/>
    <col min="14347" max="14347" width="10.85546875" style="588" customWidth="1"/>
    <col min="14348" max="14348" width="9.5703125" style="588" customWidth="1"/>
    <col min="14349" max="14349" width="11.28515625" style="588" customWidth="1"/>
    <col min="14350" max="14350" width="12.5703125" style="588" customWidth="1"/>
    <col min="14351" max="14351" width="12.42578125" style="588" customWidth="1"/>
    <col min="14352" max="14352" width="10.85546875" style="588" customWidth="1"/>
    <col min="14353" max="14592" width="9.140625" style="588"/>
    <col min="14593" max="14593" width="73.42578125" style="588" customWidth="1"/>
    <col min="14594" max="14594" width="12.42578125" style="588" customWidth="1"/>
    <col min="14595" max="14595" width="12.85546875" style="588" customWidth="1"/>
    <col min="14596" max="14596" width="12.28515625" style="588" customWidth="1"/>
    <col min="14597" max="14597" width="10.28515625" style="588" customWidth="1"/>
    <col min="14598" max="14598" width="10" style="588" customWidth="1"/>
    <col min="14599" max="14599" width="11" style="588" customWidth="1"/>
    <col min="14600" max="14600" width="10.7109375" style="588" customWidth="1"/>
    <col min="14601" max="14601" width="10.42578125" style="588" customWidth="1"/>
    <col min="14602" max="14602" width="12.28515625" style="588" customWidth="1"/>
    <col min="14603" max="14603" width="10.85546875" style="588" customWidth="1"/>
    <col min="14604" max="14604" width="9.5703125" style="588" customWidth="1"/>
    <col min="14605" max="14605" width="11.28515625" style="588" customWidth="1"/>
    <col min="14606" max="14606" width="12.5703125" style="588" customWidth="1"/>
    <col min="14607" max="14607" width="12.42578125" style="588" customWidth="1"/>
    <col min="14608" max="14608" width="10.85546875" style="588" customWidth="1"/>
    <col min="14609" max="14848" width="9.140625" style="588"/>
    <col min="14849" max="14849" width="73.42578125" style="588" customWidth="1"/>
    <col min="14850" max="14850" width="12.42578125" style="588" customWidth="1"/>
    <col min="14851" max="14851" width="12.85546875" style="588" customWidth="1"/>
    <col min="14852" max="14852" width="12.28515625" style="588" customWidth="1"/>
    <col min="14853" max="14853" width="10.28515625" style="588" customWidth="1"/>
    <col min="14854" max="14854" width="10" style="588" customWidth="1"/>
    <col min="14855" max="14855" width="11" style="588" customWidth="1"/>
    <col min="14856" max="14856" width="10.7109375" style="588" customWidth="1"/>
    <col min="14857" max="14857" width="10.42578125" style="588" customWidth="1"/>
    <col min="14858" max="14858" width="12.28515625" style="588" customWidth="1"/>
    <col min="14859" max="14859" width="10.85546875" style="588" customWidth="1"/>
    <col min="14860" max="14860" width="9.5703125" style="588" customWidth="1"/>
    <col min="14861" max="14861" width="11.28515625" style="588" customWidth="1"/>
    <col min="14862" max="14862" width="12.5703125" style="588" customWidth="1"/>
    <col min="14863" max="14863" width="12.42578125" style="588" customWidth="1"/>
    <col min="14864" max="14864" width="10.85546875" style="588" customWidth="1"/>
    <col min="14865" max="15104" width="9.140625" style="588"/>
    <col min="15105" max="15105" width="73.42578125" style="588" customWidth="1"/>
    <col min="15106" max="15106" width="12.42578125" style="588" customWidth="1"/>
    <col min="15107" max="15107" width="12.85546875" style="588" customWidth="1"/>
    <col min="15108" max="15108" width="12.28515625" style="588" customWidth="1"/>
    <col min="15109" max="15109" width="10.28515625" style="588" customWidth="1"/>
    <col min="15110" max="15110" width="10" style="588" customWidth="1"/>
    <col min="15111" max="15111" width="11" style="588" customWidth="1"/>
    <col min="15112" max="15112" width="10.7109375" style="588" customWidth="1"/>
    <col min="15113" max="15113" width="10.42578125" style="588" customWidth="1"/>
    <col min="15114" max="15114" width="12.28515625" style="588" customWidth="1"/>
    <col min="15115" max="15115" width="10.85546875" style="588" customWidth="1"/>
    <col min="15116" max="15116" width="9.5703125" style="588" customWidth="1"/>
    <col min="15117" max="15117" width="11.28515625" style="588" customWidth="1"/>
    <col min="15118" max="15118" width="12.5703125" style="588" customWidth="1"/>
    <col min="15119" max="15119" width="12.42578125" style="588" customWidth="1"/>
    <col min="15120" max="15120" width="10.85546875" style="588" customWidth="1"/>
    <col min="15121" max="15360" width="9.140625" style="588"/>
    <col min="15361" max="15361" width="73.42578125" style="588" customWidth="1"/>
    <col min="15362" max="15362" width="12.42578125" style="588" customWidth="1"/>
    <col min="15363" max="15363" width="12.85546875" style="588" customWidth="1"/>
    <col min="15364" max="15364" width="12.28515625" style="588" customWidth="1"/>
    <col min="15365" max="15365" width="10.28515625" style="588" customWidth="1"/>
    <col min="15366" max="15366" width="10" style="588" customWidth="1"/>
    <col min="15367" max="15367" width="11" style="588" customWidth="1"/>
    <col min="15368" max="15368" width="10.7109375" style="588" customWidth="1"/>
    <col min="15369" max="15369" width="10.42578125" style="588" customWidth="1"/>
    <col min="15370" max="15370" width="12.28515625" style="588" customWidth="1"/>
    <col min="15371" max="15371" width="10.85546875" style="588" customWidth="1"/>
    <col min="15372" max="15372" width="9.5703125" style="588" customWidth="1"/>
    <col min="15373" max="15373" width="11.28515625" style="588" customWidth="1"/>
    <col min="15374" max="15374" width="12.5703125" style="588" customWidth="1"/>
    <col min="15375" max="15375" width="12.42578125" style="588" customWidth="1"/>
    <col min="15376" max="15376" width="10.85546875" style="588" customWidth="1"/>
    <col min="15377" max="15616" width="9.140625" style="588"/>
    <col min="15617" max="15617" width="73.42578125" style="588" customWidth="1"/>
    <col min="15618" max="15618" width="12.42578125" style="588" customWidth="1"/>
    <col min="15619" max="15619" width="12.85546875" style="588" customWidth="1"/>
    <col min="15620" max="15620" width="12.28515625" style="588" customWidth="1"/>
    <col min="15621" max="15621" width="10.28515625" style="588" customWidth="1"/>
    <col min="15622" max="15622" width="10" style="588" customWidth="1"/>
    <col min="15623" max="15623" width="11" style="588" customWidth="1"/>
    <col min="15624" max="15624" width="10.7109375" style="588" customWidth="1"/>
    <col min="15625" max="15625" width="10.42578125" style="588" customWidth="1"/>
    <col min="15626" max="15626" width="12.28515625" style="588" customWidth="1"/>
    <col min="15627" max="15627" width="10.85546875" style="588" customWidth="1"/>
    <col min="15628" max="15628" width="9.5703125" style="588" customWidth="1"/>
    <col min="15629" max="15629" width="11.28515625" style="588" customWidth="1"/>
    <col min="15630" max="15630" width="12.5703125" style="588" customWidth="1"/>
    <col min="15631" max="15631" width="12.42578125" style="588" customWidth="1"/>
    <col min="15632" max="15632" width="10.85546875" style="588" customWidth="1"/>
    <col min="15633" max="15872" width="9.140625" style="588"/>
    <col min="15873" max="15873" width="73.42578125" style="588" customWidth="1"/>
    <col min="15874" max="15874" width="12.42578125" style="588" customWidth="1"/>
    <col min="15875" max="15875" width="12.85546875" style="588" customWidth="1"/>
    <col min="15876" max="15876" width="12.28515625" style="588" customWidth="1"/>
    <col min="15877" max="15877" width="10.28515625" style="588" customWidth="1"/>
    <col min="15878" max="15878" width="10" style="588" customWidth="1"/>
    <col min="15879" max="15879" width="11" style="588" customWidth="1"/>
    <col min="15880" max="15880" width="10.7109375" style="588" customWidth="1"/>
    <col min="15881" max="15881" width="10.42578125" style="588" customWidth="1"/>
    <col min="15882" max="15882" width="12.28515625" style="588" customWidth="1"/>
    <col min="15883" max="15883" width="10.85546875" style="588" customWidth="1"/>
    <col min="15884" max="15884" width="9.5703125" style="588" customWidth="1"/>
    <col min="15885" max="15885" width="11.28515625" style="588" customWidth="1"/>
    <col min="15886" max="15886" width="12.5703125" style="588" customWidth="1"/>
    <col min="15887" max="15887" width="12.42578125" style="588" customWidth="1"/>
    <col min="15888" max="15888" width="10.85546875" style="588" customWidth="1"/>
    <col min="15889" max="16128" width="9.140625" style="588"/>
    <col min="16129" max="16129" width="73.42578125" style="588" customWidth="1"/>
    <col min="16130" max="16130" width="12.42578125" style="588" customWidth="1"/>
    <col min="16131" max="16131" width="12.85546875" style="588" customWidth="1"/>
    <col min="16132" max="16132" width="12.28515625" style="588" customWidth="1"/>
    <col min="16133" max="16133" width="10.28515625" style="588" customWidth="1"/>
    <col min="16134" max="16134" width="10" style="588" customWidth="1"/>
    <col min="16135" max="16135" width="11" style="588" customWidth="1"/>
    <col min="16136" max="16136" width="10.7109375" style="588" customWidth="1"/>
    <col min="16137" max="16137" width="10.42578125" style="588" customWidth="1"/>
    <col min="16138" max="16138" width="12.28515625" style="588" customWidth="1"/>
    <col min="16139" max="16139" width="10.85546875" style="588" customWidth="1"/>
    <col min="16140" max="16140" width="9.5703125" style="588" customWidth="1"/>
    <col min="16141" max="16141" width="11.28515625" style="588" customWidth="1"/>
    <col min="16142" max="16142" width="12.5703125" style="588" customWidth="1"/>
    <col min="16143" max="16143" width="12.42578125" style="588" customWidth="1"/>
    <col min="16144" max="16144" width="10.85546875" style="588" customWidth="1"/>
    <col min="16145" max="16384" width="9.140625" style="588"/>
  </cols>
  <sheetData>
    <row r="1" spans="1:16" ht="63.75" customHeight="1">
      <c r="A1" s="7140" t="s">
        <v>312</v>
      </c>
      <c r="B1" s="7140"/>
      <c r="C1" s="7140"/>
      <c r="D1" s="7140"/>
      <c r="E1" s="7140"/>
      <c r="F1" s="7140"/>
      <c r="G1" s="7140"/>
      <c r="H1" s="7140"/>
      <c r="I1" s="7140"/>
      <c r="J1" s="7140"/>
      <c r="K1" s="7140"/>
      <c r="L1" s="7140"/>
      <c r="M1" s="7140"/>
      <c r="N1" s="7140"/>
      <c r="O1" s="7140"/>
      <c r="P1" s="7140"/>
    </row>
    <row r="2" spans="1:16" ht="11.25" customHeight="1">
      <c r="A2" s="7141"/>
      <c r="B2" s="7141"/>
      <c r="C2" s="7141"/>
      <c r="D2" s="7141"/>
      <c r="E2" s="7141"/>
      <c r="F2" s="7141"/>
      <c r="G2" s="7141"/>
      <c r="H2" s="7141"/>
      <c r="I2" s="7141"/>
      <c r="J2" s="7141"/>
      <c r="K2" s="7141"/>
      <c r="L2" s="7141"/>
      <c r="M2" s="7141"/>
      <c r="N2" s="7141"/>
      <c r="O2" s="7141"/>
      <c r="P2" s="7141"/>
    </row>
    <row r="3" spans="1:16" ht="21.75" customHeight="1">
      <c r="A3" s="7140" t="s">
        <v>411</v>
      </c>
      <c r="B3" s="7140"/>
      <c r="C3" s="7140"/>
      <c r="D3" s="7140"/>
      <c r="E3" s="7140"/>
      <c r="F3" s="7140"/>
      <c r="G3" s="7140"/>
      <c r="H3" s="7140"/>
      <c r="I3" s="7140"/>
      <c r="J3" s="7140"/>
      <c r="K3" s="7140"/>
      <c r="L3" s="7140"/>
      <c r="M3" s="7140"/>
      <c r="N3" s="7140"/>
      <c r="O3" s="7140"/>
      <c r="P3" s="7140"/>
    </row>
    <row r="4" spans="1:16" ht="33" customHeight="1" thickBot="1">
      <c r="A4" s="1580"/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</row>
    <row r="5" spans="1:16" ht="33" customHeight="1" thickBot="1">
      <c r="A5" s="7142" t="s">
        <v>1</v>
      </c>
      <c r="B5" s="7144" t="s">
        <v>2</v>
      </c>
      <c r="C5" s="7145"/>
      <c r="D5" s="7146"/>
      <c r="E5" s="7144" t="s">
        <v>3</v>
      </c>
      <c r="F5" s="7145"/>
      <c r="G5" s="7146"/>
      <c r="H5" s="7144" t="s">
        <v>4</v>
      </c>
      <c r="I5" s="7145"/>
      <c r="J5" s="7146"/>
      <c r="K5" s="7144" t="s">
        <v>5</v>
      </c>
      <c r="L5" s="7145"/>
      <c r="M5" s="7146"/>
      <c r="N5" s="7147" t="s">
        <v>22</v>
      </c>
      <c r="O5" s="7148"/>
      <c r="P5" s="7149"/>
    </row>
    <row r="6" spans="1:16" ht="55.5" customHeight="1" thickBot="1">
      <c r="A6" s="7143"/>
      <c r="B6" s="828" t="s">
        <v>7</v>
      </c>
      <c r="C6" s="828" t="s">
        <v>8</v>
      </c>
      <c r="D6" s="828" t="s">
        <v>9</v>
      </c>
      <c r="E6" s="828" t="s">
        <v>7</v>
      </c>
      <c r="F6" s="828" t="s">
        <v>8</v>
      </c>
      <c r="G6" s="828" t="s">
        <v>9</v>
      </c>
      <c r="H6" s="828" t="s">
        <v>7</v>
      </c>
      <c r="I6" s="828" t="s">
        <v>8</v>
      </c>
      <c r="J6" s="828" t="s">
        <v>9</v>
      </c>
      <c r="K6" s="828" t="s">
        <v>7</v>
      </c>
      <c r="L6" s="828" t="s">
        <v>8</v>
      </c>
      <c r="M6" s="828" t="s">
        <v>9</v>
      </c>
      <c r="N6" s="828" t="s">
        <v>7</v>
      </c>
      <c r="O6" s="828" t="s">
        <v>8</v>
      </c>
      <c r="P6" s="3641" t="s">
        <v>9</v>
      </c>
    </row>
    <row r="7" spans="1:16" ht="32.25" customHeight="1" thickBot="1">
      <c r="A7" s="4663" t="s">
        <v>10</v>
      </c>
      <c r="B7" s="4664"/>
      <c r="C7" s="4664"/>
      <c r="D7" s="4664"/>
      <c r="E7" s="4664"/>
      <c r="F7" s="4664"/>
      <c r="G7" s="4665"/>
      <c r="H7" s="4666"/>
      <c r="I7" s="4664"/>
      <c r="J7" s="4664"/>
      <c r="K7" s="4664"/>
      <c r="L7" s="4664"/>
      <c r="M7" s="4665"/>
      <c r="N7" s="4664"/>
      <c r="O7" s="4664"/>
      <c r="P7" s="4665"/>
    </row>
    <row r="8" spans="1:16" ht="25.5" customHeight="1" thickBot="1">
      <c r="A8" s="7451" t="s">
        <v>207</v>
      </c>
      <c r="B8" s="7452">
        <v>38</v>
      </c>
      <c r="C8" s="7452">
        <f>SUM(C13,C18)</f>
        <v>0</v>
      </c>
      <c r="D8" s="7452">
        <v>38</v>
      </c>
      <c r="E8" s="7452">
        <v>38</v>
      </c>
      <c r="F8" s="7453">
        <f>SUM(F13,F18)</f>
        <v>0</v>
      </c>
      <c r="G8" s="7453">
        <v>38</v>
      </c>
      <c r="H8" s="7452">
        <v>28</v>
      </c>
      <c r="I8" s="7452">
        <v>0</v>
      </c>
      <c r="J8" s="7452">
        <v>28</v>
      </c>
      <c r="K8" s="7452">
        <v>45</v>
      </c>
      <c r="L8" s="7452">
        <v>0</v>
      </c>
      <c r="M8" s="7454">
        <v>45</v>
      </c>
      <c r="N8" s="7455">
        <f>SUM(D8,G8,J8,M8)</f>
        <v>149</v>
      </c>
      <c r="O8" s="7456">
        <v>0</v>
      </c>
      <c r="P8" s="7457">
        <f>SUM(N8:O8)</f>
        <v>149</v>
      </c>
    </row>
    <row r="9" spans="1:16" ht="25.5" customHeight="1" thickBot="1">
      <c r="A9" s="7451" t="s">
        <v>209</v>
      </c>
      <c r="B9" s="7452">
        <v>59</v>
      </c>
      <c r="C9" s="7452">
        <v>2</v>
      </c>
      <c r="D9" s="7452">
        <v>61</v>
      </c>
      <c r="E9" s="7452">
        <v>61</v>
      </c>
      <c r="F9" s="7452">
        <v>3</v>
      </c>
      <c r="G9" s="7452">
        <v>64</v>
      </c>
      <c r="H9" s="7452">
        <v>43</v>
      </c>
      <c r="I9" s="7452">
        <v>1</v>
      </c>
      <c r="J9" s="7452">
        <v>44</v>
      </c>
      <c r="K9" s="7452">
        <v>53</v>
      </c>
      <c r="L9" s="7452">
        <v>2</v>
      </c>
      <c r="M9" s="7452">
        <v>55</v>
      </c>
      <c r="N9" s="7455">
        <v>216</v>
      </c>
      <c r="O9" s="7452">
        <v>8</v>
      </c>
      <c r="P9" s="7457">
        <v>224</v>
      </c>
    </row>
    <row r="10" spans="1:16" ht="28.5" customHeight="1" thickBot="1">
      <c r="A10" s="7458" t="s">
        <v>27</v>
      </c>
      <c r="B10" s="7455">
        <f t="shared" ref="B10:O10" si="0">SUM(B8:B9)</f>
        <v>97</v>
      </c>
      <c r="C10" s="7455">
        <f t="shared" si="0"/>
        <v>2</v>
      </c>
      <c r="D10" s="7455">
        <f t="shared" si="0"/>
        <v>99</v>
      </c>
      <c r="E10" s="7455">
        <f t="shared" si="0"/>
        <v>99</v>
      </c>
      <c r="F10" s="7455">
        <f t="shared" si="0"/>
        <v>3</v>
      </c>
      <c r="G10" s="7455">
        <f t="shared" si="0"/>
        <v>102</v>
      </c>
      <c r="H10" s="7455">
        <f t="shared" si="0"/>
        <v>71</v>
      </c>
      <c r="I10" s="7455">
        <f t="shared" si="0"/>
        <v>1</v>
      </c>
      <c r="J10" s="7455">
        <f t="shared" si="0"/>
        <v>72</v>
      </c>
      <c r="K10" s="7455">
        <f t="shared" si="0"/>
        <v>98</v>
      </c>
      <c r="L10" s="7455">
        <f t="shared" si="0"/>
        <v>2</v>
      </c>
      <c r="M10" s="7455">
        <f t="shared" si="0"/>
        <v>100</v>
      </c>
      <c r="N10" s="7455">
        <f t="shared" si="0"/>
        <v>365</v>
      </c>
      <c r="O10" s="7455">
        <f t="shared" si="0"/>
        <v>8</v>
      </c>
      <c r="P10" s="7457">
        <f>SUM(N10:O10)</f>
        <v>373</v>
      </c>
    </row>
    <row r="11" spans="1:16" ht="31.5" customHeight="1" thickBot="1">
      <c r="A11" s="7459" t="s">
        <v>15</v>
      </c>
      <c r="B11" s="7460"/>
      <c r="C11" s="7461"/>
      <c r="D11" s="7462"/>
      <c r="E11" s="7463"/>
      <c r="F11" s="7463"/>
      <c r="G11" s="7464"/>
      <c r="H11" s="7463"/>
      <c r="I11" s="7463"/>
      <c r="J11" s="7465"/>
      <c r="K11" s="7466"/>
      <c r="L11" s="7463"/>
      <c r="M11" s="7464"/>
      <c r="N11" s="7467"/>
      <c r="O11" s="7468"/>
      <c r="P11" s="7469"/>
    </row>
    <row r="12" spans="1:16" ht="33" customHeight="1" thickBot="1">
      <c r="A12" s="7470" t="s">
        <v>16</v>
      </c>
      <c r="B12" s="7471"/>
      <c r="C12" s="7472"/>
      <c r="D12" s="7473"/>
      <c r="E12" s="7474"/>
      <c r="F12" s="7472"/>
      <c r="G12" s="7473"/>
      <c r="H12" s="7474"/>
      <c r="I12" s="7475" t="s">
        <v>28</v>
      </c>
      <c r="J12" s="7476"/>
      <c r="K12" s="7471"/>
      <c r="L12" s="7472"/>
      <c r="M12" s="7473"/>
      <c r="N12" s="7477"/>
      <c r="O12" s="7468"/>
      <c r="P12" s="7478"/>
    </row>
    <row r="13" spans="1:16" ht="24.95" customHeight="1" thickBot="1">
      <c r="A13" s="7451" t="s">
        <v>207</v>
      </c>
      <c r="B13" s="7452">
        <v>38</v>
      </c>
      <c r="C13" s="7452">
        <f>SUM(C18,C23)</f>
        <v>0</v>
      </c>
      <c r="D13" s="7452">
        <v>38</v>
      </c>
      <c r="E13" s="7452">
        <v>37</v>
      </c>
      <c r="F13" s="7453">
        <f>SUM(F18,F23)</f>
        <v>0</v>
      </c>
      <c r="G13" s="7453">
        <v>37</v>
      </c>
      <c r="H13" s="7452">
        <v>28</v>
      </c>
      <c r="I13" s="7452">
        <v>0</v>
      </c>
      <c r="J13" s="7452">
        <v>28</v>
      </c>
      <c r="K13" s="7452">
        <v>45</v>
      </c>
      <c r="L13" s="7452">
        <v>0</v>
      </c>
      <c r="M13" s="7454">
        <v>45</v>
      </c>
      <c r="N13" s="7455">
        <f>SUM(D13,G13,J13,M13)</f>
        <v>148</v>
      </c>
      <c r="O13" s="7456">
        <v>0</v>
      </c>
      <c r="P13" s="7457">
        <f>SUM(N13:O13)</f>
        <v>148</v>
      </c>
    </row>
    <row r="14" spans="1:16" ht="24.95" customHeight="1" thickBot="1">
      <c r="A14" s="7451" t="s">
        <v>209</v>
      </c>
      <c r="B14" s="7452">
        <v>59</v>
      </c>
      <c r="C14" s="7452">
        <v>2</v>
      </c>
      <c r="D14" s="7452">
        <v>61</v>
      </c>
      <c r="E14" s="7452">
        <v>61</v>
      </c>
      <c r="F14" s="7452">
        <v>3</v>
      </c>
      <c r="G14" s="7452">
        <v>64</v>
      </c>
      <c r="H14" s="7452">
        <v>43</v>
      </c>
      <c r="I14" s="7452">
        <v>1</v>
      </c>
      <c r="J14" s="7452">
        <v>44</v>
      </c>
      <c r="K14" s="7452">
        <v>53</v>
      </c>
      <c r="L14" s="7452">
        <v>2</v>
      </c>
      <c r="M14" s="7452">
        <v>55</v>
      </c>
      <c r="N14" s="7455">
        <v>216</v>
      </c>
      <c r="O14" s="7452">
        <v>8</v>
      </c>
      <c r="P14" s="7457">
        <v>224</v>
      </c>
    </row>
    <row r="15" spans="1:16" ht="24.95" customHeight="1" thickBot="1">
      <c r="A15" s="7479" t="s">
        <v>17</v>
      </c>
      <c r="B15" s="7455">
        <f t="shared" ref="B15:O15" si="1">SUM(B13:B14)</f>
        <v>97</v>
      </c>
      <c r="C15" s="7455">
        <f t="shared" si="1"/>
        <v>2</v>
      </c>
      <c r="D15" s="7455">
        <f t="shared" si="1"/>
        <v>99</v>
      </c>
      <c r="E15" s="7455">
        <f t="shared" si="1"/>
        <v>98</v>
      </c>
      <c r="F15" s="7455">
        <f t="shared" si="1"/>
        <v>3</v>
      </c>
      <c r="G15" s="7455">
        <f t="shared" si="1"/>
        <v>101</v>
      </c>
      <c r="H15" s="7455">
        <f t="shared" si="1"/>
        <v>71</v>
      </c>
      <c r="I15" s="7455">
        <f t="shared" si="1"/>
        <v>1</v>
      </c>
      <c r="J15" s="7455">
        <f t="shared" si="1"/>
        <v>72</v>
      </c>
      <c r="K15" s="7455">
        <f t="shared" si="1"/>
        <v>98</v>
      </c>
      <c r="L15" s="7455">
        <f t="shared" si="1"/>
        <v>2</v>
      </c>
      <c r="M15" s="7455">
        <f t="shared" si="1"/>
        <v>100</v>
      </c>
      <c r="N15" s="7455">
        <f t="shared" si="1"/>
        <v>364</v>
      </c>
      <c r="O15" s="7455">
        <f t="shared" si="1"/>
        <v>8</v>
      </c>
      <c r="P15" s="7457">
        <f>SUM(N15:O15)</f>
        <v>372</v>
      </c>
    </row>
    <row r="16" spans="1:16" ht="30" customHeight="1" thickBot="1">
      <c r="A16" s="4640" t="s">
        <v>18</v>
      </c>
      <c r="B16" s="4626"/>
      <c r="C16" s="4627"/>
      <c r="D16" s="4628"/>
      <c r="E16" s="4629"/>
      <c r="F16" s="4627"/>
      <c r="G16" s="4630"/>
      <c r="H16" s="4631"/>
      <c r="I16" s="4632"/>
      <c r="J16" s="4633"/>
      <c r="K16" s="4631"/>
      <c r="L16" s="4632"/>
      <c r="M16" s="4633"/>
      <c r="N16" s="4641"/>
      <c r="O16" s="4642"/>
      <c r="P16" s="4643"/>
    </row>
    <row r="17" spans="1:20" ht="24" customHeight="1">
      <c r="A17" s="4653" t="s">
        <v>207</v>
      </c>
      <c r="B17" s="4634">
        <v>0</v>
      </c>
      <c r="C17" s="4634">
        <v>0</v>
      </c>
      <c r="D17" s="4634">
        <v>0</v>
      </c>
      <c r="E17" s="4634">
        <v>1</v>
      </c>
      <c r="F17" s="4634">
        <v>0</v>
      </c>
      <c r="G17" s="4634">
        <v>1</v>
      </c>
      <c r="H17" s="4634">
        <v>0</v>
      </c>
      <c r="I17" s="4634">
        <v>0</v>
      </c>
      <c r="J17" s="4634">
        <v>0</v>
      </c>
      <c r="K17" s="4654">
        <v>0</v>
      </c>
      <c r="L17" s="4634">
        <v>0</v>
      </c>
      <c r="M17" s="4655">
        <v>0</v>
      </c>
      <c r="N17" s="4656">
        <f>B17+E17+H17+K17</f>
        <v>1</v>
      </c>
      <c r="O17" s="4657">
        <f>C17+F17+I17+L17</f>
        <v>0</v>
      </c>
      <c r="P17" s="4658">
        <f>N17+O17</f>
        <v>1</v>
      </c>
      <c r="Q17" s="438"/>
      <c r="R17" s="438"/>
      <c r="S17" s="438"/>
      <c r="T17" s="438"/>
    </row>
    <row r="18" spans="1:20" ht="24" customHeight="1" thickBot="1">
      <c r="A18" s="4659" t="s">
        <v>209</v>
      </c>
      <c r="B18" s="4635">
        <v>0</v>
      </c>
      <c r="C18" s="4636">
        <v>0</v>
      </c>
      <c r="D18" s="4637">
        <v>0</v>
      </c>
      <c r="E18" s="4635">
        <v>0</v>
      </c>
      <c r="F18" s="4636">
        <v>0</v>
      </c>
      <c r="G18" s="4638">
        <v>0</v>
      </c>
      <c r="H18" s="4639">
        <v>0</v>
      </c>
      <c r="I18" s="4636">
        <v>0</v>
      </c>
      <c r="J18" s="4637">
        <v>0</v>
      </c>
      <c r="K18" s="4635">
        <v>0</v>
      </c>
      <c r="L18" s="4636">
        <v>0</v>
      </c>
      <c r="M18" s="4638">
        <v>0</v>
      </c>
      <c r="N18" s="4660">
        <f>B18+E18+H18+K18</f>
        <v>0</v>
      </c>
      <c r="O18" s="4661">
        <f>C18+F18+I18+L18</f>
        <v>0</v>
      </c>
      <c r="P18" s="4662">
        <f>N18+O18</f>
        <v>0</v>
      </c>
    </row>
    <row r="19" spans="1:20" ht="31.5" customHeight="1" thickBot="1">
      <c r="A19" s="4644" t="s">
        <v>19</v>
      </c>
      <c r="B19" s="4645">
        <v>0</v>
      </c>
      <c r="C19" s="4646">
        <v>0</v>
      </c>
      <c r="D19" s="4647">
        <v>0</v>
      </c>
      <c r="E19" s="4645">
        <v>1</v>
      </c>
      <c r="F19" s="4646">
        <v>0</v>
      </c>
      <c r="G19" s="4648">
        <v>1</v>
      </c>
      <c r="H19" s="4649">
        <v>0</v>
      </c>
      <c r="I19" s="4646">
        <v>0</v>
      </c>
      <c r="J19" s="4647">
        <v>0</v>
      </c>
      <c r="K19" s="4645">
        <v>0</v>
      </c>
      <c r="L19" s="4646">
        <v>0</v>
      </c>
      <c r="M19" s="4648">
        <v>0</v>
      </c>
      <c r="N19" s="4650">
        <f t="shared" ref="N19:P19" si="2">SUM(N17:N18)</f>
        <v>1</v>
      </c>
      <c r="O19" s="4651">
        <f t="shared" si="2"/>
        <v>0</v>
      </c>
      <c r="P19" s="4652">
        <f t="shared" si="2"/>
        <v>1</v>
      </c>
    </row>
    <row r="20" spans="1:20" ht="27.75" customHeight="1" thickBot="1">
      <c r="A20" s="592" t="s">
        <v>221</v>
      </c>
      <c r="B20" s="4667">
        <f>B15+B19</f>
        <v>97</v>
      </c>
      <c r="C20" s="4667">
        <f t="shared" ref="C20:L20" si="3">C15+C19</f>
        <v>2</v>
      </c>
      <c r="D20" s="4667">
        <f t="shared" si="3"/>
        <v>99</v>
      </c>
      <c r="E20" s="4667">
        <f t="shared" si="3"/>
        <v>99</v>
      </c>
      <c r="F20" s="4667">
        <f t="shared" si="3"/>
        <v>3</v>
      </c>
      <c r="G20" s="4667">
        <f t="shared" si="3"/>
        <v>102</v>
      </c>
      <c r="H20" s="4667">
        <f t="shared" si="3"/>
        <v>71</v>
      </c>
      <c r="I20" s="4667">
        <f t="shared" si="3"/>
        <v>1</v>
      </c>
      <c r="J20" s="4667">
        <f t="shared" si="3"/>
        <v>72</v>
      </c>
      <c r="K20" s="4667">
        <f t="shared" si="3"/>
        <v>98</v>
      </c>
      <c r="L20" s="4667">
        <f t="shared" si="3"/>
        <v>2</v>
      </c>
      <c r="M20" s="4667">
        <f t="shared" ref="M20" si="4">M15+M19</f>
        <v>100</v>
      </c>
      <c r="N20" s="4667">
        <f t="shared" ref="N20:P20" si="5">N15+N19</f>
        <v>365</v>
      </c>
      <c r="O20" s="4667">
        <f t="shared" si="5"/>
        <v>8</v>
      </c>
      <c r="P20" s="4668">
        <f t="shared" si="5"/>
        <v>373</v>
      </c>
    </row>
    <row r="21" spans="1:20" ht="30.75" customHeight="1">
      <c r="A21" s="7139"/>
      <c r="B21" s="7139"/>
      <c r="C21" s="7139"/>
      <c r="D21" s="7139"/>
      <c r="E21" s="7139"/>
      <c r="F21" s="7139"/>
      <c r="G21" s="7139"/>
      <c r="H21" s="7139"/>
      <c r="I21" s="7139"/>
      <c r="J21" s="7139"/>
      <c r="K21" s="7139"/>
      <c r="L21" s="7139"/>
      <c r="M21" s="7139"/>
      <c r="N21" s="7139"/>
      <c r="O21" s="7139"/>
      <c r="P21" s="7139"/>
    </row>
    <row r="22" spans="1:20">
      <c r="A22" s="589"/>
      <c r="B22" s="589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</row>
    <row r="23" spans="1:20" ht="45" customHeight="1">
      <c r="A23" s="589"/>
      <c r="B23" s="594"/>
      <c r="C23" s="594"/>
      <c r="D23" s="594"/>
      <c r="E23" s="594"/>
      <c r="F23" s="594"/>
      <c r="G23" s="594"/>
      <c r="H23" s="594"/>
      <c r="I23" s="594"/>
      <c r="J23" s="594"/>
      <c r="K23" s="594"/>
      <c r="L23" s="594"/>
      <c r="M23" s="594"/>
      <c r="N23" s="594"/>
      <c r="O23" s="594"/>
      <c r="P23" s="594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A2" sqref="A2:S2"/>
    </sheetView>
  </sheetViews>
  <sheetFormatPr defaultRowHeight="20.25"/>
  <cols>
    <col min="1" max="1" width="71.140625" style="430" customWidth="1"/>
    <col min="2" max="2" width="11.85546875" style="430" customWidth="1"/>
    <col min="3" max="4" width="9.42578125" style="430" customWidth="1"/>
    <col min="5" max="5" width="11.28515625" style="430" customWidth="1"/>
    <col min="6" max="7" width="9.42578125" style="430" customWidth="1"/>
    <col min="8" max="8" width="11.28515625" style="430" customWidth="1"/>
    <col min="9" max="10" width="9.42578125" style="430" customWidth="1"/>
    <col min="11" max="11" width="11.5703125" style="430" customWidth="1"/>
    <col min="12" max="12" width="11.42578125" style="430" customWidth="1"/>
    <col min="13" max="13" width="9.42578125" style="430" customWidth="1"/>
    <col min="14" max="14" width="11.28515625" style="430" customWidth="1"/>
    <col min="15" max="16" width="9.42578125" style="430" customWidth="1"/>
    <col min="17" max="17" width="11.42578125" style="430" customWidth="1"/>
    <col min="18" max="18" width="11.85546875" style="430" customWidth="1"/>
    <col min="19" max="19" width="9.42578125" style="628" customWidth="1"/>
    <col min="20" max="256" width="9.140625" style="430"/>
    <col min="257" max="257" width="71.140625" style="430" customWidth="1"/>
    <col min="258" max="258" width="11.85546875" style="430" customWidth="1"/>
    <col min="259" max="260" width="9.42578125" style="430" customWidth="1"/>
    <col min="261" max="261" width="11.28515625" style="430" customWidth="1"/>
    <col min="262" max="263" width="9.42578125" style="430" customWidth="1"/>
    <col min="264" max="264" width="11.28515625" style="430" customWidth="1"/>
    <col min="265" max="266" width="9.42578125" style="430" customWidth="1"/>
    <col min="267" max="267" width="11.5703125" style="430" customWidth="1"/>
    <col min="268" max="268" width="11.42578125" style="430" customWidth="1"/>
    <col min="269" max="269" width="9.42578125" style="430" customWidth="1"/>
    <col min="270" max="270" width="11.28515625" style="430" customWidth="1"/>
    <col min="271" max="272" width="9.42578125" style="430" customWidth="1"/>
    <col min="273" max="273" width="11.42578125" style="430" customWidth="1"/>
    <col min="274" max="274" width="11.85546875" style="430" customWidth="1"/>
    <col min="275" max="275" width="9.42578125" style="430" customWidth="1"/>
    <col min="276" max="512" width="9.140625" style="430"/>
    <col min="513" max="513" width="71.140625" style="430" customWidth="1"/>
    <col min="514" max="514" width="11.85546875" style="430" customWidth="1"/>
    <col min="515" max="516" width="9.42578125" style="430" customWidth="1"/>
    <col min="517" max="517" width="11.28515625" style="430" customWidth="1"/>
    <col min="518" max="519" width="9.42578125" style="430" customWidth="1"/>
    <col min="520" max="520" width="11.28515625" style="430" customWidth="1"/>
    <col min="521" max="522" width="9.42578125" style="430" customWidth="1"/>
    <col min="523" max="523" width="11.5703125" style="430" customWidth="1"/>
    <col min="524" max="524" width="11.42578125" style="430" customWidth="1"/>
    <col min="525" max="525" width="9.42578125" style="430" customWidth="1"/>
    <col min="526" max="526" width="11.28515625" style="430" customWidth="1"/>
    <col min="527" max="528" width="9.42578125" style="430" customWidth="1"/>
    <col min="529" max="529" width="11.42578125" style="430" customWidth="1"/>
    <col min="530" max="530" width="11.85546875" style="430" customWidth="1"/>
    <col min="531" max="531" width="9.42578125" style="430" customWidth="1"/>
    <col min="532" max="768" width="9.140625" style="430"/>
    <col min="769" max="769" width="71.140625" style="430" customWidth="1"/>
    <col min="770" max="770" width="11.85546875" style="430" customWidth="1"/>
    <col min="771" max="772" width="9.42578125" style="430" customWidth="1"/>
    <col min="773" max="773" width="11.28515625" style="430" customWidth="1"/>
    <col min="774" max="775" width="9.42578125" style="430" customWidth="1"/>
    <col min="776" max="776" width="11.28515625" style="430" customWidth="1"/>
    <col min="777" max="778" width="9.42578125" style="430" customWidth="1"/>
    <col min="779" max="779" width="11.5703125" style="430" customWidth="1"/>
    <col min="780" max="780" width="11.42578125" style="430" customWidth="1"/>
    <col min="781" max="781" width="9.42578125" style="430" customWidth="1"/>
    <col min="782" max="782" width="11.28515625" style="430" customWidth="1"/>
    <col min="783" max="784" width="9.42578125" style="430" customWidth="1"/>
    <col min="785" max="785" width="11.42578125" style="430" customWidth="1"/>
    <col min="786" max="786" width="11.85546875" style="430" customWidth="1"/>
    <col min="787" max="787" width="9.42578125" style="430" customWidth="1"/>
    <col min="788" max="1024" width="9.140625" style="430"/>
    <col min="1025" max="1025" width="71.140625" style="430" customWidth="1"/>
    <col min="1026" max="1026" width="11.85546875" style="430" customWidth="1"/>
    <col min="1027" max="1028" width="9.42578125" style="430" customWidth="1"/>
    <col min="1029" max="1029" width="11.28515625" style="430" customWidth="1"/>
    <col min="1030" max="1031" width="9.42578125" style="430" customWidth="1"/>
    <col min="1032" max="1032" width="11.28515625" style="430" customWidth="1"/>
    <col min="1033" max="1034" width="9.42578125" style="430" customWidth="1"/>
    <col min="1035" max="1035" width="11.5703125" style="430" customWidth="1"/>
    <col min="1036" max="1036" width="11.42578125" style="430" customWidth="1"/>
    <col min="1037" max="1037" width="9.42578125" style="430" customWidth="1"/>
    <col min="1038" max="1038" width="11.28515625" style="430" customWidth="1"/>
    <col min="1039" max="1040" width="9.42578125" style="430" customWidth="1"/>
    <col min="1041" max="1041" width="11.42578125" style="430" customWidth="1"/>
    <col min="1042" max="1042" width="11.85546875" style="430" customWidth="1"/>
    <col min="1043" max="1043" width="9.42578125" style="430" customWidth="1"/>
    <col min="1044" max="1280" width="9.140625" style="430"/>
    <col min="1281" max="1281" width="71.140625" style="430" customWidth="1"/>
    <col min="1282" max="1282" width="11.85546875" style="430" customWidth="1"/>
    <col min="1283" max="1284" width="9.42578125" style="430" customWidth="1"/>
    <col min="1285" max="1285" width="11.28515625" style="430" customWidth="1"/>
    <col min="1286" max="1287" width="9.42578125" style="430" customWidth="1"/>
    <col min="1288" max="1288" width="11.28515625" style="430" customWidth="1"/>
    <col min="1289" max="1290" width="9.42578125" style="430" customWidth="1"/>
    <col min="1291" max="1291" width="11.5703125" style="430" customWidth="1"/>
    <col min="1292" max="1292" width="11.42578125" style="430" customWidth="1"/>
    <col min="1293" max="1293" width="9.42578125" style="430" customWidth="1"/>
    <col min="1294" max="1294" width="11.28515625" style="430" customWidth="1"/>
    <col min="1295" max="1296" width="9.42578125" style="430" customWidth="1"/>
    <col min="1297" max="1297" width="11.42578125" style="430" customWidth="1"/>
    <col min="1298" max="1298" width="11.85546875" style="430" customWidth="1"/>
    <col min="1299" max="1299" width="9.42578125" style="430" customWidth="1"/>
    <col min="1300" max="1536" width="9.140625" style="430"/>
    <col min="1537" max="1537" width="71.140625" style="430" customWidth="1"/>
    <col min="1538" max="1538" width="11.85546875" style="430" customWidth="1"/>
    <col min="1539" max="1540" width="9.42578125" style="430" customWidth="1"/>
    <col min="1541" max="1541" width="11.28515625" style="430" customWidth="1"/>
    <col min="1542" max="1543" width="9.42578125" style="430" customWidth="1"/>
    <col min="1544" max="1544" width="11.28515625" style="430" customWidth="1"/>
    <col min="1545" max="1546" width="9.42578125" style="430" customWidth="1"/>
    <col min="1547" max="1547" width="11.5703125" style="430" customWidth="1"/>
    <col min="1548" max="1548" width="11.42578125" style="430" customWidth="1"/>
    <col min="1549" max="1549" width="9.42578125" style="430" customWidth="1"/>
    <col min="1550" max="1550" width="11.28515625" style="430" customWidth="1"/>
    <col min="1551" max="1552" width="9.42578125" style="430" customWidth="1"/>
    <col min="1553" max="1553" width="11.42578125" style="430" customWidth="1"/>
    <col min="1554" max="1554" width="11.85546875" style="430" customWidth="1"/>
    <col min="1555" max="1555" width="9.42578125" style="430" customWidth="1"/>
    <col min="1556" max="1792" width="9.140625" style="430"/>
    <col min="1793" max="1793" width="71.140625" style="430" customWidth="1"/>
    <col min="1794" max="1794" width="11.85546875" style="430" customWidth="1"/>
    <col min="1795" max="1796" width="9.42578125" style="430" customWidth="1"/>
    <col min="1797" max="1797" width="11.28515625" style="430" customWidth="1"/>
    <col min="1798" max="1799" width="9.42578125" style="430" customWidth="1"/>
    <col min="1800" max="1800" width="11.28515625" style="430" customWidth="1"/>
    <col min="1801" max="1802" width="9.42578125" style="430" customWidth="1"/>
    <col min="1803" max="1803" width="11.5703125" style="430" customWidth="1"/>
    <col min="1804" max="1804" width="11.42578125" style="430" customWidth="1"/>
    <col min="1805" max="1805" width="9.42578125" style="430" customWidth="1"/>
    <col min="1806" max="1806" width="11.28515625" style="430" customWidth="1"/>
    <col min="1807" max="1808" width="9.42578125" style="430" customWidth="1"/>
    <col min="1809" max="1809" width="11.42578125" style="430" customWidth="1"/>
    <col min="1810" max="1810" width="11.85546875" style="430" customWidth="1"/>
    <col min="1811" max="1811" width="9.42578125" style="430" customWidth="1"/>
    <col min="1812" max="2048" width="9.140625" style="430"/>
    <col min="2049" max="2049" width="71.140625" style="430" customWidth="1"/>
    <col min="2050" max="2050" width="11.85546875" style="430" customWidth="1"/>
    <col min="2051" max="2052" width="9.42578125" style="430" customWidth="1"/>
    <col min="2053" max="2053" width="11.28515625" style="430" customWidth="1"/>
    <col min="2054" max="2055" width="9.42578125" style="430" customWidth="1"/>
    <col min="2056" max="2056" width="11.28515625" style="430" customWidth="1"/>
    <col min="2057" max="2058" width="9.42578125" style="430" customWidth="1"/>
    <col min="2059" max="2059" width="11.5703125" style="430" customWidth="1"/>
    <col min="2060" max="2060" width="11.42578125" style="430" customWidth="1"/>
    <col min="2061" max="2061" width="9.42578125" style="430" customWidth="1"/>
    <col min="2062" max="2062" width="11.28515625" style="430" customWidth="1"/>
    <col min="2063" max="2064" width="9.42578125" style="430" customWidth="1"/>
    <col min="2065" max="2065" width="11.42578125" style="430" customWidth="1"/>
    <col min="2066" max="2066" width="11.85546875" style="430" customWidth="1"/>
    <col min="2067" max="2067" width="9.42578125" style="430" customWidth="1"/>
    <col min="2068" max="2304" width="9.140625" style="430"/>
    <col min="2305" max="2305" width="71.140625" style="430" customWidth="1"/>
    <col min="2306" max="2306" width="11.85546875" style="430" customWidth="1"/>
    <col min="2307" max="2308" width="9.42578125" style="430" customWidth="1"/>
    <col min="2309" max="2309" width="11.28515625" style="430" customWidth="1"/>
    <col min="2310" max="2311" width="9.42578125" style="430" customWidth="1"/>
    <col min="2312" max="2312" width="11.28515625" style="430" customWidth="1"/>
    <col min="2313" max="2314" width="9.42578125" style="430" customWidth="1"/>
    <col min="2315" max="2315" width="11.5703125" style="430" customWidth="1"/>
    <col min="2316" max="2316" width="11.42578125" style="430" customWidth="1"/>
    <col min="2317" max="2317" width="9.42578125" style="430" customWidth="1"/>
    <col min="2318" max="2318" width="11.28515625" style="430" customWidth="1"/>
    <col min="2319" max="2320" width="9.42578125" style="430" customWidth="1"/>
    <col min="2321" max="2321" width="11.42578125" style="430" customWidth="1"/>
    <col min="2322" max="2322" width="11.85546875" style="430" customWidth="1"/>
    <col min="2323" max="2323" width="9.42578125" style="430" customWidth="1"/>
    <col min="2324" max="2560" width="9.140625" style="430"/>
    <col min="2561" max="2561" width="71.140625" style="430" customWidth="1"/>
    <col min="2562" max="2562" width="11.85546875" style="430" customWidth="1"/>
    <col min="2563" max="2564" width="9.42578125" style="430" customWidth="1"/>
    <col min="2565" max="2565" width="11.28515625" style="430" customWidth="1"/>
    <col min="2566" max="2567" width="9.42578125" style="430" customWidth="1"/>
    <col min="2568" max="2568" width="11.28515625" style="430" customWidth="1"/>
    <col min="2569" max="2570" width="9.42578125" style="430" customWidth="1"/>
    <col min="2571" max="2571" width="11.5703125" style="430" customWidth="1"/>
    <col min="2572" max="2572" width="11.42578125" style="430" customWidth="1"/>
    <col min="2573" max="2573" width="9.42578125" style="430" customWidth="1"/>
    <col min="2574" max="2574" width="11.28515625" style="430" customWidth="1"/>
    <col min="2575" max="2576" width="9.42578125" style="430" customWidth="1"/>
    <col min="2577" max="2577" width="11.42578125" style="430" customWidth="1"/>
    <col min="2578" max="2578" width="11.85546875" style="430" customWidth="1"/>
    <col min="2579" max="2579" width="9.42578125" style="430" customWidth="1"/>
    <col min="2580" max="2816" width="9.140625" style="430"/>
    <col min="2817" max="2817" width="71.140625" style="430" customWidth="1"/>
    <col min="2818" max="2818" width="11.85546875" style="430" customWidth="1"/>
    <col min="2819" max="2820" width="9.42578125" style="430" customWidth="1"/>
    <col min="2821" max="2821" width="11.28515625" style="430" customWidth="1"/>
    <col min="2822" max="2823" width="9.42578125" style="430" customWidth="1"/>
    <col min="2824" max="2824" width="11.28515625" style="430" customWidth="1"/>
    <col min="2825" max="2826" width="9.42578125" style="430" customWidth="1"/>
    <col min="2827" max="2827" width="11.5703125" style="430" customWidth="1"/>
    <col min="2828" max="2828" width="11.42578125" style="430" customWidth="1"/>
    <col min="2829" max="2829" width="9.42578125" style="430" customWidth="1"/>
    <col min="2830" max="2830" width="11.28515625" style="430" customWidth="1"/>
    <col min="2831" max="2832" width="9.42578125" style="430" customWidth="1"/>
    <col min="2833" max="2833" width="11.42578125" style="430" customWidth="1"/>
    <col min="2834" max="2834" width="11.85546875" style="430" customWidth="1"/>
    <col min="2835" max="2835" width="9.42578125" style="430" customWidth="1"/>
    <col min="2836" max="3072" width="9.140625" style="430"/>
    <col min="3073" max="3073" width="71.140625" style="430" customWidth="1"/>
    <col min="3074" max="3074" width="11.85546875" style="430" customWidth="1"/>
    <col min="3075" max="3076" width="9.42578125" style="430" customWidth="1"/>
    <col min="3077" max="3077" width="11.28515625" style="430" customWidth="1"/>
    <col min="3078" max="3079" width="9.42578125" style="430" customWidth="1"/>
    <col min="3080" max="3080" width="11.28515625" style="430" customWidth="1"/>
    <col min="3081" max="3082" width="9.42578125" style="430" customWidth="1"/>
    <col min="3083" max="3083" width="11.5703125" style="430" customWidth="1"/>
    <col min="3084" max="3084" width="11.42578125" style="430" customWidth="1"/>
    <col min="3085" max="3085" width="9.42578125" style="430" customWidth="1"/>
    <col min="3086" max="3086" width="11.28515625" style="430" customWidth="1"/>
    <col min="3087" max="3088" width="9.42578125" style="430" customWidth="1"/>
    <col min="3089" max="3089" width="11.42578125" style="430" customWidth="1"/>
    <col min="3090" max="3090" width="11.85546875" style="430" customWidth="1"/>
    <col min="3091" max="3091" width="9.42578125" style="430" customWidth="1"/>
    <col min="3092" max="3328" width="9.140625" style="430"/>
    <col min="3329" max="3329" width="71.140625" style="430" customWidth="1"/>
    <col min="3330" max="3330" width="11.85546875" style="430" customWidth="1"/>
    <col min="3331" max="3332" width="9.42578125" style="430" customWidth="1"/>
    <col min="3333" max="3333" width="11.28515625" style="430" customWidth="1"/>
    <col min="3334" max="3335" width="9.42578125" style="430" customWidth="1"/>
    <col min="3336" max="3336" width="11.28515625" style="430" customWidth="1"/>
    <col min="3337" max="3338" width="9.42578125" style="430" customWidth="1"/>
    <col min="3339" max="3339" width="11.5703125" style="430" customWidth="1"/>
    <col min="3340" max="3340" width="11.42578125" style="430" customWidth="1"/>
    <col min="3341" max="3341" width="9.42578125" style="430" customWidth="1"/>
    <col min="3342" max="3342" width="11.28515625" style="430" customWidth="1"/>
    <col min="3343" max="3344" width="9.42578125" style="430" customWidth="1"/>
    <col min="3345" max="3345" width="11.42578125" style="430" customWidth="1"/>
    <col min="3346" max="3346" width="11.85546875" style="430" customWidth="1"/>
    <col min="3347" max="3347" width="9.42578125" style="430" customWidth="1"/>
    <col min="3348" max="3584" width="9.140625" style="430"/>
    <col min="3585" max="3585" width="71.140625" style="430" customWidth="1"/>
    <col min="3586" max="3586" width="11.85546875" style="430" customWidth="1"/>
    <col min="3587" max="3588" width="9.42578125" style="430" customWidth="1"/>
    <col min="3589" max="3589" width="11.28515625" style="430" customWidth="1"/>
    <col min="3590" max="3591" width="9.42578125" style="430" customWidth="1"/>
    <col min="3592" max="3592" width="11.28515625" style="430" customWidth="1"/>
    <col min="3593" max="3594" width="9.42578125" style="430" customWidth="1"/>
    <col min="3595" max="3595" width="11.5703125" style="430" customWidth="1"/>
    <col min="3596" max="3596" width="11.42578125" style="430" customWidth="1"/>
    <col min="3597" max="3597" width="9.42578125" style="430" customWidth="1"/>
    <col min="3598" max="3598" width="11.28515625" style="430" customWidth="1"/>
    <col min="3599" max="3600" width="9.42578125" style="430" customWidth="1"/>
    <col min="3601" max="3601" width="11.42578125" style="430" customWidth="1"/>
    <col min="3602" max="3602" width="11.85546875" style="430" customWidth="1"/>
    <col min="3603" max="3603" width="9.42578125" style="430" customWidth="1"/>
    <col min="3604" max="3840" width="9.140625" style="430"/>
    <col min="3841" max="3841" width="71.140625" style="430" customWidth="1"/>
    <col min="3842" max="3842" width="11.85546875" style="430" customWidth="1"/>
    <col min="3843" max="3844" width="9.42578125" style="430" customWidth="1"/>
    <col min="3845" max="3845" width="11.28515625" style="430" customWidth="1"/>
    <col min="3846" max="3847" width="9.42578125" style="430" customWidth="1"/>
    <col min="3848" max="3848" width="11.28515625" style="430" customWidth="1"/>
    <col min="3849" max="3850" width="9.42578125" style="430" customWidth="1"/>
    <col min="3851" max="3851" width="11.5703125" style="430" customWidth="1"/>
    <col min="3852" max="3852" width="11.42578125" style="430" customWidth="1"/>
    <col min="3853" max="3853" width="9.42578125" style="430" customWidth="1"/>
    <col min="3854" max="3854" width="11.28515625" style="430" customWidth="1"/>
    <col min="3855" max="3856" width="9.42578125" style="430" customWidth="1"/>
    <col min="3857" max="3857" width="11.42578125" style="430" customWidth="1"/>
    <col min="3858" max="3858" width="11.85546875" style="430" customWidth="1"/>
    <col min="3859" max="3859" width="9.42578125" style="430" customWidth="1"/>
    <col min="3860" max="4096" width="9.140625" style="430"/>
    <col min="4097" max="4097" width="71.140625" style="430" customWidth="1"/>
    <col min="4098" max="4098" width="11.85546875" style="430" customWidth="1"/>
    <col min="4099" max="4100" width="9.42578125" style="430" customWidth="1"/>
    <col min="4101" max="4101" width="11.28515625" style="430" customWidth="1"/>
    <col min="4102" max="4103" width="9.42578125" style="430" customWidth="1"/>
    <col min="4104" max="4104" width="11.28515625" style="430" customWidth="1"/>
    <col min="4105" max="4106" width="9.42578125" style="430" customWidth="1"/>
    <col min="4107" max="4107" width="11.5703125" style="430" customWidth="1"/>
    <col min="4108" max="4108" width="11.42578125" style="430" customWidth="1"/>
    <col min="4109" max="4109" width="9.42578125" style="430" customWidth="1"/>
    <col min="4110" max="4110" width="11.28515625" style="430" customWidth="1"/>
    <col min="4111" max="4112" width="9.42578125" style="430" customWidth="1"/>
    <col min="4113" max="4113" width="11.42578125" style="430" customWidth="1"/>
    <col min="4114" max="4114" width="11.85546875" style="430" customWidth="1"/>
    <col min="4115" max="4115" width="9.42578125" style="430" customWidth="1"/>
    <col min="4116" max="4352" width="9.140625" style="430"/>
    <col min="4353" max="4353" width="71.140625" style="430" customWidth="1"/>
    <col min="4354" max="4354" width="11.85546875" style="430" customWidth="1"/>
    <col min="4355" max="4356" width="9.42578125" style="430" customWidth="1"/>
    <col min="4357" max="4357" width="11.28515625" style="430" customWidth="1"/>
    <col min="4358" max="4359" width="9.42578125" style="430" customWidth="1"/>
    <col min="4360" max="4360" width="11.28515625" style="430" customWidth="1"/>
    <col min="4361" max="4362" width="9.42578125" style="430" customWidth="1"/>
    <col min="4363" max="4363" width="11.5703125" style="430" customWidth="1"/>
    <col min="4364" max="4364" width="11.42578125" style="430" customWidth="1"/>
    <col min="4365" max="4365" width="9.42578125" style="430" customWidth="1"/>
    <col min="4366" max="4366" width="11.28515625" style="430" customWidth="1"/>
    <col min="4367" max="4368" width="9.42578125" style="430" customWidth="1"/>
    <col min="4369" max="4369" width="11.42578125" style="430" customWidth="1"/>
    <col min="4370" max="4370" width="11.85546875" style="430" customWidth="1"/>
    <col min="4371" max="4371" width="9.42578125" style="430" customWidth="1"/>
    <col min="4372" max="4608" width="9.140625" style="430"/>
    <col min="4609" max="4609" width="71.140625" style="430" customWidth="1"/>
    <col min="4610" max="4610" width="11.85546875" style="430" customWidth="1"/>
    <col min="4611" max="4612" width="9.42578125" style="430" customWidth="1"/>
    <col min="4613" max="4613" width="11.28515625" style="430" customWidth="1"/>
    <col min="4614" max="4615" width="9.42578125" style="430" customWidth="1"/>
    <col min="4616" max="4616" width="11.28515625" style="430" customWidth="1"/>
    <col min="4617" max="4618" width="9.42578125" style="430" customWidth="1"/>
    <col min="4619" max="4619" width="11.5703125" style="430" customWidth="1"/>
    <col min="4620" max="4620" width="11.42578125" style="430" customWidth="1"/>
    <col min="4621" max="4621" width="9.42578125" style="430" customWidth="1"/>
    <col min="4622" max="4622" width="11.28515625" style="430" customWidth="1"/>
    <col min="4623" max="4624" width="9.42578125" style="430" customWidth="1"/>
    <col min="4625" max="4625" width="11.42578125" style="430" customWidth="1"/>
    <col min="4626" max="4626" width="11.85546875" style="430" customWidth="1"/>
    <col min="4627" max="4627" width="9.42578125" style="430" customWidth="1"/>
    <col min="4628" max="4864" width="9.140625" style="430"/>
    <col min="4865" max="4865" width="71.140625" style="430" customWidth="1"/>
    <col min="4866" max="4866" width="11.85546875" style="430" customWidth="1"/>
    <col min="4867" max="4868" width="9.42578125" style="430" customWidth="1"/>
    <col min="4869" max="4869" width="11.28515625" style="430" customWidth="1"/>
    <col min="4870" max="4871" width="9.42578125" style="430" customWidth="1"/>
    <col min="4872" max="4872" width="11.28515625" style="430" customWidth="1"/>
    <col min="4873" max="4874" width="9.42578125" style="430" customWidth="1"/>
    <col min="4875" max="4875" width="11.5703125" style="430" customWidth="1"/>
    <col min="4876" max="4876" width="11.42578125" style="430" customWidth="1"/>
    <col min="4877" max="4877" width="9.42578125" style="430" customWidth="1"/>
    <col min="4878" max="4878" width="11.28515625" style="430" customWidth="1"/>
    <col min="4879" max="4880" width="9.42578125" style="430" customWidth="1"/>
    <col min="4881" max="4881" width="11.42578125" style="430" customWidth="1"/>
    <col min="4882" max="4882" width="11.85546875" style="430" customWidth="1"/>
    <col min="4883" max="4883" width="9.42578125" style="430" customWidth="1"/>
    <col min="4884" max="5120" width="9.140625" style="430"/>
    <col min="5121" max="5121" width="71.140625" style="430" customWidth="1"/>
    <col min="5122" max="5122" width="11.85546875" style="430" customWidth="1"/>
    <col min="5123" max="5124" width="9.42578125" style="430" customWidth="1"/>
    <col min="5125" max="5125" width="11.28515625" style="430" customWidth="1"/>
    <col min="5126" max="5127" width="9.42578125" style="430" customWidth="1"/>
    <col min="5128" max="5128" width="11.28515625" style="430" customWidth="1"/>
    <col min="5129" max="5130" width="9.42578125" style="430" customWidth="1"/>
    <col min="5131" max="5131" width="11.5703125" style="430" customWidth="1"/>
    <col min="5132" max="5132" width="11.42578125" style="430" customWidth="1"/>
    <col min="5133" max="5133" width="9.42578125" style="430" customWidth="1"/>
    <col min="5134" max="5134" width="11.28515625" style="430" customWidth="1"/>
    <col min="5135" max="5136" width="9.42578125" style="430" customWidth="1"/>
    <col min="5137" max="5137" width="11.42578125" style="430" customWidth="1"/>
    <col min="5138" max="5138" width="11.85546875" style="430" customWidth="1"/>
    <col min="5139" max="5139" width="9.42578125" style="430" customWidth="1"/>
    <col min="5140" max="5376" width="9.140625" style="430"/>
    <col min="5377" max="5377" width="71.140625" style="430" customWidth="1"/>
    <col min="5378" max="5378" width="11.85546875" style="430" customWidth="1"/>
    <col min="5379" max="5380" width="9.42578125" style="430" customWidth="1"/>
    <col min="5381" max="5381" width="11.28515625" style="430" customWidth="1"/>
    <col min="5382" max="5383" width="9.42578125" style="430" customWidth="1"/>
    <col min="5384" max="5384" width="11.28515625" style="430" customWidth="1"/>
    <col min="5385" max="5386" width="9.42578125" style="430" customWidth="1"/>
    <col min="5387" max="5387" width="11.5703125" style="430" customWidth="1"/>
    <col min="5388" max="5388" width="11.42578125" style="430" customWidth="1"/>
    <col min="5389" max="5389" width="9.42578125" style="430" customWidth="1"/>
    <col min="5390" max="5390" width="11.28515625" style="430" customWidth="1"/>
    <col min="5391" max="5392" width="9.42578125" style="430" customWidth="1"/>
    <col min="5393" max="5393" width="11.42578125" style="430" customWidth="1"/>
    <col min="5394" max="5394" width="11.85546875" style="430" customWidth="1"/>
    <col min="5395" max="5395" width="9.42578125" style="430" customWidth="1"/>
    <col min="5396" max="5632" width="9.140625" style="430"/>
    <col min="5633" max="5633" width="71.140625" style="430" customWidth="1"/>
    <col min="5634" max="5634" width="11.85546875" style="430" customWidth="1"/>
    <col min="5635" max="5636" width="9.42578125" style="430" customWidth="1"/>
    <col min="5637" max="5637" width="11.28515625" style="430" customWidth="1"/>
    <col min="5638" max="5639" width="9.42578125" style="430" customWidth="1"/>
    <col min="5640" max="5640" width="11.28515625" style="430" customWidth="1"/>
    <col min="5641" max="5642" width="9.42578125" style="430" customWidth="1"/>
    <col min="5643" max="5643" width="11.5703125" style="430" customWidth="1"/>
    <col min="5644" max="5644" width="11.42578125" style="430" customWidth="1"/>
    <col min="5645" max="5645" width="9.42578125" style="430" customWidth="1"/>
    <col min="5646" max="5646" width="11.28515625" style="430" customWidth="1"/>
    <col min="5647" max="5648" width="9.42578125" style="430" customWidth="1"/>
    <col min="5649" max="5649" width="11.42578125" style="430" customWidth="1"/>
    <col min="5650" max="5650" width="11.85546875" style="430" customWidth="1"/>
    <col min="5651" max="5651" width="9.42578125" style="430" customWidth="1"/>
    <col min="5652" max="5888" width="9.140625" style="430"/>
    <col min="5889" max="5889" width="71.140625" style="430" customWidth="1"/>
    <col min="5890" max="5890" width="11.85546875" style="430" customWidth="1"/>
    <col min="5891" max="5892" width="9.42578125" style="430" customWidth="1"/>
    <col min="5893" max="5893" width="11.28515625" style="430" customWidth="1"/>
    <col min="5894" max="5895" width="9.42578125" style="430" customWidth="1"/>
    <col min="5896" max="5896" width="11.28515625" style="430" customWidth="1"/>
    <col min="5897" max="5898" width="9.42578125" style="430" customWidth="1"/>
    <col min="5899" max="5899" width="11.5703125" style="430" customWidth="1"/>
    <col min="5900" max="5900" width="11.42578125" style="430" customWidth="1"/>
    <col min="5901" max="5901" width="9.42578125" style="430" customWidth="1"/>
    <col min="5902" max="5902" width="11.28515625" style="430" customWidth="1"/>
    <col min="5903" max="5904" width="9.42578125" style="430" customWidth="1"/>
    <col min="5905" max="5905" width="11.42578125" style="430" customWidth="1"/>
    <col min="5906" max="5906" width="11.85546875" style="430" customWidth="1"/>
    <col min="5907" max="5907" width="9.42578125" style="430" customWidth="1"/>
    <col min="5908" max="6144" width="9.140625" style="430"/>
    <col min="6145" max="6145" width="71.140625" style="430" customWidth="1"/>
    <col min="6146" max="6146" width="11.85546875" style="430" customWidth="1"/>
    <col min="6147" max="6148" width="9.42578125" style="430" customWidth="1"/>
    <col min="6149" max="6149" width="11.28515625" style="430" customWidth="1"/>
    <col min="6150" max="6151" width="9.42578125" style="430" customWidth="1"/>
    <col min="6152" max="6152" width="11.28515625" style="430" customWidth="1"/>
    <col min="6153" max="6154" width="9.42578125" style="430" customWidth="1"/>
    <col min="6155" max="6155" width="11.5703125" style="430" customWidth="1"/>
    <col min="6156" max="6156" width="11.42578125" style="430" customWidth="1"/>
    <col min="6157" max="6157" width="9.42578125" style="430" customWidth="1"/>
    <col min="6158" max="6158" width="11.28515625" style="430" customWidth="1"/>
    <col min="6159" max="6160" width="9.42578125" style="430" customWidth="1"/>
    <col min="6161" max="6161" width="11.42578125" style="430" customWidth="1"/>
    <col min="6162" max="6162" width="11.85546875" style="430" customWidth="1"/>
    <col min="6163" max="6163" width="9.42578125" style="430" customWidth="1"/>
    <col min="6164" max="6400" width="9.140625" style="430"/>
    <col min="6401" max="6401" width="71.140625" style="430" customWidth="1"/>
    <col min="6402" max="6402" width="11.85546875" style="430" customWidth="1"/>
    <col min="6403" max="6404" width="9.42578125" style="430" customWidth="1"/>
    <col min="6405" max="6405" width="11.28515625" style="430" customWidth="1"/>
    <col min="6406" max="6407" width="9.42578125" style="430" customWidth="1"/>
    <col min="6408" max="6408" width="11.28515625" style="430" customWidth="1"/>
    <col min="6409" max="6410" width="9.42578125" style="430" customWidth="1"/>
    <col min="6411" max="6411" width="11.5703125" style="430" customWidth="1"/>
    <col min="6412" max="6412" width="11.42578125" style="430" customWidth="1"/>
    <col min="6413" max="6413" width="9.42578125" style="430" customWidth="1"/>
    <col min="6414" max="6414" width="11.28515625" style="430" customWidth="1"/>
    <col min="6415" max="6416" width="9.42578125" style="430" customWidth="1"/>
    <col min="6417" max="6417" width="11.42578125" style="430" customWidth="1"/>
    <col min="6418" max="6418" width="11.85546875" style="430" customWidth="1"/>
    <col min="6419" max="6419" width="9.42578125" style="430" customWidth="1"/>
    <col min="6420" max="6656" width="9.140625" style="430"/>
    <col min="6657" max="6657" width="71.140625" style="430" customWidth="1"/>
    <col min="6658" max="6658" width="11.85546875" style="430" customWidth="1"/>
    <col min="6659" max="6660" width="9.42578125" style="430" customWidth="1"/>
    <col min="6661" max="6661" width="11.28515625" style="430" customWidth="1"/>
    <col min="6662" max="6663" width="9.42578125" style="430" customWidth="1"/>
    <col min="6664" max="6664" width="11.28515625" style="430" customWidth="1"/>
    <col min="6665" max="6666" width="9.42578125" style="430" customWidth="1"/>
    <col min="6667" max="6667" width="11.5703125" style="430" customWidth="1"/>
    <col min="6668" max="6668" width="11.42578125" style="430" customWidth="1"/>
    <col min="6669" max="6669" width="9.42578125" style="430" customWidth="1"/>
    <col min="6670" max="6670" width="11.28515625" style="430" customWidth="1"/>
    <col min="6671" max="6672" width="9.42578125" style="430" customWidth="1"/>
    <col min="6673" max="6673" width="11.42578125" style="430" customWidth="1"/>
    <col min="6674" max="6674" width="11.85546875" style="430" customWidth="1"/>
    <col min="6675" max="6675" width="9.42578125" style="430" customWidth="1"/>
    <col min="6676" max="6912" width="9.140625" style="430"/>
    <col min="6913" max="6913" width="71.140625" style="430" customWidth="1"/>
    <col min="6914" max="6914" width="11.85546875" style="430" customWidth="1"/>
    <col min="6915" max="6916" width="9.42578125" style="430" customWidth="1"/>
    <col min="6917" max="6917" width="11.28515625" style="430" customWidth="1"/>
    <col min="6918" max="6919" width="9.42578125" style="430" customWidth="1"/>
    <col min="6920" max="6920" width="11.28515625" style="430" customWidth="1"/>
    <col min="6921" max="6922" width="9.42578125" style="430" customWidth="1"/>
    <col min="6923" max="6923" width="11.5703125" style="430" customWidth="1"/>
    <col min="6924" max="6924" width="11.42578125" style="430" customWidth="1"/>
    <col min="6925" max="6925" width="9.42578125" style="430" customWidth="1"/>
    <col min="6926" max="6926" width="11.28515625" style="430" customWidth="1"/>
    <col min="6927" max="6928" width="9.42578125" style="430" customWidth="1"/>
    <col min="6929" max="6929" width="11.42578125" style="430" customWidth="1"/>
    <col min="6930" max="6930" width="11.85546875" style="430" customWidth="1"/>
    <col min="6931" max="6931" width="9.42578125" style="430" customWidth="1"/>
    <col min="6932" max="7168" width="9.140625" style="430"/>
    <col min="7169" max="7169" width="71.140625" style="430" customWidth="1"/>
    <col min="7170" max="7170" width="11.85546875" style="430" customWidth="1"/>
    <col min="7171" max="7172" width="9.42578125" style="430" customWidth="1"/>
    <col min="7173" max="7173" width="11.28515625" style="430" customWidth="1"/>
    <col min="7174" max="7175" width="9.42578125" style="430" customWidth="1"/>
    <col min="7176" max="7176" width="11.28515625" style="430" customWidth="1"/>
    <col min="7177" max="7178" width="9.42578125" style="430" customWidth="1"/>
    <col min="7179" max="7179" width="11.5703125" style="430" customWidth="1"/>
    <col min="7180" max="7180" width="11.42578125" style="430" customWidth="1"/>
    <col min="7181" max="7181" width="9.42578125" style="430" customWidth="1"/>
    <col min="7182" max="7182" width="11.28515625" style="430" customWidth="1"/>
    <col min="7183" max="7184" width="9.42578125" style="430" customWidth="1"/>
    <col min="7185" max="7185" width="11.42578125" style="430" customWidth="1"/>
    <col min="7186" max="7186" width="11.85546875" style="430" customWidth="1"/>
    <col min="7187" max="7187" width="9.42578125" style="430" customWidth="1"/>
    <col min="7188" max="7424" width="9.140625" style="430"/>
    <col min="7425" max="7425" width="71.140625" style="430" customWidth="1"/>
    <col min="7426" max="7426" width="11.85546875" style="430" customWidth="1"/>
    <col min="7427" max="7428" width="9.42578125" style="430" customWidth="1"/>
    <col min="7429" max="7429" width="11.28515625" style="430" customWidth="1"/>
    <col min="7430" max="7431" width="9.42578125" style="430" customWidth="1"/>
    <col min="7432" max="7432" width="11.28515625" style="430" customWidth="1"/>
    <col min="7433" max="7434" width="9.42578125" style="430" customWidth="1"/>
    <col min="7435" max="7435" width="11.5703125" style="430" customWidth="1"/>
    <col min="7436" max="7436" width="11.42578125" style="430" customWidth="1"/>
    <col min="7437" max="7437" width="9.42578125" style="430" customWidth="1"/>
    <col min="7438" max="7438" width="11.28515625" style="430" customWidth="1"/>
    <col min="7439" max="7440" width="9.42578125" style="430" customWidth="1"/>
    <col min="7441" max="7441" width="11.42578125" style="430" customWidth="1"/>
    <col min="7442" max="7442" width="11.85546875" style="430" customWidth="1"/>
    <col min="7443" max="7443" width="9.42578125" style="430" customWidth="1"/>
    <col min="7444" max="7680" width="9.140625" style="430"/>
    <col min="7681" max="7681" width="71.140625" style="430" customWidth="1"/>
    <col min="7682" max="7682" width="11.85546875" style="430" customWidth="1"/>
    <col min="7683" max="7684" width="9.42578125" style="430" customWidth="1"/>
    <col min="7685" max="7685" width="11.28515625" style="430" customWidth="1"/>
    <col min="7686" max="7687" width="9.42578125" style="430" customWidth="1"/>
    <col min="7688" max="7688" width="11.28515625" style="430" customWidth="1"/>
    <col min="7689" max="7690" width="9.42578125" style="430" customWidth="1"/>
    <col min="7691" max="7691" width="11.5703125" style="430" customWidth="1"/>
    <col min="7692" max="7692" width="11.42578125" style="430" customWidth="1"/>
    <col min="7693" max="7693" width="9.42578125" style="430" customWidth="1"/>
    <col min="7694" max="7694" width="11.28515625" style="430" customWidth="1"/>
    <col min="7695" max="7696" width="9.42578125" style="430" customWidth="1"/>
    <col min="7697" max="7697" width="11.42578125" style="430" customWidth="1"/>
    <col min="7698" max="7698" width="11.85546875" style="430" customWidth="1"/>
    <col min="7699" max="7699" width="9.42578125" style="430" customWidth="1"/>
    <col min="7700" max="7936" width="9.140625" style="430"/>
    <col min="7937" max="7937" width="71.140625" style="430" customWidth="1"/>
    <col min="7938" max="7938" width="11.85546875" style="430" customWidth="1"/>
    <col min="7939" max="7940" width="9.42578125" style="430" customWidth="1"/>
    <col min="7941" max="7941" width="11.28515625" style="430" customWidth="1"/>
    <col min="7942" max="7943" width="9.42578125" style="430" customWidth="1"/>
    <col min="7944" max="7944" width="11.28515625" style="430" customWidth="1"/>
    <col min="7945" max="7946" width="9.42578125" style="430" customWidth="1"/>
    <col min="7947" max="7947" width="11.5703125" style="430" customWidth="1"/>
    <col min="7948" max="7948" width="11.42578125" style="430" customWidth="1"/>
    <col min="7949" max="7949" width="9.42578125" style="430" customWidth="1"/>
    <col min="7950" max="7950" width="11.28515625" style="430" customWidth="1"/>
    <col min="7951" max="7952" width="9.42578125" style="430" customWidth="1"/>
    <col min="7953" max="7953" width="11.42578125" style="430" customWidth="1"/>
    <col min="7954" max="7954" width="11.85546875" style="430" customWidth="1"/>
    <col min="7955" max="7955" width="9.42578125" style="430" customWidth="1"/>
    <col min="7956" max="8192" width="9.140625" style="430"/>
    <col min="8193" max="8193" width="71.140625" style="430" customWidth="1"/>
    <col min="8194" max="8194" width="11.85546875" style="430" customWidth="1"/>
    <col min="8195" max="8196" width="9.42578125" style="430" customWidth="1"/>
    <col min="8197" max="8197" width="11.28515625" style="430" customWidth="1"/>
    <col min="8198" max="8199" width="9.42578125" style="430" customWidth="1"/>
    <col min="8200" max="8200" width="11.28515625" style="430" customWidth="1"/>
    <col min="8201" max="8202" width="9.42578125" style="430" customWidth="1"/>
    <col min="8203" max="8203" width="11.5703125" style="430" customWidth="1"/>
    <col min="8204" max="8204" width="11.42578125" style="430" customWidth="1"/>
    <col min="8205" max="8205" width="9.42578125" style="430" customWidth="1"/>
    <col min="8206" max="8206" width="11.28515625" style="430" customWidth="1"/>
    <col min="8207" max="8208" width="9.42578125" style="430" customWidth="1"/>
    <col min="8209" max="8209" width="11.42578125" style="430" customWidth="1"/>
    <col min="8210" max="8210" width="11.85546875" style="430" customWidth="1"/>
    <col min="8211" max="8211" width="9.42578125" style="430" customWidth="1"/>
    <col min="8212" max="8448" width="9.140625" style="430"/>
    <col min="8449" max="8449" width="71.140625" style="430" customWidth="1"/>
    <col min="8450" max="8450" width="11.85546875" style="430" customWidth="1"/>
    <col min="8451" max="8452" width="9.42578125" style="430" customWidth="1"/>
    <col min="8453" max="8453" width="11.28515625" style="430" customWidth="1"/>
    <col min="8454" max="8455" width="9.42578125" style="430" customWidth="1"/>
    <col min="8456" max="8456" width="11.28515625" style="430" customWidth="1"/>
    <col min="8457" max="8458" width="9.42578125" style="430" customWidth="1"/>
    <col min="8459" max="8459" width="11.5703125" style="430" customWidth="1"/>
    <col min="8460" max="8460" width="11.42578125" style="430" customWidth="1"/>
    <col min="8461" max="8461" width="9.42578125" style="430" customWidth="1"/>
    <col min="8462" max="8462" width="11.28515625" style="430" customWidth="1"/>
    <col min="8463" max="8464" width="9.42578125" style="430" customWidth="1"/>
    <col min="8465" max="8465" width="11.42578125" style="430" customWidth="1"/>
    <col min="8466" max="8466" width="11.85546875" style="430" customWidth="1"/>
    <col min="8467" max="8467" width="9.42578125" style="430" customWidth="1"/>
    <col min="8468" max="8704" width="9.140625" style="430"/>
    <col min="8705" max="8705" width="71.140625" style="430" customWidth="1"/>
    <col min="8706" max="8706" width="11.85546875" style="430" customWidth="1"/>
    <col min="8707" max="8708" width="9.42578125" style="430" customWidth="1"/>
    <col min="8709" max="8709" width="11.28515625" style="430" customWidth="1"/>
    <col min="8710" max="8711" width="9.42578125" style="430" customWidth="1"/>
    <col min="8712" max="8712" width="11.28515625" style="430" customWidth="1"/>
    <col min="8713" max="8714" width="9.42578125" style="430" customWidth="1"/>
    <col min="8715" max="8715" width="11.5703125" style="430" customWidth="1"/>
    <col min="8716" max="8716" width="11.42578125" style="430" customWidth="1"/>
    <col min="8717" max="8717" width="9.42578125" style="430" customWidth="1"/>
    <col min="8718" max="8718" width="11.28515625" style="430" customWidth="1"/>
    <col min="8719" max="8720" width="9.42578125" style="430" customWidth="1"/>
    <col min="8721" max="8721" width="11.42578125" style="430" customWidth="1"/>
    <col min="8722" max="8722" width="11.85546875" style="430" customWidth="1"/>
    <col min="8723" max="8723" width="9.42578125" style="430" customWidth="1"/>
    <col min="8724" max="8960" width="9.140625" style="430"/>
    <col min="8961" max="8961" width="71.140625" style="430" customWidth="1"/>
    <col min="8962" max="8962" width="11.85546875" style="430" customWidth="1"/>
    <col min="8963" max="8964" width="9.42578125" style="430" customWidth="1"/>
    <col min="8965" max="8965" width="11.28515625" style="430" customWidth="1"/>
    <col min="8966" max="8967" width="9.42578125" style="430" customWidth="1"/>
    <col min="8968" max="8968" width="11.28515625" style="430" customWidth="1"/>
    <col min="8969" max="8970" width="9.42578125" style="430" customWidth="1"/>
    <col min="8971" max="8971" width="11.5703125" style="430" customWidth="1"/>
    <col min="8972" max="8972" width="11.42578125" style="430" customWidth="1"/>
    <col min="8973" max="8973" width="9.42578125" style="430" customWidth="1"/>
    <col min="8974" max="8974" width="11.28515625" style="430" customWidth="1"/>
    <col min="8975" max="8976" width="9.42578125" style="430" customWidth="1"/>
    <col min="8977" max="8977" width="11.42578125" style="430" customWidth="1"/>
    <col min="8978" max="8978" width="11.85546875" style="430" customWidth="1"/>
    <col min="8979" max="8979" width="9.42578125" style="430" customWidth="1"/>
    <col min="8980" max="9216" width="9.140625" style="430"/>
    <col min="9217" max="9217" width="71.140625" style="430" customWidth="1"/>
    <col min="9218" max="9218" width="11.85546875" style="430" customWidth="1"/>
    <col min="9219" max="9220" width="9.42578125" style="430" customWidth="1"/>
    <col min="9221" max="9221" width="11.28515625" style="430" customWidth="1"/>
    <col min="9222" max="9223" width="9.42578125" style="430" customWidth="1"/>
    <col min="9224" max="9224" width="11.28515625" style="430" customWidth="1"/>
    <col min="9225" max="9226" width="9.42578125" style="430" customWidth="1"/>
    <col min="9227" max="9227" width="11.5703125" style="430" customWidth="1"/>
    <col min="9228" max="9228" width="11.42578125" style="430" customWidth="1"/>
    <col min="9229" max="9229" width="9.42578125" style="430" customWidth="1"/>
    <col min="9230" max="9230" width="11.28515625" style="430" customWidth="1"/>
    <col min="9231" max="9232" width="9.42578125" style="430" customWidth="1"/>
    <col min="9233" max="9233" width="11.42578125" style="430" customWidth="1"/>
    <col min="9234" max="9234" width="11.85546875" style="430" customWidth="1"/>
    <col min="9235" max="9235" width="9.42578125" style="430" customWidth="1"/>
    <col min="9236" max="9472" width="9.140625" style="430"/>
    <col min="9473" max="9473" width="71.140625" style="430" customWidth="1"/>
    <col min="9474" max="9474" width="11.85546875" style="430" customWidth="1"/>
    <col min="9475" max="9476" width="9.42578125" style="430" customWidth="1"/>
    <col min="9477" max="9477" width="11.28515625" style="430" customWidth="1"/>
    <col min="9478" max="9479" width="9.42578125" style="430" customWidth="1"/>
    <col min="9480" max="9480" width="11.28515625" style="430" customWidth="1"/>
    <col min="9481" max="9482" width="9.42578125" style="430" customWidth="1"/>
    <col min="9483" max="9483" width="11.5703125" style="430" customWidth="1"/>
    <col min="9484" max="9484" width="11.42578125" style="430" customWidth="1"/>
    <col min="9485" max="9485" width="9.42578125" style="430" customWidth="1"/>
    <col min="9486" max="9486" width="11.28515625" style="430" customWidth="1"/>
    <col min="9487" max="9488" width="9.42578125" style="430" customWidth="1"/>
    <col min="9489" max="9489" width="11.42578125" style="430" customWidth="1"/>
    <col min="9490" max="9490" width="11.85546875" style="430" customWidth="1"/>
    <col min="9491" max="9491" width="9.42578125" style="430" customWidth="1"/>
    <col min="9492" max="9728" width="9.140625" style="430"/>
    <col min="9729" max="9729" width="71.140625" style="430" customWidth="1"/>
    <col min="9730" max="9730" width="11.85546875" style="430" customWidth="1"/>
    <col min="9731" max="9732" width="9.42578125" style="430" customWidth="1"/>
    <col min="9733" max="9733" width="11.28515625" style="430" customWidth="1"/>
    <col min="9734" max="9735" width="9.42578125" style="430" customWidth="1"/>
    <col min="9736" max="9736" width="11.28515625" style="430" customWidth="1"/>
    <col min="9737" max="9738" width="9.42578125" style="430" customWidth="1"/>
    <col min="9739" max="9739" width="11.5703125" style="430" customWidth="1"/>
    <col min="9740" max="9740" width="11.42578125" style="430" customWidth="1"/>
    <col min="9741" max="9741" width="9.42578125" style="430" customWidth="1"/>
    <col min="9742" max="9742" width="11.28515625" style="430" customWidth="1"/>
    <col min="9743" max="9744" width="9.42578125" style="430" customWidth="1"/>
    <col min="9745" max="9745" width="11.42578125" style="430" customWidth="1"/>
    <col min="9746" max="9746" width="11.85546875" style="430" customWidth="1"/>
    <col min="9747" max="9747" width="9.42578125" style="430" customWidth="1"/>
    <col min="9748" max="9984" width="9.140625" style="430"/>
    <col min="9985" max="9985" width="71.140625" style="430" customWidth="1"/>
    <col min="9986" max="9986" width="11.85546875" style="430" customWidth="1"/>
    <col min="9987" max="9988" width="9.42578125" style="430" customWidth="1"/>
    <col min="9989" max="9989" width="11.28515625" style="430" customWidth="1"/>
    <col min="9990" max="9991" width="9.42578125" style="430" customWidth="1"/>
    <col min="9992" max="9992" width="11.28515625" style="430" customWidth="1"/>
    <col min="9993" max="9994" width="9.42578125" style="430" customWidth="1"/>
    <col min="9995" max="9995" width="11.5703125" style="430" customWidth="1"/>
    <col min="9996" max="9996" width="11.42578125" style="430" customWidth="1"/>
    <col min="9997" max="9997" width="9.42578125" style="430" customWidth="1"/>
    <col min="9998" max="9998" width="11.28515625" style="430" customWidth="1"/>
    <col min="9999" max="10000" width="9.42578125" style="430" customWidth="1"/>
    <col min="10001" max="10001" width="11.42578125" style="430" customWidth="1"/>
    <col min="10002" max="10002" width="11.85546875" style="430" customWidth="1"/>
    <col min="10003" max="10003" width="9.42578125" style="430" customWidth="1"/>
    <col min="10004" max="10240" width="9.140625" style="430"/>
    <col min="10241" max="10241" width="71.140625" style="430" customWidth="1"/>
    <col min="10242" max="10242" width="11.85546875" style="430" customWidth="1"/>
    <col min="10243" max="10244" width="9.42578125" style="430" customWidth="1"/>
    <col min="10245" max="10245" width="11.28515625" style="430" customWidth="1"/>
    <col min="10246" max="10247" width="9.42578125" style="430" customWidth="1"/>
    <col min="10248" max="10248" width="11.28515625" style="430" customWidth="1"/>
    <col min="10249" max="10250" width="9.42578125" style="430" customWidth="1"/>
    <col min="10251" max="10251" width="11.5703125" style="430" customWidth="1"/>
    <col min="10252" max="10252" width="11.42578125" style="430" customWidth="1"/>
    <col min="10253" max="10253" width="9.42578125" style="430" customWidth="1"/>
    <col min="10254" max="10254" width="11.28515625" style="430" customWidth="1"/>
    <col min="10255" max="10256" width="9.42578125" style="430" customWidth="1"/>
    <col min="10257" max="10257" width="11.42578125" style="430" customWidth="1"/>
    <col min="10258" max="10258" width="11.85546875" style="430" customWidth="1"/>
    <col min="10259" max="10259" width="9.42578125" style="430" customWidth="1"/>
    <col min="10260" max="10496" width="9.140625" style="430"/>
    <col min="10497" max="10497" width="71.140625" style="430" customWidth="1"/>
    <col min="10498" max="10498" width="11.85546875" style="430" customWidth="1"/>
    <col min="10499" max="10500" width="9.42578125" style="430" customWidth="1"/>
    <col min="10501" max="10501" width="11.28515625" style="430" customWidth="1"/>
    <col min="10502" max="10503" width="9.42578125" style="430" customWidth="1"/>
    <col min="10504" max="10504" width="11.28515625" style="430" customWidth="1"/>
    <col min="10505" max="10506" width="9.42578125" style="430" customWidth="1"/>
    <col min="10507" max="10507" width="11.5703125" style="430" customWidth="1"/>
    <col min="10508" max="10508" width="11.42578125" style="430" customWidth="1"/>
    <col min="10509" max="10509" width="9.42578125" style="430" customWidth="1"/>
    <col min="10510" max="10510" width="11.28515625" style="430" customWidth="1"/>
    <col min="10511" max="10512" width="9.42578125" style="430" customWidth="1"/>
    <col min="10513" max="10513" width="11.42578125" style="430" customWidth="1"/>
    <col min="10514" max="10514" width="11.85546875" style="430" customWidth="1"/>
    <col min="10515" max="10515" width="9.42578125" style="430" customWidth="1"/>
    <col min="10516" max="10752" width="9.140625" style="430"/>
    <col min="10753" max="10753" width="71.140625" style="430" customWidth="1"/>
    <col min="10754" max="10754" width="11.85546875" style="430" customWidth="1"/>
    <col min="10755" max="10756" width="9.42578125" style="430" customWidth="1"/>
    <col min="10757" max="10757" width="11.28515625" style="430" customWidth="1"/>
    <col min="10758" max="10759" width="9.42578125" style="430" customWidth="1"/>
    <col min="10760" max="10760" width="11.28515625" style="430" customWidth="1"/>
    <col min="10761" max="10762" width="9.42578125" style="430" customWidth="1"/>
    <col min="10763" max="10763" width="11.5703125" style="430" customWidth="1"/>
    <col min="10764" max="10764" width="11.42578125" style="430" customWidth="1"/>
    <col min="10765" max="10765" width="9.42578125" style="430" customWidth="1"/>
    <col min="10766" max="10766" width="11.28515625" style="430" customWidth="1"/>
    <col min="10767" max="10768" width="9.42578125" style="430" customWidth="1"/>
    <col min="10769" max="10769" width="11.42578125" style="430" customWidth="1"/>
    <col min="10770" max="10770" width="11.85546875" style="430" customWidth="1"/>
    <col min="10771" max="10771" width="9.42578125" style="430" customWidth="1"/>
    <col min="10772" max="11008" width="9.140625" style="430"/>
    <col min="11009" max="11009" width="71.140625" style="430" customWidth="1"/>
    <col min="11010" max="11010" width="11.85546875" style="430" customWidth="1"/>
    <col min="11011" max="11012" width="9.42578125" style="430" customWidth="1"/>
    <col min="11013" max="11013" width="11.28515625" style="430" customWidth="1"/>
    <col min="11014" max="11015" width="9.42578125" style="430" customWidth="1"/>
    <col min="11016" max="11016" width="11.28515625" style="430" customWidth="1"/>
    <col min="11017" max="11018" width="9.42578125" style="430" customWidth="1"/>
    <col min="11019" max="11019" width="11.5703125" style="430" customWidth="1"/>
    <col min="11020" max="11020" width="11.42578125" style="430" customWidth="1"/>
    <col min="11021" max="11021" width="9.42578125" style="430" customWidth="1"/>
    <col min="11022" max="11022" width="11.28515625" style="430" customWidth="1"/>
    <col min="11023" max="11024" width="9.42578125" style="430" customWidth="1"/>
    <col min="11025" max="11025" width="11.42578125" style="430" customWidth="1"/>
    <col min="11026" max="11026" width="11.85546875" style="430" customWidth="1"/>
    <col min="11027" max="11027" width="9.42578125" style="430" customWidth="1"/>
    <col min="11028" max="11264" width="9.140625" style="430"/>
    <col min="11265" max="11265" width="71.140625" style="430" customWidth="1"/>
    <col min="11266" max="11266" width="11.85546875" style="430" customWidth="1"/>
    <col min="11267" max="11268" width="9.42578125" style="430" customWidth="1"/>
    <col min="11269" max="11269" width="11.28515625" style="430" customWidth="1"/>
    <col min="11270" max="11271" width="9.42578125" style="430" customWidth="1"/>
    <col min="11272" max="11272" width="11.28515625" style="430" customWidth="1"/>
    <col min="11273" max="11274" width="9.42578125" style="430" customWidth="1"/>
    <col min="11275" max="11275" width="11.5703125" style="430" customWidth="1"/>
    <col min="11276" max="11276" width="11.42578125" style="430" customWidth="1"/>
    <col min="11277" max="11277" width="9.42578125" style="430" customWidth="1"/>
    <col min="11278" max="11278" width="11.28515625" style="430" customWidth="1"/>
    <col min="11279" max="11280" width="9.42578125" style="430" customWidth="1"/>
    <col min="11281" max="11281" width="11.42578125" style="430" customWidth="1"/>
    <col min="11282" max="11282" width="11.85546875" style="430" customWidth="1"/>
    <col min="11283" max="11283" width="9.42578125" style="430" customWidth="1"/>
    <col min="11284" max="11520" width="9.140625" style="430"/>
    <col min="11521" max="11521" width="71.140625" style="430" customWidth="1"/>
    <col min="11522" max="11522" width="11.85546875" style="430" customWidth="1"/>
    <col min="11523" max="11524" width="9.42578125" style="430" customWidth="1"/>
    <col min="11525" max="11525" width="11.28515625" style="430" customWidth="1"/>
    <col min="11526" max="11527" width="9.42578125" style="430" customWidth="1"/>
    <col min="11528" max="11528" width="11.28515625" style="430" customWidth="1"/>
    <col min="11529" max="11530" width="9.42578125" style="430" customWidth="1"/>
    <col min="11531" max="11531" width="11.5703125" style="430" customWidth="1"/>
    <col min="11532" max="11532" width="11.42578125" style="430" customWidth="1"/>
    <col min="11533" max="11533" width="9.42578125" style="430" customWidth="1"/>
    <col min="11534" max="11534" width="11.28515625" style="430" customWidth="1"/>
    <col min="11535" max="11536" width="9.42578125" style="430" customWidth="1"/>
    <col min="11537" max="11537" width="11.42578125" style="430" customWidth="1"/>
    <col min="11538" max="11538" width="11.85546875" style="430" customWidth="1"/>
    <col min="11539" max="11539" width="9.42578125" style="430" customWidth="1"/>
    <col min="11540" max="11776" width="9.140625" style="430"/>
    <col min="11777" max="11777" width="71.140625" style="430" customWidth="1"/>
    <col min="11778" max="11778" width="11.85546875" style="430" customWidth="1"/>
    <col min="11779" max="11780" width="9.42578125" style="430" customWidth="1"/>
    <col min="11781" max="11781" width="11.28515625" style="430" customWidth="1"/>
    <col min="11782" max="11783" width="9.42578125" style="430" customWidth="1"/>
    <col min="11784" max="11784" width="11.28515625" style="430" customWidth="1"/>
    <col min="11785" max="11786" width="9.42578125" style="430" customWidth="1"/>
    <col min="11787" max="11787" width="11.5703125" style="430" customWidth="1"/>
    <col min="11788" max="11788" width="11.42578125" style="430" customWidth="1"/>
    <col min="11789" max="11789" width="9.42578125" style="430" customWidth="1"/>
    <col min="11790" max="11790" width="11.28515625" style="430" customWidth="1"/>
    <col min="11791" max="11792" width="9.42578125" style="430" customWidth="1"/>
    <col min="11793" max="11793" width="11.42578125" style="430" customWidth="1"/>
    <col min="11794" max="11794" width="11.85546875" style="430" customWidth="1"/>
    <col min="11795" max="11795" width="9.42578125" style="430" customWidth="1"/>
    <col min="11796" max="12032" width="9.140625" style="430"/>
    <col min="12033" max="12033" width="71.140625" style="430" customWidth="1"/>
    <col min="12034" max="12034" width="11.85546875" style="430" customWidth="1"/>
    <col min="12035" max="12036" width="9.42578125" style="430" customWidth="1"/>
    <col min="12037" max="12037" width="11.28515625" style="430" customWidth="1"/>
    <col min="12038" max="12039" width="9.42578125" style="430" customWidth="1"/>
    <col min="12040" max="12040" width="11.28515625" style="430" customWidth="1"/>
    <col min="12041" max="12042" width="9.42578125" style="430" customWidth="1"/>
    <col min="12043" max="12043" width="11.5703125" style="430" customWidth="1"/>
    <col min="12044" max="12044" width="11.42578125" style="430" customWidth="1"/>
    <col min="12045" max="12045" width="9.42578125" style="430" customWidth="1"/>
    <col min="12046" max="12046" width="11.28515625" style="430" customWidth="1"/>
    <col min="12047" max="12048" width="9.42578125" style="430" customWidth="1"/>
    <col min="12049" max="12049" width="11.42578125" style="430" customWidth="1"/>
    <col min="12050" max="12050" width="11.85546875" style="430" customWidth="1"/>
    <col min="12051" max="12051" width="9.42578125" style="430" customWidth="1"/>
    <col min="12052" max="12288" width="9.140625" style="430"/>
    <col min="12289" max="12289" width="71.140625" style="430" customWidth="1"/>
    <col min="12290" max="12290" width="11.85546875" style="430" customWidth="1"/>
    <col min="12291" max="12292" width="9.42578125" style="430" customWidth="1"/>
    <col min="12293" max="12293" width="11.28515625" style="430" customWidth="1"/>
    <col min="12294" max="12295" width="9.42578125" style="430" customWidth="1"/>
    <col min="12296" max="12296" width="11.28515625" style="430" customWidth="1"/>
    <col min="12297" max="12298" width="9.42578125" style="430" customWidth="1"/>
    <col min="12299" max="12299" width="11.5703125" style="430" customWidth="1"/>
    <col min="12300" max="12300" width="11.42578125" style="430" customWidth="1"/>
    <col min="12301" max="12301" width="9.42578125" style="430" customWidth="1"/>
    <col min="12302" max="12302" width="11.28515625" style="430" customWidth="1"/>
    <col min="12303" max="12304" width="9.42578125" style="430" customWidth="1"/>
    <col min="12305" max="12305" width="11.42578125" style="430" customWidth="1"/>
    <col min="12306" max="12306" width="11.85546875" style="430" customWidth="1"/>
    <col min="12307" max="12307" width="9.42578125" style="430" customWidth="1"/>
    <col min="12308" max="12544" width="9.140625" style="430"/>
    <col min="12545" max="12545" width="71.140625" style="430" customWidth="1"/>
    <col min="12546" max="12546" width="11.85546875" style="430" customWidth="1"/>
    <col min="12547" max="12548" width="9.42578125" style="430" customWidth="1"/>
    <col min="12549" max="12549" width="11.28515625" style="430" customWidth="1"/>
    <col min="12550" max="12551" width="9.42578125" style="430" customWidth="1"/>
    <col min="12552" max="12552" width="11.28515625" style="430" customWidth="1"/>
    <col min="12553" max="12554" width="9.42578125" style="430" customWidth="1"/>
    <col min="12555" max="12555" width="11.5703125" style="430" customWidth="1"/>
    <col min="12556" max="12556" width="11.42578125" style="430" customWidth="1"/>
    <col min="12557" max="12557" width="9.42578125" style="430" customWidth="1"/>
    <col min="12558" max="12558" width="11.28515625" style="430" customWidth="1"/>
    <col min="12559" max="12560" width="9.42578125" style="430" customWidth="1"/>
    <col min="12561" max="12561" width="11.42578125" style="430" customWidth="1"/>
    <col min="12562" max="12562" width="11.85546875" style="430" customWidth="1"/>
    <col min="12563" max="12563" width="9.42578125" style="430" customWidth="1"/>
    <col min="12564" max="12800" width="9.140625" style="430"/>
    <col min="12801" max="12801" width="71.140625" style="430" customWidth="1"/>
    <col min="12802" max="12802" width="11.85546875" style="430" customWidth="1"/>
    <col min="12803" max="12804" width="9.42578125" style="430" customWidth="1"/>
    <col min="12805" max="12805" width="11.28515625" style="430" customWidth="1"/>
    <col min="12806" max="12807" width="9.42578125" style="430" customWidth="1"/>
    <col min="12808" max="12808" width="11.28515625" style="430" customWidth="1"/>
    <col min="12809" max="12810" width="9.42578125" style="430" customWidth="1"/>
    <col min="12811" max="12811" width="11.5703125" style="430" customWidth="1"/>
    <col min="12812" max="12812" width="11.42578125" style="430" customWidth="1"/>
    <col min="12813" max="12813" width="9.42578125" style="430" customWidth="1"/>
    <col min="12814" max="12814" width="11.28515625" style="430" customWidth="1"/>
    <col min="12815" max="12816" width="9.42578125" style="430" customWidth="1"/>
    <col min="12817" max="12817" width="11.42578125" style="430" customWidth="1"/>
    <col min="12818" max="12818" width="11.85546875" style="430" customWidth="1"/>
    <col min="12819" max="12819" width="9.42578125" style="430" customWidth="1"/>
    <col min="12820" max="13056" width="9.140625" style="430"/>
    <col min="13057" max="13057" width="71.140625" style="430" customWidth="1"/>
    <col min="13058" max="13058" width="11.85546875" style="430" customWidth="1"/>
    <col min="13059" max="13060" width="9.42578125" style="430" customWidth="1"/>
    <col min="13061" max="13061" width="11.28515625" style="430" customWidth="1"/>
    <col min="13062" max="13063" width="9.42578125" style="430" customWidth="1"/>
    <col min="13064" max="13064" width="11.28515625" style="430" customWidth="1"/>
    <col min="13065" max="13066" width="9.42578125" style="430" customWidth="1"/>
    <col min="13067" max="13067" width="11.5703125" style="430" customWidth="1"/>
    <col min="13068" max="13068" width="11.42578125" style="430" customWidth="1"/>
    <col min="13069" max="13069" width="9.42578125" style="430" customWidth="1"/>
    <col min="13070" max="13070" width="11.28515625" style="430" customWidth="1"/>
    <col min="13071" max="13072" width="9.42578125" style="430" customWidth="1"/>
    <col min="13073" max="13073" width="11.42578125" style="430" customWidth="1"/>
    <col min="13074" max="13074" width="11.85546875" style="430" customWidth="1"/>
    <col min="13075" max="13075" width="9.42578125" style="430" customWidth="1"/>
    <col min="13076" max="13312" width="9.140625" style="430"/>
    <col min="13313" max="13313" width="71.140625" style="430" customWidth="1"/>
    <col min="13314" max="13314" width="11.85546875" style="430" customWidth="1"/>
    <col min="13315" max="13316" width="9.42578125" style="430" customWidth="1"/>
    <col min="13317" max="13317" width="11.28515625" style="430" customWidth="1"/>
    <col min="13318" max="13319" width="9.42578125" style="430" customWidth="1"/>
    <col min="13320" max="13320" width="11.28515625" style="430" customWidth="1"/>
    <col min="13321" max="13322" width="9.42578125" style="430" customWidth="1"/>
    <col min="13323" max="13323" width="11.5703125" style="430" customWidth="1"/>
    <col min="13324" max="13324" width="11.42578125" style="430" customWidth="1"/>
    <col min="13325" max="13325" width="9.42578125" style="430" customWidth="1"/>
    <col min="13326" max="13326" width="11.28515625" style="430" customWidth="1"/>
    <col min="13327" max="13328" width="9.42578125" style="430" customWidth="1"/>
    <col min="13329" max="13329" width="11.42578125" style="430" customWidth="1"/>
    <col min="13330" max="13330" width="11.85546875" style="430" customWidth="1"/>
    <col min="13331" max="13331" width="9.42578125" style="430" customWidth="1"/>
    <col min="13332" max="13568" width="9.140625" style="430"/>
    <col min="13569" max="13569" width="71.140625" style="430" customWidth="1"/>
    <col min="13570" max="13570" width="11.85546875" style="430" customWidth="1"/>
    <col min="13571" max="13572" width="9.42578125" style="430" customWidth="1"/>
    <col min="13573" max="13573" width="11.28515625" style="430" customWidth="1"/>
    <col min="13574" max="13575" width="9.42578125" style="430" customWidth="1"/>
    <col min="13576" max="13576" width="11.28515625" style="430" customWidth="1"/>
    <col min="13577" max="13578" width="9.42578125" style="430" customWidth="1"/>
    <col min="13579" max="13579" width="11.5703125" style="430" customWidth="1"/>
    <col min="13580" max="13580" width="11.42578125" style="430" customWidth="1"/>
    <col min="13581" max="13581" width="9.42578125" style="430" customWidth="1"/>
    <col min="13582" max="13582" width="11.28515625" style="430" customWidth="1"/>
    <col min="13583" max="13584" width="9.42578125" style="430" customWidth="1"/>
    <col min="13585" max="13585" width="11.42578125" style="430" customWidth="1"/>
    <col min="13586" max="13586" width="11.85546875" style="430" customWidth="1"/>
    <col min="13587" max="13587" width="9.42578125" style="430" customWidth="1"/>
    <col min="13588" max="13824" width="9.140625" style="430"/>
    <col min="13825" max="13825" width="71.140625" style="430" customWidth="1"/>
    <col min="13826" max="13826" width="11.85546875" style="430" customWidth="1"/>
    <col min="13827" max="13828" width="9.42578125" style="430" customWidth="1"/>
    <col min="13829" max="13829" width="11.28515625" style="430" customWidth="1"/>
    <col min="13830" max="13831" width="9.42578125" style="430" customWidth="1"/>
    <col min="13832" max="13832" width="11.28515625" style="430" customWidth="1"/>
    <col min="13833" max="13834" width="9.42578125" style="430" customWidth="1"/>
    <col min="13835" max="13835" width="11.5703125" style="430" customWidth="1"/>
    <col min="13836" max="13836" width="11.42578125" style="430" customWidth="1"/>
    <col min="13837" max="13837" width="9.42578125" style="430" customWidth="1"/>
    <col min="13838" max="13838" width="11.28515625" style="430" customWidth="1"/>
    <col min="13839" max="13840" width="9.42578125" style="430" customWidth="1"/>
    <col min="13841" max="13841" width="11.42578125" style="430" customWidth="1"/>
    <col min="13842" max="13842" width="11.85546875" style="430" customWidth="1"/>
    <col min="13843" max="13843" width="9.42578125" style="430" customWidth="1"/>
    <col min="13844" max="14080" width="9.140625" style="430"/>
    <col min="14081" max="14081" width="71.140625" style="430" customWidth="1"/>
    <col min="14082" max="14082" width="11.85546875" style="430" customWidth="1"/>
    <col min="14083" max="14084" width="9.42578125" style="430" customWidth="1"/>
    <col min="14085" max="14085" width="11.28515625" style="430" customWidth="1"/>
    <col min="14086" max="14087" width="9.42578125" style="430" customWidth="1"/>
    <col min="14088" max="14088" width="11.28515625" style="430" customWidth="1"/>
    <col min="14089" max="14090" width="9.42578125" style="430" customWidth="1"/>
    <col min="14091" max="14091" width="11.5703125" style="430" customWidth="1"/>
    <col min="14092" max="14092" width="11.42578125" style="430" customWidth="1"/>
    <col min="14093" max="14093" width="9.42578125" style="430" customWidth="1"/>
    <col min="14094" max="14094" width="11.28515625" style="430" customWidth="1"/>
    <col min="14095" max="14096" width="9.42578125" style="430" customWidth="1"/>
    <col min="14097" max="14097" width="11.42578125" style="430" customWidth="1"/>
    <col min="14098" max="14098" width="11.85546875" style="430" customWidth="1"/>
    <col min="14099" max="14099" width="9.42578125" style="430" customWidth="1"/>
    <col min="14100" max="14336" width="9.140625" style="430"/>
    <col min="14337" max="14337" width="71.140625" style="430" customWidth="1"/>
    <col min="14338" max="14338" width="11.85546875" style="430" customWidth="1"/>
    <col min="14339" max="14340" width="9.42578125" style="430" customWidth="1"/>
    <col min="14341" max="14341" width="11.28515625" style="430" customWidth="1"/>
    <col min="14342" max="14343" width="9.42578125" style="430" customWidth="1"/>
    <col min="14344" max="14344" width="11.28515625" style="430" customWidth="1"/>
    <col min="14345" max="14346" width="9.42578125" style="430" customWidth="1"/>
    <col min="14347" max="14347" width="11.5703125" style="430" customWidth="1"/>
    <col min="14348" max="14348" width="11.42578125" style="430" customWidth="1"/>
    <col min="14349" max="14349" width="9.42578125" style="430" customWidth="1"/>
    <col min="14350" max="14350" width="11.28515625" style="430" customWidth="1"/>
    <col min="14351" max="14352" width="9.42578125" style="430" customWidth="1"/>
    <col min="14353" max="14353" width="11.42578125" style="430" customWidth="1"/>
    <col min="14354" max="14354" width="11.85546875" style="430" customWidth="1"/>
    <col min="14355" max="14355" width="9.42578125" style="430" customWidth="1"/>
    <col min="14356" max="14592" width="9.140625" style="430"/>
    <col min="14593" max="14593" width="71.140625" style="430" customWidth="1"/>
    <col min="14594" max="14594" width="11.85546875" style="430" customWidth="1"/>
    <col min="14595" max="14596" width="9.42578125" style="430" customWidth="1"/>
    <col min="14597" max="14597" width="11.28515625" style="430" customWidth="1"/>
    <col min="14598" max="14599" width="9.42578125" style="430" customWidth="1"/>
    <col min="14600" max="14600" width="11.28515625" style="430" customWidth="1"/>
    <col min="14601" max="14602" width="9.42578125" style="430" customWidth="1"/>
    <col min="14603" max="14603" width="11.5703125" style="430" customWidth="1"/>
    <col min="14604" max="14604" width="11.42578125" style="430" customWidth="1"/>
    <col min="14605" max="14605" width="9.42578125" style="430" customWidth="1"/>
    <col min="14606" max="14606" width="11.28515625" style="430" customWidth="1"/>
    <col min="14607" max="14608" width="9.42578125" style="430" customWidth="1"/>
    <col min="14609" max="14609" width="11.42578125" style="430" customWidth="1"/>
    <col min="14610" max="14610" width="11.85546875" style="430" customWidth="1"/>
    <col min="14611" max="14611" width="9.42578125" style="430" customWidth="1"/>
    <col min="14612" max="14848" width="9.140625" style="430"/>
    <col min="14849" max="14849" width="71.140625" style="430" customWidth="1"/>
    <col min="14850" max="14850" width="11.85546875" style="430" customWidth="1"/>
    <col min="14851" max="14852" width="9.42578125" style="430" customWidth="1"/>
    <col min="14853" max="14853" width="11.28515625" style="430" customWidth="1"/>
    <col min="14854" max="14855" width="9.42578125" style="430" customWidth="1"/>
    <col min="14856" max="14856" width="11.28515625" style="430" customWidth="1"/>
    <col min="14857" max="14858" width="9.42578125" style="430" customWidth="1"/>
    <col min="14859" max="14859" width="11.5703125" style="430" customWidth="1"/>
    <col min="14860" max="14860" width="11.42578125" style="430" customWidth="1"/>
    <col min="14861" max="14861" width="9.42578125" style="430" customWidth="1"/>
    <col min="14862" max="14862" width="11.28515625" style="430" customWidth="1"/>
    <col min="14863" max="14864" width="9.42578125" style="430" customWidth="1"/>
    <col min="14865" max="14865" width="11.42578125" style="430" customWidth="1"/>
    <col min="14866" max="14866" width="11.85546875" style="430" customWidth="1"/>
    <col min="14867" max="14867" width="9.42578125" style="430" customWidth="1"/>
    <col min="14868" max="15104" width="9.140625" style="430"/>
    <col min="15105" max="15105" width="71.140625" style="430" customWidth="1"/>
    <col min="15106" max="15106" width="11.85546875" style="430" customWidth="1"/>
    <col min="15107" max="15108" width="9.42578125" style="430" customWidth="1"/>
    <col min="15109" max="15109" width="11.28515625" style="430" customWidth="1"/>
    <col min="15110" max="15111" width="9.42578125" style="430" customWidth="1"/>
    <col min="15112" max="15112" width="11.28515625" style="430" customWidth="1"/>
    <col min="15113" max="15114" width="9.42578125" style="430" customWidth="1"/>
    <col min="15115" max="15115" width="11.5703125" style="430" customWidth="1"/>
    <col min="15116" max="15116" width="11.42578125" style="430" customWidth="1"/>
    <col min="15117" max="15117" width="9.42578125" style="430" customWidth="1"/>
    <col min="15118" max="15118" width="11.28515625" style="430" customWidth="1"/>
    <col min="15119" max="15120" width="9.42578125" style="430" customWidth="1"/>
    <col min="15121" max="15121" width="11.42578125" style="430" customWidth="1"/>
    <col min="15122" max="15122" width="11.85546875" style="430" customWidth="1"/>
    <col min="15123" max="15123" width="9.42578125" style="430" customWidth="1"/>
    <col min="15124" max="15360" width="9.140625" style="430"/>
    <col min="15361" max="15361" width="71.140625" style="430" customWidth="1"/>
    <col min="15362" max="15362" width="11.85546875" style="430" customWidth="1"/>
    <col min="15363" max="15364" width="9.42578125" style="430" customWidth="1"/>
    <col min="15365" max="15365" width="11.28515625" style="430" customWidth="1"/>
    <col min="15366" max="15367" width="9.42578125" style="430" customWidth="1"/>
    <col min="15368" max="15368" width="11.28515625" style="430" customWidth="1"/>
    <col min="15369" max="15370" width="9.42578125" style="430" customWidth="1"/>
    <col min="15371" max="15371" width="11.5703125" style="430" customWidth="1"/>
    <col min="15372" max="15372" width="11.42578125" style="430" customWidth="1"/>
    <col min="15373" max="15373" width="9.42578125" style="430" customWidth="1"/>
    <col min="15374" max="15374" width="11.28515625" style="430" customWidth="1"/>
    <col min="15375" max="15376" width="9.42578125" style="430" customWidth="1"/>
    <col min="15377" max="15377" width="11.42578125" style="430" customWidth="1"/>
    <col min="15378" max="15378" width="11.85546875" style="430" customWidth="1"/>
    <col min="15379" max="15379" width="9.42578125" style="430" customWidth="1"/>
    <col min="15380" max="15616" width="9.140625" style="430"/>
    <col min="15617" max="15617" width="71.140625" style="430" customWidth="1"/>
    <col min="15618" max="15618" width="11.85546875" style="430" customWidth="1"/>
    <col min="15619" max="15620" width="9.42578125" style="430" customWidth="1"/>
    <col min="15621" max="15621" width="11.28515625" style="430" customWidth="1"/>
    <col min="15622" max="15623" width="9.42578125" style="430" customWidth="1"/>
    <col min="15624" max="15624" width="11.28515625" style="430" customWidth="1"/>
    <col min="15625" max="15626" width="9.42578125" style="430" customWidth="1"/>
    <col min="15627" max="15627" width="11.5703125" style="430" customWidth="1"/>
    <col min="15628" max="15628" width="11.42578125" style="430" customWidth="1"/>
    <col min="15629" max="15629" width="9.42578125" style="430" customWidth="1"/>
    <col min="15630" max="15630" width="11.28515625" style="430" customWidth="1"/>
    <col min="15631" max="15632" width="9.42578125" style="430" customWidth="1"/>
    <col min="15633" max="15633" width="11.42578125" style="430" customWidth="1"/>
    <col min="15634" max="15634" width="11.85546875" style="430" customWidth="1"/>
    <col min="15635" max="15635" width="9.42578125" style="430" customWidth="1"/>
    <col min="15636" max="15872" width="9.140625" style="430"/>
    <col min="15873" max="15873" width="71.140625" style="430" customWidth="1"/>
    <col min="15874" max="15874" width="11.85546875" style="430" customWidth="1"/>
    <col min="15875" max="15876" width="9.42578125" style="430" customWidth="1"/>
    <col min="15877" max="15877" width="11.28515625" style="430" customWidth="1"/>
    <col min="15878" max="15879" width="9.42578125" style="430" customWidth="1"/>
    <col min="15880" max="15880" width="11.28515625" style="430" customWidth="1"/>
    <col min="15881" max="15882" width="9.42578125" style="430" customWidth="1"/>
    <col min="15883" max="15883" width="11.5703125" style="430" customWidth="1"/>
    <col min="15884" max="15884" width="11.42578125" style="430" customWidth="1"/>
    <col min="15885" max="15885" width="9.42578125" style="430" customWidth="1"/>
    <col min="15886" max="15886" width="11.28515625" style="430" customWidth="1"/>
    <col min="15887" max="15888" width="9.42578125" style="430" customWidth="1"/>
    <col min="15889" max="15889" width="11.42578125" style="430" customWidth="1"/>
    <col min="15890" max="15890" width="11.85546875" style="430" customWidth="1"/>
    <col min="15891" max="15891" width="9.42578125" style="430" customWidth="1"/>
    <col min="15892" max="16128" width="9.140625" style="430"/>
    <col min="16129" max="16129" width="71.140625" style="430" customWidth="1"/>
    <col min="16130" max="16130" width="11.85546875" style="430" customWidth="1"/>
    <col min="16131" max="16132" width="9.42578125" style="430" customWidth="1"/>
    <col min="16133" max="16133" width="11.28515625" style="430" customWidth="1"/>
    <col min="16134" max="16135" width="9.42578125" style="430" customWidth="1"/>
    <col min="16136" max="16136" width="11.28515625" style="430" customWidth="1"/>
    <col min="16137" max="16138" width="9.42578125" style="430" customWidth="1"/>
    <col min="16139" max="16139" width="11.5703125" style="430" customWidth="1"/>
    <col min="16140" max="16140" width="11.42578125" style="430" customWidth="1"/>
    <col min="16141" max="16141" width="9.42578125" style="430" customWidth="1"/>
    <col min="16142" max="16142" width="11.28515625" style="430" customWidth="1"/>
    <col min="16143" max="16144" width="9.42578125" style="430" customWidth="1"/>
    <col min="16145" max="16145" width="11.42578125" style="430" customWidth="1"/>
    <col min="16146" max="16146" width="11.85546875" style="430" customWidth="1"/>
    <col min="16147" max="16147" width="9.42578125" style="430" customWidth="1"/>
    <col min="16148" max="16384" width="9.140625" style="430"/>
  </cols>
  <sheetData>
    <row r="1" spans="1:19" ht="55.5" customHeight="1">
      <c r="A1" s="6418" t="s">
        <v>312</v>
      </c>
      <c r="B1" s="6418"/>
      <c r="C1" s="6418"/>
      <c r="D1" s="6418"/>
      <c r="E1" s="6418"/>
      <c r="F1" s="6418"/>
      <c r="G1" s="6418"/>
      <c r="H1" s="6418"/>
      <c r="I1" s="6418"/>
      <c r="J1" s="6418"/>
      <c r="K1" s="6418"/>
      <c r="L1" s="6418"/>
      <c r="M1" s="6418"/>
      <c r="N1" s="6418"/>
      <c r="O1" s="6418"/>
      <c r="P1" s="6418"/>
      <c r="Q1" s="6418"/>
      <c r="R1" s="6418"/>
      <c r="S1" s="6418"/>
    </row>
    <row r="2" spans="1:19" ht="27.75" customHeight="1">
      <c r="A2" s="6418" t="s">
        <v>426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18"/>
      <c r="L2" s="6418"/>
      <c r="M2" s="6418"/>
      <c r="N2" s="6418"/>
      <c r="O2" s="6418"/>
      <c r="P2" s="6418"/>
      <c r="Q2" s="6418"/>
      <c r="R2" s="6418"/>
      <c r="S2" s="6418"/>
    </row>
    <row r="3" spans="1:19" ht="33" customHeight="1" thickBot="1">
      <c r="A3" s="587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9"/>
    </row>
    <row r="4" spans="1:19" ht="13.5" customHeight="1">
      <c r="A4" s="7151" t="s">
        <v>1</v>
      </c>
      <c r="B4" s="7153" t="s">
        <v>2</v>
      </c>
      <c r="C4" s="7154"/>
      <c r="D4" s="7154"/>
      <c r="E4" s="7153" t="s">
        <v>3</v>
      </c>
      <c r="F4" s="7154"/>
      <c r="G4" s="7157"/>
      <c r="H4" s="7161" t="s">
        <v>4</v>
      </c>
      <c r="I4" s="7154"/>
      <c r="J4" s="7154"/>
      <c r="K4" s="7153" t="s">
        <v>5</v>
      </c>
      <c r="L4" s="7154"/>
      <c r="M4" s="7157"/>
      <c r="N4" s="7165">
        <v>5</v>
      </c>
      <c r="O4" s="7154"/>
      <c r="P4" s="7154"/>
      <c r="Q4" s="7166" t="s">
        <v>22</v>
      </c>
      <c r="R4" s="7167"/>
      <c r="S4" s="7168"/>
    </row>
    <row r="5" spans="1:19" ht="33" customHeight="1" thickBot="1">
      <c r="A5" s="7152"/>
      <c r="B5" s="7155"/>
      <c r="C5" s="7156"/>
      <c r="D5" s="7156"/>
      <c r="E5" s="7158"/>
      <c r="F5" s="7159"/>
      <c r="G5" s="7160"/>
      <c r="H5" s="7159"/>
      <c r="I5" s="7159"/>
      <c r="J5" s="7159"/>
      <c r="K5" s="7162"/>
      <c r="L5" s="7163"/>
      <c r="M5" s="7164"/>
      <c r="N5" s="7155"/>
      <c r="O5" s="7156"/>
      <c r="P5" s="7156"/>
      <c r="Q5" s="7169"/>
      <c r="R5" s="7170"/>
      <c r="S5" s="7171"/>
    </row>
    <row r="6" spans="1:19" ht="58.5" customHeight="1" thickBot="1">
      <c r="A6" s="6420"/>
      <c r="B6" s="590" t="s">
        <v>7</v>
      </c>
      <c r="C6" s="590" t="s">
        <v>8</v>
      </c>
      <c r="D6" s="590" t="s">
        <v>9</v>
      </c>
      <c r="E6" s="590" t="s">
        <v>7</v>
      </c>
      <c r="F6" s="590" t="s">
        <v>8</v>
      </c>
      <c r="G6" s="590" t="s">
        <v>9</v>
      </c>
      <c r="H6" s="590" t="s">
        <v>7</v>
      </c>
      <c r="I6" s="590" t="s">
        <v>8</v>
      </c>
      <c r="J6" s="590" t="s">
        <v>9</v>
      </c>
      <c r="K6" s="590" t="s">
        <v>7</v>
      </c>
      <c r="L6" s="590" t="s">
        <v>8</v>
      </c>
      <c r="M6" s="590" t="s">
        <v>9</v>
      </c>
      <c r="N6" s="590" t="s">
        <v>7</v>
      </c>
      <c r="O6" s="590" t="s">
        <v>8</v>
      </c>
      <c r="P6" s="590" t="s">
        <v>9</v>
      </c>
      <c r="Q6" s="590" t="s">
        <v>7</v>
      </c>
      <c r="R6" s="590" t="s">
        <v>8</v>
      </c>
      <c r="S6" s="591" t="s">
        <v>9</v>
      </c>
    </row>
    <row r="7" spans="1:19" ht="34.5" customHeight="1" thickBot="1">
      <c r="A7" s="595" t="s">
        <v>10</v>
      </c>
      <c r="B7" s="596"/>
      <c r="C7" s="597"/>
      <c r="D7" s="598"/>
      <c r="E7" s="599"/>
      <c r="F7" s="599"/>
      <c r="G7" s="600"/>
      <c r="H7" s="596"/>
      <c r="I7" s="599"/>
      <c r="J7" s="601"/>
      <c r="K7" s="599"/>
      <c r="L7" s="599"/>
      <c r="M7" s="600"/>
      <c r="N7" s="596"/>
      <c r="O7" s="599"/>
      <c r="P7" s="601"/>
      <c r="Q7" s="602"/>
      <c r="R7" s="602"/>
      <c r="S7" s="603"/>
    </row>
    <row r="8" spans="1:19" ht="28.5" customHeight="1" thickBot="1">
      <c r="A8" s="556" t="s">
        <v>209</v>
      </c>
      <c r="B8" s="604">
        <f>B12+B15</f>
        <v>0</v>
      </c>
      <c r="C8" s="604">
        <f>C12+C15</f>
        <v>0</v>
      </c>
      <c r="D8" s="604">
        <f>D12+D15</f>
        <v>0</v>
      </c>
      <c r="E8" s="860">
        <f>E12+E15</f>
        <v>0</v>
      </c>
      <c r="F8" s="860">
        <v>0</v>
      </c>
      <c r="G8" s="860">
        <v>0</v>
      </c>
      <c r="H8" s="860">
        <f>H12+H15</f>
        <v>0</v>
      </c>
      <c r="I8" s="860">
        <v>0</v>
      </c>
      <c r="J8" s="860">
        <v>0</v>
      </c>
      <c r="K8" s="3581">
        <f>K12+K15</f>
        <v>0</v>
      </c>
      <c r="L8" s="3581">
        <v>25</v>
      </c>
      <c r="M8" s="3581">
        <v>25</v>
      </c>
      <c r="N8" s="3581">
        <f>N12+N15</f>
        <v>0</v>
      </c>
      <c r="O8" s="3581">
        <v>33</v>
      </c>
      <c r="P8" s="3581">
        <v>33</v>
      </c>
      <c r="Q8" s="604">
        <f>Q12+Q15</f>
        <v>0</v>
      </c>
      <c r="R8" s="604">
        <v>79</v>
      </c>
      <c r="S8" s="605">
        <v>79</v>
      </c>
    </row>
    <row r="9" spans="1:19" ht="24.75" customHeight="1" thickBot="1">
      <c r="A9" s="595" t="s">
        <v>14</v>
      </c>
      <c r="B9" s="606">
        <f t="shared" ref="B9:S9" si="0">SUM(B8)</f>
        <v>0</v>
      </c>
      <c r="C9" s="606">
        <f t="shared" si="0"/>
        <v>0</v>
      </c>
      <c r="D9" s="606">
        <f t="shared" si="0"/>
        <v>0</v>
      </c>
      <c r="E9" s="861">
        <f t="shared" ref="E9" si="1">SUM(E8)</f>
        <v>0</v>
      </c>
      <c r="F9" s="861">
        <v>0</v>
      </c>
      <c r="G9" s="861">
        <v>0</v>
      </c>
      <c r="H9" s="861">
        <f t="shared" si="0"/>
        <v>0</v>
      </c>
      <c r="I9" s="861">
        <f t="shared" si="0"/>
        <v>0</v>
      </c>
      <c r="J9" s="861">
        <f t="shared" si="0"/>
        <v>0</v>
      </c>
      <c r="K9" s="3582">
        <f t="shared" ref="K9:N9" si="2">SUM(K8)</f>
        <v>0</v>
      </c>
      <c r="L9" s="3582">
        <v>25</v>
      </c>
      <c r="M9" s="3582">
        <v>25</v>
      </c>
      <c r="N9" s="3582">
        <f t="shared" si="2"/>
        <v>0</v>
      </c>
      <c r="O9" s="3582">
        <v>33</v>
      </c>
      <c r="P9" s="3582">
        <v>33</v>
      </c>
      <c r="Q9" s="606">
        <f t="shared" si="0"/>
        <v>0</v>
      </c>
      <c r="R9" s="606">
        <f t="shared" si="0"/>
        <v>79</v>
      </c>
      <c r="S9" s="607">
        <f t="shared" si="0"/>
        <v>79</v>
      </c>
    </row>
    <row r="10" spans="1:19" ht="24.75" customHeight="1" thickBot="1">
      <c r="A10" s="557" t="s">
        <v>15</v>
      </c>
      <c r="B10" s="608"/>
      <c r="C10" s="609"/>
      <c r="D10" s="610"/>
      <c r="E10" s="862"/>
      <c r="F10" s="863"/>
      <c r="G10" s="864"/>
      <c r="H10" s="862"/>
      <c r="I10" s="863"/>
      <c r="J10" s="864"/>
      <c r="K10" s="3583"/>
      <c r="L10" s="3584"/>
      <c r="M10" s="3585"/>
      <c r="N10" s="3583"/>
      <c r="O10" s="3584"/>
      <c r="P10" s="3585"/>
      <c r="Q10" s="611"/>
      <c r="R10" s="612"/>
      <c r="S10" s="613"/>
    </row>
    <row r="11" spans="1:19" ht="30.75" customHeight="1" thickBot="1">
      <c r="A11" s="614" t="s">
        <v>16</v>
      </c>
      <c r="B11" s="615"/>
      <c r="C11" s="616"/>
      <c r="D11" s="617"/>
      <c r="E11" s="865"/>
      <c r="F11" s="866"/>
      <c r="G11" s="867"/>
      <c r="H11" s="865"/>
      <c r="I11" s="866"/>
      <c r="J11" s="867"/>
      <c r="K11" s="3586"/>
      <c r="L11" s="3587"/>
      <c r="M11" s="3588"/>
      <c r="N11" s="3589"/>
      <c r="O11" s="3590"/>
      <c r="P11" s="3588"/>
      <c r="Q11" s="618"/>
      <c r="R11" s="539"/>
      <c r="S11" s="518"/>
    </row>
    <row r="12" spans="1:19" ht="29.25" customHeight="1" thickBot="1">
      <c r="A12" s="552" t="s">
        <v>209</v>
      </c>
      <c r="B12" s="619">
        <v>0</v>
      </c>
      <c r="C12" s="620">
        <v>0</v>
      </c>
      <c r="D12" s="621">
        <v>0</v>
      </c>
      <c r="E12" s="869">
        <v>0</v>
      </c>
      <c r="F12" s="842">
        <v>0</v>
      </c>
      <c r="G12" s="870">
        <v>0</v>
      </c>
      <c r="H12" s="869">
        <v>0</v>
      </c>
      <c r="I12" s="842">
        <v>0</v>
      </c>
      <c r="J12" s="870">
        <v>0</v>
      </c>
      <c r="K12" s="3581">
        <f>K16+K19</f>
        <v>0</v>
      </c>
      <c r="L12" s="3581">
        <v>25</v>
      </c>
      <c r="M12" s="3581">
        <v>25</v>
      </c>
      <c r="N12" s="3581">
        <f>N16+N19</f>
        <v>0</v>
      </c>
      <c r="O12" s="3581">
        <v>33</v>
      </c>
      <c r="P12" s="3581">
        <v>33</v>
      </c>
      <c r="Q12" s="622">
        <f>B12+E12+H12+K12+N12</f>
        <v>0</v>
      </c>
      <c r="R12" s="623">
        <f>C12+F12+I12+L12+O12</f>
        <v>58</v>
      </c>
      <c r="S12" s="519">
        <f>Q12+R12</f>
        <v>58</v>
      </c>
    </row>
    <row r="13" spans="1:19" ht="28.5" customHeight="1" thickBot="1">
      <c r="A13" s="624" t="s">
        <v>17</v>
      </c>
      <c r="B13" s="606">
        <f t="shared" ref="B13:S13" si="3">SUM(B12)</f>
        <v>0</v>
      </c>
      <c r="C13" s="606">
        <f t="shared" si="3"/>
        <v>0</v>
      </c>
      <c r="D13" s="606">
        <f t="shared" si="3"/>
        <v>0</v>
      </c>
      <c r="E13" s="861">
        <f t="shared" ref="E13" si="4">SUM(E12)</f>
        <v>0</v>
      </c>
      <c r="F13" s="861">
        <v>0</v>
      </c>
      <c r="G13" s="861">
        <v>0</v>
      </c>
      <c r="H13" s="861">
        <f t="shared" si="3"/>
        <v>0</v>
      </c>
      <c r="I13" s="861">
        <f t="shared" si="3"/>
        <v>0</v>
      </c>
      <c r="J13" s="861">
        <f t="shared" si="3"/>
        <v>0</v>
      </c>
      <c r="K13" s="3582">
        <f>SUM(K12)</f>
        <v>0</v>
      </c>
      <c r="L13" s="3582">
        <v>25</v>
      </c>
      <c r="M13" s="3582">
        <v>25</v>
      </c>
      <c r="N13" s="3582">
        <f>SUM(N12)</f>
        <v>0</v>
      </c>
      <c r="O13" s="3582">
        <v>33</v>
      </c>
      <c r="P13" s="3582">
        <v>33</v>
      </c>
      <c r="Q13" s="606">
        <f t="shared" si="3"/>
        <v>0</v>
      </c>
      <c r="R13" s="606">
        <f t="shared" si="3"/>
        <v>58</v>
      </c>
      <c r="S13" s="607">
        <f t="shared" si="3"/>
        <v>58</v>
      </c>
    </row>
    <row r="14" spans="1:19" ht="31.5" customHeight="1" thickBot="1">
      <c r="A14" s="625" t="s">
        <v>18</v>
      </c>
      <c r="B14" s="615"/>
      <c r="C14" s="616"/>
      <c r="D14" s="626"/>
      <c r="E14" s="868"/>
      <c r="F14" s="866"/>
      <c r="G14" s="871"/>
      <c r="H14" s="868"/>
      <c r="I14" s="866"/>
      <c r="J14" s="871"/>
      <c r="K14" s="3586"/>
      <c r="L14" s="3587"/>
      <c r="M14" s="3591"/>
      <c r="N14" s="3586"/>
      <c r="O14" s="3587"/>
      <c r="P14" s="3591"/>
      <c r="Q14" s="627"/>
      <c r="R14" s="612"/>
      <c r="S14" s="613"/>
    </row>
    <row r="15" spans="1:19" ht="24.95" customHeight="1" thickBot="1">
      <c r="A15" s="552" t="s">
        <v>209</v>
      </c>
      <c r="B15" s="1203">
        <v>0</v>
      </c>
      <c r="C15" s="1204">
        <v>0</v>
      </c>
      <c r="D15" s="1205">
        <v>0</v>
      </c>
      <c r="E15" s="1203">
        <v>0</v>
      </c>
      <c r="F15" s="1204">
        <v>0</v>
      </c>
      <c r="G15" s="1206">
        <v>0</v>
      </c>
      <c r="H15" s="1203">
        <v>0</v>
      </c>
      <c r="I15" s="1204">
        <v>0</v>
      </c>
      <c r="J15" s="1206">
        <v>0</v>
      </c>
      <c r="K15" s="3592">
        <v>0</v>
      </c>
      <c r="L15" s="3593">
        <v>0</v>
      </c>
      <c r="M15" s="3594">
        <v>0</v>
      </c>
      <c r="N15" s="3595">
        <v>0</v>
      </c>
      <c r="O15" s="3593">
        <v>0</v>
      </c>
      <c r="P15" s="3594">
        <v>0</v>
      </c>
      <c r="Q15" s="1207">
        <f>B15+E15+H15+K15+N15</f>
        <v>0</v>
      </c>
      <c r="R15" s="1208">
        <f>C15+F15+I15+L15+O15</f>
        <v>0</v>
      </c>
      <c r="S15" s="1209">
        <f>Q15+R15</f>
        <v>0</v>
      </c>
    </row>
    <row r="16" spans="1:19" ht="26.25" customHeight="1" thickBot="1">
      <c r="A16" s="595" t="s">
        <v>19</v>
      </c>
      <c r="B16" s="1210">
        <f t="shared" ref="B16:S16" si="5">SUM(B15)</f>
        <v>0</v>
      </c>
      <c r="C16" s="1210">
        <f t="shared" si="5"/>
        <v>0</v>
      </c>
      <c r="D16" s="1210">
        <f t="shared" si="5"/>
        <v>0</v>
      </c>
      <c r="E16" s="1210">
        <f t="shared" ref="E16" si="6">SUM(E15)</f>
        <v>0</v>
      </c>
      <c r="F16" s="1210">
        <v>0</v>
      </c>
      <c r="G16" s="1210">
        <v>0</v>
      </c>
      <c r="H16" s="1210">
        <f t="shared" si="5"/>
        <v>0</v>
      </c>
      <c r="I16" s="1210">
        <f t="shared" si="5"/>
        <v>0</v>
      </c>
      <c r="J16" s="1210">
        <f t="shared" si="5"/>
        <v>0</v>
      </c>
      <c r="K16" s="3596">
        <f t="shared" ref="K16:P16" si="7">SUM(K15)</f>
        <v>0</v>
      </c>
      <c r="L16" s="3596">
        <v>0</v>
      </c>
      <c r="M16" s="3596">
        <f t="shared" si="7"/>
        <v>0</v>
      </c>
      <c r="N16" s="3596">
        <f t="shared" si="7"/>
        <v>0</v>
      </c>
      <c r="O16" s="3596">
        <f t="shared" si="7"/>
        <v>0</v>
      </c>
      <c r="P16" s="3596">
        <f t="shared" si="7"/>
        <v>0</v>
      </c>
      <c r="Q16" s="1210">
        <f t="shared" si="5"/>
        <v>0</v>
      </c>
      <c r="R16" s="1210">
        <f t="shared" si="5"/>
        <v>0</v>
      </c>
      <c r="S16" s="1210">
        <f t="shared" si="5"/>
        <v>0</v>
      </c>
    </row>
    <row r="17" spans="1:19" ht="33.75" customHeight="1" thickBot="1">
      <c r="A17" s="592" t="s">
        <v>227</v>
      </c>
      <c r="B17" s="872">
        <f t="shared" ref="B17:S17" si="8">B13+B16</f>
        <v>0</v>
      </c>
      <c r="C17" s="872">
        <f t="shared" si="8"/>
        <v>0</v>
      </c>
      <c r="D17" s="872">
        <f t="shared" si="8"/>
        <v>0</v>
      </c>
      <c r="E17" s="873">
        <f t="shared" si="8"/>
        <v>0</v>
      </c>
      <c r="F17" s="873">
        <f t="shared" si="8"/>
        <v>0</v>
      </c>
      <c r="G17" s="873">
        <f t="shared" si="8"/>
        <v>0</v>
      </c>
      <c r="H17" s="873">
        <f t="shared" ref="H17:P17" si="9">H13+H16</f>
        <v>0</v>
      </c>
      <c r="I17" s="873">
        <f t="shared" si="9"/>
        <v>0</v>
      </c>
      <c r="J17" s="873">
        <f t="shared" si="9"/>
        <v>0</v>
      </c>
      <c r="K17" s="873">
        <f t="shared" si="9"/>
        <v>0</v>
      </c>
      <c r="L17" s="873">
        <f t="shared" si="9"/>
        <v>25</v>
      </c>
      <c r="M17" s="873">
        <f t="shared" si="9"/>
        <v>25</v>
      </c>
      <c r="N17" s="873">
        <f t="shared" si="9"/>
        <v>0</v>
      </c>
      <c r="O17" s="873">
        <f t="shared" si="9"/>
        <v>33</v>
      </c>
      <c r="P17" s="873">
        <f t="shared" si="9"/>
        <v>33</v>
      </c>
      <c r="Q17" s="872">
        <f t="shared" si="8"/>
        <v>0</v>
      </c>
      <c r="R17" s="872">
        <f t="shared" si="8"/>
        <v>58</v>
      </c>
      <c r="S17" s="872">
        <f t="shared" si="8"/>
        <v>58</v>
      </c>
    </row>
    <row r="18" spans="1:19">
      <c r="A18" s="375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</row>
    <row r="19" spans="1:19">
      <c r="A19" s="375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</row>
    <row r="20" spans="1:19">
      <c r="A20" s="7150"/>
      <c r="B20" s="7150"/>
      <c r="C20" s="7150"/>
      <c r="D20" s="7150"/>
      <c r="E20" s="7150"/>
      <c r="F20" s="7150"/>
      <c r="G20" s="7150"/>
      <c r="H20" s="7150"/>
      <c r="I20" s="7150"/>
      <c r="J20" s="7150"/>
      <c r="K20" s="7150"/>
      <c r="L20" s="7150"/>
      <c r="M20" s="7150"/>
      <c r="N20" s="7150"/>
      <c r="O20" s="7150"/>
      <c r="P20" s="7150"/>
      <c r="Q20" s="7150"/>
      <c r="R20" s="7150"/>
      <c r="S20" s="7150"/>
    </row>
    <row r="21" spans="1:19">
      <c r="A21" s="375"/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</row>
    <row r="23" spans="1:19">
      <c r="A23" s="629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I30" sqref="I29:I30"/>
    </sheetView>
  </sheetViews>
  <sheetFormatPr defaultRowHeight="20.25"/>
  <cols>
    <col min="1" max="1" width="73.28515625" style="438" customWidth="1"/>
    <col min="2" max="256" width="9.140625" style="438"/>
    <col min="257" max="257" width="73.28515625" style="438" customWidth="1"/>
    <col min="258" max="512" width="9.140625" style="438"/>
    <col min="513" max="513" width="73.28515625" style="438" customWidth="1"/>
    <col min="514" max="768" width="9.140625" style="438"/>
    <col min="769" max="769" width="73.28515625" style="438" customWidth="1"/>
    <col min="770" max="1024" width="9.140625" style="438"/>
    <col min="1025" max="1025" width="73.28515625" style="438" customWidth="1"/>
    <col min="1026" max="1280" width="9.140625" style="438"/>
    <col min="1281" max="1281" width="73.28515625" style="438" customWidth="1"/>
    <col min="1282" max="1536" width="9.140625" style="438"/>
    <col min="1537" max="1537" width="73.28515625" style="438" customWidth="1"/>
    <col min="1538" max="1792" width="9.140625" style="438"/>
    <col min="1793" max="1793" width="73.28515625" style="438" customWidth="1"/>
    <col min="1794" max="2048" width="9.140625" style="438"/>
    <col min="2049" max="2049" width="73.28515625" style="438" customWidth="1"/>
    <col min="2050" max="2304" width="9.140625" style="438"/>
    <col min="2305" max="2305" width="73.28515625" style="438" customWidth="1"/>
    <col min="2306" max="2560" width="9.140625" style="438"/>
    <col min="2561" max="2561" width="73.28515625" style="438" customWidth="1"/>
    <col min="2562" max="2816" width="9.140625" style="438"/>
    <col min="2817" max="2817" width="73.28515625" style="438" customWidth="1"/>
    <col min="2818" max="3072" width="9.140625" style="438"/>
    <col min="3073" max="3073" width="73.28515625" style="438" customWidth="1"/>
    <col min="3074" max="3328" width="9.140625" style="438"/>
    <col min="3329" max="3329" width="73.28515625" style="438" customWidth="1"/>
    <col min="3330" max="3584" width="9.140625" style="438"/>
    <col min="3585" max="3585" width="73.28515625" style="438" customWidth="1"/>
    <col min="3586" max="3840" width="9.140625" style="438"/>
    <col min="3841" max="3841" width="73.28515625" style="438" customWidth="1"/>
    <col min="3842" max="4096" width="9.140625" style="438"/>
    <col min="4097" max="4097" width="73.28515625" style="438" customWidth="1"/>
    <col min="4098" max="4352" width="9.140625" style="438"/>
    <col min="4353" max="4353" width="73.28515625" style="438" customWidth="1"/>
    <col min="4354" max="4608" width="9.140625" style="438"/>
    <col min="4609" max="4609" width="73.28515625" style="438" customWidth="1"/>
    <col min="4610" max="4864" width="9.140625" style="438"/>
    <col min="4865" max="4865" width="73.28515625" style="438" customWidth="1"/>
    <col min="4866" max="5120" width="9.140625" style="438"/>
    <col min="5121" max="5121" width="73.28515625" style="438" customWidth="1"/>
    <col min="5122" max="5376" width="9.140625" style="438"/>
    <col min="5377" max="5377" width="73.28515625" style="438" customWidth="1"/>
    <col min="5378" max="5632" width="9.140625" style="438"/>
    <col min="5633" max="5633" width="73.28515625" style="438" customWidth="1"/>
    <col min="5634" max="5888" width="9.140625" style="438"/>
    <col min="5889" max="5889" width="73.28515625" style="438" customWidth="1"/>
    <col min="5890" max="6144" width="9.140625" style="438"/>
    <col min="6145" max="6145" width="73.28515625" style="438" customWidth="1"/>
    <col min="6146" max="6400" width="9.140625" style="438"/>
    <col min="6401" max="6401" width="73.28515625" style="438" customWidth="1"/>
    <col min="6402" max="6656" width="9.140625" style="438"/>
    <col min="6657" max="6657" width="73.28515625" style="438" customWidth="1"/>
    <col min="6658" max="6912" width="9.140625" style="438"/>
    <col min="6913" max="6913" width="73.28515625" style="438" customWidth="1"/>
    <col min="6914" max="7168" width="9.140625" style="438"/>
    <col min="7169" max="7169" width="73.28515625" style="438" customWidth="1"/>
    <col min="7170" max="7424" width="9.140625" style="438"/>
    <col min="7425" max="7425" width="73.28515625" style="438" customWidth="1"/>
    <col min="7426" max="7680" width="9.140625" style="438"/>
    <col min="7681" max="7681" width="73.28515625" style="438" customWidth="1"/>
    <col min="7682" max="7936" width="9.140625" style="438"/>
    <col min="7937" max="7937" width="73.28515625" style="438" customWidth="1"/>
    <col min="7938" max="8192" width="9.140625" style="438"/>
    <col min="8193" max="8193" width="73.28515625" style="438" customWidth="1"/>
    <col min="8194" max="8448" width="9.140625" style="438"/>
    <col min="8449" max="8449" width="73.28515625" style="438" customWidth="1"/>
    <col min="8450" max="8704" width="9.140625" style="438"/>
    <col min="8705" max="8705" width="73.28515625" style="438" customWidth="1"/>
    <col min="8706" max="8960" width="9.140625" style="438"/>
    <col min="8961" max="8961" width="73.28515625" style="438" customWidth="1"/>
    <col min="8962" max="9216" width="9.140625" style="438"/>
    <col min="9217" max="9217" width="73.28515625" style="438" customWidth="1"/>
    <col min="9218" max="9472" width="9.140625" style="438"/>
    <col min="9473" max="9473" width="73.28515625" style="438" customWidth="1"/>
    <col min="9474" max="9728" width="9.140625" style="438"/>
    <col min="9729" max="9729" width="73.28515625" style="438" customWidth="1"/>
    <col min="9730" max="9984" width="9.140625" style="438"/>
    <col min="9985" max="9985" width="73.28515625" style="438" customWidth="1"/>
    <col min="9986" max="10240" width="9.140625" style="438"/>
    <col min="10241" max="10241" width="73.28515625" style="438" customWidth="1"/>
    <col min="10242" max="10496" width="9.140625" style="438"/>
    <col min="10497" max="10497" width="73.28515625" style="438" customWidth="1"/>
    <col min="10498" max="10752" width="9.140625" style="438"/>
    <col min="10753" max="10753" width="73.28515625" style="438" customWidth="1"/>
    <col min="10754" max="11008" width="9.140625" style="438"/>
    <col min="11009" max="11009" width="73.28515625" style="438" customWidth="1"/>
    <col min="11010" max="11264" width="9.140625" style="438"/>
    <col min="11265" max="11265" width="73.28515625" style="438" customWidth="1"/>
    <col min="11266" max="11520" width="9.140625" style="438"/>
    <col min="11521" max="11521" width="73.28515625" style="438" customWidth="1"/>
    <col min="11522" max="11776" width="9.140625" style="438"/>
    <col min="11777" max="11777" width="73.28515625" style="438" customWidth="1"/>
    <col min="11778" max="12032" width="9.140625" style="438"/>
    <col min="12033" max="12033" width="73.28515625" style="438" customWidth="1"/>
    <col min="12034" max="12288" width="9.140625" style="438"/>
    <col min="12289" max="12289" width="73.28515625" style="438" customWidth="1"/>
    <col min="12290" max="12544" width="9.140625" style="438"/>
    <col min="12545" max="12545" width="73.28515625" style="438" customWidth="1"/>
    <col min="12546" max="12800" width="9.140625" style="438"/>
    <col min="12801" max="12801" width="73.28515625" style="438" customWidth="1"/>
    <col min="12802" max="13056" width="9.140625" style="438"/>
    <col min="13057" max="13057" width="73.28515625" style="438" customWidth="1"/>
    <col min="13058" max="13312" width="9.140625" style="438"/>
    <col min="13313" max="13313" width="73.28515625" style="438" customWidth="1"/>
    <col min="13314" max="13568" width="9.140625" style="438"/>
    <col min="13569" max="13569" width="73.28515625" style="438" customWidth="1"/>
    <col min="13570" max="13824" width="9.140625" style="438"/>
    <col min="13825" max="13825" width="73.28515625" style="438" customWidth="1"/>
    <col min="13826" max="14080" width="9.140625" style="438"/>
    <col min="14081" max="14081" width="73.28515625" style="438" customWidth="1"/>
    <col min="14082" max="14336" width="9.140625" style="438"/>
    <col min="14337" max="14337" width="73.28515625" style="438" customWidth="1"/>
    <col min="14338" max="14592" width="9.140625" style="438"/>
    <col min="14593" max="14593" width="73.28515625" style="438" customWidth="1"/>
    <col min="14594" max="14848" width="9.140625" style="438"/>
    <col min="14849" max="14849" width="73.28515625" style="438" customWidth="1"/>
    <col min="14850" max="15104" width="9.140625" style="438"/>
    <col min="15105" max="15105" width="73.28515625" style="438" customWidth="1"/>
    <col min="15106" max="15360" width="9.140625" style="438"/>
    <col min="15361" max="15361" width="73.28515625" style="438" customWidth="1"/>
    <col min="15362" max="15616" width="9.140625" style="438"/>
    <col min="15617" max="15617" width="73.28515625" style="438" customWidth="1"/>
    <col min="15618" max="15872" width="9.140625" style="438"/>
    <col min="15873" max="15873" width="73.28515625" style="438" customWidth="1"/>
    <col min="15874" max="16128" width="9.140625" style="438"/>
    <col min="16129" max="16129" width="73.28515625" style="438" customWidth="1"/>
    <col min="16130" max="16384" width="9.140625" style="438"/>
  </cols>
  <sheetData>
    <row r="1" spans="1:19" ht="22.5" customHeight="1">
      <c r="A1" s="6418" t="s">
        <v>312</v>
      </c>
      <c r="B1" s="6418"/>
      <c r="C1" s="6418"/>
      <c r="D1" s="6418"/>
      <c r="E1" s="6418"/>
      <c r="F1" s="6418"/>
      <c r="G1" s="6418"/>
      <c r="H1" s="6418"/>
      <c r="I1" s="6418"/>
      <c r="J1" s="6418"/>
      <c r="K1" s="6418"/>
      <c r="L1" s="6418"/>
      <c r="M1" s="6418"/>
      <c r="N1" s="6418"/>
      <c r="O1" s="6418"/>
      <c r="P1" s="6418"/>
      <c r="Q1" s="6418"/>
      <c r="R1" s="6418"/>
      <c r="S1" s="6418"/>
    </row>
    <row r="2" spans="1:19" ht="28.5" customHeight="1">
      <c r="A2" s="6418" t="s">
        <v>427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18"/>
      <c r="L2" s="6418"/>
      <c r="M2" s="6418"/>
      <c r="N2" s="6418"/>
      <c r="O2" s="6418"/>
      <c r="P2" s="6418"/>
      <c r="Q2" s="6418"/>
      <c r="R2" s="6418"/>
      <c r="S2" s="6418"/>
    </row>
    <row r="3" spans="1:19" ht="21" customHeight="1" thickBot="1">
      <c r="A3" s="587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9"/>
    </row>
    <row r="4" spans="1:19" ht="31.5" customHeight="1">
      <c r="A4" s="7151" t="s">
        <v>1</v>
      </c>
      <c r="B4" s="7153" t="s">
        <v>2</v>
      </c>
      <c r="C4" s="7154"/>
      <c r="D4" s="7154"/>
      <c r="E4" s="7153" t="s">
        <v>3</v>
      </c>
      <c r="F4" s="7154"/>
      <c r="G4" s="7157"/>
      <c r="H4" s="7161" t="s">
        <v>4</v>
      </c>
      <c r="I4" s="7154"/>
      <c r="J4" s="7154"/>
      <c r="K4" s="7153" t="s">
        <v>5</v>
      </c>
      <c r="L4" s="7154"/>
      <c r="M4" s="7157"/>
      <c r="N4" s="7165">
        <v>5</v>
      </c>
      <c r="O4" s="7154"/>
      <c r="P4" s="7154"/>
      <c r="Q4" s="7166" t="s">
        <v>22</v>
      </c>
      <c r="R4" s="7167"/>
      <c r="S4" s="7168"/>
    </row>
    <row r="5" spans="1:19" ht="11.25" customHeight="1" thickBot="1">
      <c r="A5" s="7152"/>
      <c r="B5" s="7155"/>
      <c r="C5" s="7156"/>
      <c r="D5" s="7156"/>
      <c r="E5" s="7158"/>
      <c r="F5" s="7159"/>
      <c r="G5" s="7160"/>
      <c r="H5" s="7159"/>
      <c r="I5" s="7159"/>
      <c r="J5" s="7159"/>
      <c r="K5" s="7162"/>
      <c r="L5" s="7163"/>
      <c r="M5" s="7164"/>
      <c r="N5" s="7155"/>
      <c r="O5" s="7156"/>
      <c r="P5" s="7156"/>
      <c r="Q5" s="7169"/>
      <c r="R5" s="7170"/>
      <c r="S5" s="7171"/>
    </row>
    <row r="6" spans="1:19" ht="124.5" customHeight="1" thickBot="1">
      <c r="A6" s="6420"/>
      <c r="B6" s="630" t="s">
        <v>7</v>
      </c>
      <c r="C6" s="630" t="s">
        <v>8</v>
      </c>
      <c r="D6" s="630" t="s">
        <v>9</v>
      </c>
      <c r="E6" s="630" t="s">
        <v>7</v>
      </c>
      <c r="F6" s="630" t="s">
        <v>8</v>
      </c>
      <c r="G6" s="630" t="s">
        <v>9</v>
      </c>
      <c r="H6" s="630" t="s">
        <v>7</v>
      </c>
      <c r="I6" s="630" t="s">
        <v>8</v>
      </c>
      <c r="J6" s="630" t="s">
        <v>9</v>
      </c>
      <c r="K6" s="630" t="s">
        <v>7</v>
      </c>
      <c r="L6" s="630" t="s">
        <v>8</v>
      </c>
      <c r="M6" s="630" t="s">
        <v>9</v>
      </c>
      <c r="N6" s="630" t="s">
        <v>7</v>
      </c>
      <c r="O6" s="630" t="s">
        <v>8</v>
      </c>
      <c r="P6" s="630" t="s">
        <v>9</v>
      </c>
      <c r="Q6" s="630" t="s">
        <v>7</v>
      </c>
      <c r="R6" s="630" t="s">
        <v>8</v>
      </c>
      <c r="S6" s="833" t="s">
        <v>9</v>
      </c>
    </row>
    <row r="7" spans="1:19" ht="22.5" customHeight="1" thickBot="1">
      <c r="A7" s="631" t="s">
        <v>10</v>
      </c>
      <c r="B7" s="632"/>
      <c r="C7" s="633"/>
      <c r="D7" s="634"/>
      <c r="E7" s="635"/>
      <c r="F7" s="635"/>
      <c r="G7" s="636"/>
      <c r="H7" s="632"/>
      <c r="I7" s="635"/>
      <c r="J7" s="637"/>
      <c r="K7" s="635"/>
      <c r="L7" s="635"/>
      <c r="M7" s="636"/>
      <c r="N7" s="632"/>
      <c r="O7" s="635"/>
      <c r="P7" s="637"/>
      <c r="Q7" s="638"/>
      <c r="R7" s="638"/>
      <c r="S7" s="639"/>
    </row>
    <row r="8" spans="1:19" ht="22.5" customHeight="1" thickBot="1">
      <c r="A8" s="593" t="s">
        <v>209</v>
      </c>
      <c r="B8" s="640">
        <f t="shared" ref="B8:P8" si="0">SUM(B12,B15)</f>
        <v>0</v>
      </c>
      <c r="C8" s="640">
        <f t="shared" si="0"/>
        <v>0</v>
      </c>
      <c r="D8" s="640">
        <f t="shared" si="0"/>
        <v>0</v>
      </c>
      <c r="E8" s="640">
        <f t="shared" si="0"/>
        <v>0</v>
      </c>
      <c r="F8" s="640">
        <f t="shared" si="0"/>
        <v>0</v>
      </c>
      <c r="G8" s="640">
        <f t="shared" si="0"/>
        <v>0</v>
      </c>
      <c r="H8" s="640">
        <f t="shared" si="0"/>
        <v>0</v>
      </c>
      <c r="I8" s="640">
        <f t="shared" si="0"/>
        <v>0</v>
      </c>
      <c r="J8" s="640">
        <f t="shared" si="0"/>
        <v>0</v>
      </c>
      <c r="K8" s="640">
        <f t="shared" si="0"/>
        <v>0</v>
      </c>
      <c r="L8" s="640">
        <v>0</v>
      </c>
      <c r="M8" s="640">
        <v>0</v>
      </c>
      <c r="N8" s="640">
        <f t="shared" si="0"/>
        <v>1</v>
      </c>
      <c r="O8" s="640">
        <f t="shared" si="0"/>
        <v>0</v>
      </c>
      <c r="P8" s="640">
        <f t="shared" si="0"/>
        <v>1</v>
      </c>
      <c r="Q8" s="641">
        <f>SUM(B8,E8,H8,K8,N8)</f>
        <v>1</v>
      </c>
      <c r="R8" s="641">
        <f>SUM(C8,F8,I8,L8,O8)</f>
        <v>0</v>
      </c>
      <c r="S8" s="642">
        <f>SUM(Q8:R8)</f>
        <v>1</v>
      </c>
    </row>
    <row r="9" spans="1:19" ht="22.5" customHeight="1" thickBot="1">
      <c r="A9" s="643" t="s">
        <v>14</v>
      </c>
      <c r="B9" s="644">
        <f t="shared" ref="B9:S9" si="1">SUM(B8:B8)</f>
        <v>0</v>
      </c>
      <c r="C9" s="644">
        <f t="shared" si="1"/>
        <v>0</v>
      </c>
      <c r="D9" s="644">
        <f t="shared" si="1"/>
        <v>0</v>
      </c>
      <c r="E9" s="644">
        <f t="shared" si="1"/>
        <v>0</v>
      </c>
      <c r="F9" s="644">
        <f t="shared" si="1"/>
        <v>0</v>
      </c>
      <c r="G9" s="644">
        <f t="shared" si="1"/>
        <v>0</v>
      </c>
      <c r="H9" s="644">
        <f t="shared" si="1"/>
        <v>0</v>
      </c>
      <c r="I9" s="644">
        <f t="shared" si="1"/>
        <v>0</v>
      </c>
      <c r="J9" s="644">
        <f t="shared" si="1"/>
        <v>0</v>
      </c>
      <c r="K9" s="644">
        <f t="shared" si="1"/>
        <v>0</v>
      </c>
      <c r="L9" s="644">
        <f t="shared" si="1"/>
        <v>0</v>
      </c>
      <c r="M9" s="644">
        <f t="shared" si="1"/>
        <v>0</v>
      </c>
      <c r="N9" s="644">
        <f t="shared" si="1"/>
        <v>1</v>
      </c>
      <c r="O9" s="644">
        <f t="shared" si="1"/>
        <v>0</v>
      </c>
      <c r="P9" s="644">
        <f t="shared" si="1"/>
        <v>1</v>
      </c>
      <c r="Q9" s="644">
        <f t="shared" si="1"/>
        <v>1</v>
      </c>
      <c r="R9" s="644">
        <f t="shared" si="1"/>
        <v>0</v>
      </c>
      <c r="S9" s="645">
        <f t="shared" si="1"/>
        <v>1</v>
      </c>
    </row>
    <row r="10" spans="1:19" ht="22.5" customHeight="1" thickBot="1">
      <c r="A10" s="646" t="s">
        <v>15</v>
      </c>
      <c r="B10" s="647"/>
      <c r="C10" s="648"/>
      <c r="D10" s="649"/>
      <c r="E10" s="647"/>
      <c r="F10" s="648"/>
      <c r="G10" s="649"/>
      <c r="H10" s="647"/>
      <c r="I10" s="648"/>
      <c r="J10" s="649"/>
      <c r="K10" s="647"/>
      <c r="L10" s="648"/>
      <c r="M10" s="649"/>
      <c r="N10" s="647"/>
      <c r="O10" s="648"/>
      <c r="P10" s="649"/>
      <c r="Q10" s="647"/>
      <c r="R10" s="648"/>
      <c r="S10" s="649"/>
    </row>
    <row r="11" spans="1:19" ht="22.5" customHeight="1" thickBot="1">
      <c r="A11" s="646" t="s">
        <v>16</v>
      </c>
      <c r="B11" s="650"/>
      <c r="C11" s="568"/>
      <c r="D11" s="440"/>
      <c r="E11" s="650"/>
      <c r="F11" s="568"/>
      <c r="G11" s="440"/>
      <c r="H11" s="650"/>
      <c r="I11" s="568"/>
      <c r="J11" s="440"/>
      <c r="K11" s="650"/>
      <c r="L11" s="568"/>
      <c r="M11" s="440"/>
      <c r="N11" s="567"/>
      <c r="O11" s="651"/>
      <c r="P11" s="440"/>
      <c r="Q11" s="567"/>
      <c r="R11" s="651"/>
      <c r="S11" s="440"/>
    </row>
    <row r="12" spans="1:19" ht="22.5" customHeight="1" thickBot="1">
      <c r="A12" s="593" t="s">
        <v>209</v>
      </c>
      <c r="B12" s="652">
        <v>0</v>
      </c>
      <c r="C12" s="653">
        <v>0</v>
      </c>
      <c r="D12" s="654">
        <v>0</v>
      </c>
      <c r="E12" s="655">
        <v>0</v>
      </c>
      <c r="F12" s="653">
        <v>0</v>
      </c>
      <c r="G12" s="654">
        <v>0</v>
      </c>
      <c r="H12" s="652">
        <v>0</v>
      </c>
      <c r="I12" s="653">
        <v>0</v>
      </c>
      <c r="J12" s="654">
        <v>0</v>
      </c>
      <c r="K12" s="652">
        <v>0</v>
      </c>
      <c r="L12" s="653">
        <v>0</v>
      </c>
      <c r="M12" s="654">
        <v>0</v>
      </c>
      <c r="N12" s="652">
        <v>1</v>
      </c>
      <c r="O12" s="653">
        <v>0</v>
      </c>
      <c r="P12" s="656">
        <v>1</v>
      </c>
      <c r="Q12" s="657">
        <f>B12+E12+H12+K12+N12</f>
        <v>1</v>
      </c>
      <c r="R12" s="658">
        <f>C12+F12+I12+L12+O12</f>
        <v>0</v>
      </c>
      <c r="S12" s="659">
        <f>Q12+R12</f>
        <v>1</v>
      </c>
    </row>
    <row r="13" spans="1:19" ht="22.5" customHeight="1" thickBot="1">
      <c r="A13" s="660" t="s">
        <v>17</v>
      </c>
      <c r="B13" s="644">
        <f t="shared" ref="B13:S13" si="2">SUM(B12:B12)</f>
        <v>0</v>
      </c>
      <c r="C13" s="644">
        <f t="shared" si="2"/>
        <v>0</v>
      </c>
      <c r="D13" s="644">
        <f t="shared" si="2"/>
        <v>0</v>
      </c>
      <c r="E13" s="644">
        <f t="shared" si="2"/>
        <v>0</v>
      </c>
      <c r="F13" s="644">
        <f t="shared" si="2"/>
        <v>0</v>
      </c>
      <c r="G13" s="644">
        <f t="shared" si="2"/>
        <v>0</v>
      </c>
      <c r="H13" s="644">
        <f t="shared" si="2"/>
        <v>0</v>
      </c>
      <c r="I13" s="644">
        <f t="shared" si="2"/>
        <v>0</v>
      </c>
      <c r="J13" s="644">
        <f t="shared" si="2"/>
        <v>0</v>
      </c>
      <c r="K13" s="644">
        <f t="shared" si="2"/>
        <v>0</v>
      </c>
      <c r="L13" s="644">
        <f t="shared" si="2"/>
        <v>0</v>
      </c>
      <c r="M13" s="644">
        <f t="shared" si="2"/>
        <v>0</v>
      </c>
      <c r="N13" s="644">
        <f t="shared" si="2"/>
        <v>1</v>
      </c>
      <c r="O13" s="644">
        <f t="shared" si="2"/>
        <v>0</v>
      </c>
      <c r="P13" s="644">
        <f t="shared" si="2"/>
        <v>1</v>
      </c>
      <c r="Q13" s="644">
        <f t="shared" si="2"/>
        <v>1</v>
      </c>
      <c r="R13" s="644">
        <f t="shared" si="2"/>
        <v>0</v>
      </c>
      <c r="S13" s="645">
        <f t="shared" si="2"/>
        <v>1</v>
      </c>
    </row>
    <row r="14" spans="1:19" ht="22.5" customHeight="1" thickBot="1">
      <c r="A14" s="661" t="s">
        <v>18</v>
      </c>
      <c r="B14" s="662"/>
      <c r="C14" s="663"/>
      <c r="D14" s="664"/>
      <c r="E14" s="662"/>
      <c r="F14" s="663"/>
      <c r="G14" s="664"/>
      <c r="H14" s="662"/>
      <c r="I14" s="663"/>
      <c r="J14" s="664"/>
      <c r="K14" s="662"/>
      <c r="L14" s="663"/>
      <c r="M14" s="664"/>
      <c r="N14" s="662"/>
      <c r="O14" s="663"/>
      <c r="P14" s="664"/>
      <c r="Q14" s="665"/>
      <c r="R14" s="663"/>
      <c r="S14" s="666"/>
    </row>
    <row r="15" spans="1:19" ht="22.5" customHeight="1" thickBot="1">
      <c r="A15" s="593" t="s">
        <v>209</v>
      </c>
      <c r="B15" s="596">
        <v>0</v>
      </c>
      <c r="C15" s="597">
        <v>0</v>
      </c>
      <c r="D15" s="598">
        <v>0</v>
      </c>
      <c r="E15" s="596">
        <v>0</v>
      </c>
      <c r="F15" s="597">
        <v>0</v>
      </c>
      <c r="G15" s="598">
        <v>0</v>
      </c>
      <c r="H15" s="596">
        <v>0</v>
      </c>
      <c r="I15" s="597">
        <v>0</v>
      </c>
      <c r="J15" s="598">
        <v>0</v>
      </c>
      <c r="K15" s="596">
        <v>0</v>
      </c>
      <c r="L15" s="597">
        <v>0</v>
      </c>
      <c r="M15" s="598">
        <v>0</v>
      </c>
      <c r="N15" s="596">
        <v>0</v>
      </c>
      <c r="O15" s="597">
        <v>0</v>
      </c>
      <c r="P15" s="598">
        <v>0</v>
      </c>
      <c r="Q15" s="644">
        <f>B15+E15+H15+K15+N15</f>
        <v>0</v>
      </c>
      <c r="R15" s="667">
        <f>C15+F15+I15+L15+O15</f>
        <v>0</v>
      </c>
      <c r="S15" s="668">
        <f>Q15+R15</f>
        <v>0</v>
      </c>
    </row>
    <row r="16" spans="1:19" ht="28.5" customHeight="1" thickBot="1">
      <c r="A16" s="643" t="s">
        <v>19</v>
      </c>
      <c r="B16" s="442">
        <f t="shared" ref="B16:S16" si="3">SUM(B15:B15)</f>
        <v>0</v>
      </c>
      <c r="C16" s="442">
        <f t="shared" si="3"/>
        <v>0</v>
      </c>
      <c r="D16" s="442">
        <f t="shared" si="3"/>
        <v>0</v>
      </c>
      <c r="E16" s="442">
        <f t="shared" si="3"/>
        <v>0</v>
      </c>
      <c r="F16" s="442">
        <f t="shared" si="3"/>
        <v>0</v>
      </c>
      <c r="G16" s="442">
        <f t="shared" si="3"/>
        <v>0</v>
      </c>
      <c r="H16" s="442">
        <f t="shared" si="3"/>
        <v>0</v>
      </c>
      <c r="I16" s="442">
        <f t="shared" si="3"/>
        <v>0</v>
      </c>
      <c r="J16" s="442">
        <f t="shared" si="3"/>
        <v>0</v>
      </c>
      <c r="K16" s="442">
        <f t="shared" si="3"/>
        <v>0</v>
      </c>
      <c r="L16" s="442">
        <f t="shared" si="3"/>
        <v>0</v>
      </c>
      <c r="M16" s="442">
        <f t="shared" si="3"/>
        <v>0</v>
      </c>
      <c r="N16" s="442">
        <f t="shared" si="3"/>
        <v>0</v>
      </c>
      <c r="O16" s="442">
        <f t="shared" si="3"/>
        <v>0</v>
      </c>
      <c r="P16" s="442">
        <f t="shared" si="3"/>
        <v>0</v>
      </c>
      <c r="Q16" s="442">
        <f t="shared" si="3"/>
        <v>0</v>
      </c>
      <c r="R16" s="442">
        <f t="shared" si="3"/>
        <v>0</v>
      </c>
      <c r="S16" s="442">
        <f t="shared" si="3"/>
        <v>0</v>
      </c>
    </row>
    <row r="17" spans="1:19" ht="22.5" customHeight="1" thickBot="1">
      <c r="A17" s="592" t="s">
        <v>229</v>
      </c>
      <c r="B17" s="669">
        <f t="shared" ref="B17:S17" si="4">SUM(B13,B16)</f>
        <v>0</v>
      </c>
      <c r="C17" s="669">
        <f t="shared" si="4"/>
        <v>0</v>
      </c>
      <c r="D17" s="669">
        <f t="shared" si="4"/>
        <v>0</v>
      </c>
      <c r="E17" s="669">
        <f t="shared" si="4"/>
        <v>0</v>
      </c>
      <c r="F17" s="669">
        <f t="shared" si="4"/>
        <v>0</v>
      </c>
      <c r="G17" s="669">
        <f t="shared" si="4"/>
        <v>0</v>
      </c>
      <c r="H17" s="669">
        <f t="shared" si="4"/>
        <v>0</v>
      </c>
      <c r="I17" s="669">
        <f t="shared" si="4"/>
        <v>0</v>
      </c>
      <c r="J17" s="669">
        <f t="shared" si="4"/>
        <v>0</v>
      </c>
      <c r="K17" s="669">
        <f t="shared" si="4"/>
        <v>0</v>
      </c>
      <c r="L17" s="669">
        <f t="shared" si="4"/>
        <v>0</v>
      </c>
      <c r="M17" s="669">
        <f t="shared" si="4"/>
        <v>0</v>
      </c>
      <c r="N17" s="669">
        <f t="shared" si="4"/>
        <v>1</v>
      </c>
      <c r="O17" s="669">
        <f t="shared" si="4"/>
        <v>0</v>
      </c>
      <c r="P17" s="669">
        <f t="shared" si="4"/>
        <v>1</v>
      </c>
      <c r="Q17" s="669">
        <f t="shared" si="4"/>
        <v>1</v>
      </c>
      <c r="R17" s="669">
        <f t="shared" si="4"/>
        <v>0</v>
      </c>
      <c r="S17" s="669">
        <f t="shared" si="4"/>
        <v>1</v>
      </c>
    </row>
    <row r="18" spans="1:19" ht="22.5" customHeight="1">
      <c r="A18" s="441"/>
      <c r="B18" s="441"/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1"/>
      <c r="S18" s="441"/>
    </row>
    <row r="19" spans="1:19" ht="22.5" customHeight="1">
      <c r="A19" s="441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</row>
    <row r="20" spans="1:19" ht="22.5" customHeight="1">
      <c r="A20" s="441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</row>
    <row r="21" spans="1:19" ht="31.5" customHeight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</row>
    <row r="22" spans="1:19" ht="30" customHeight="1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</row>
    <row r="23" spans="1:19" ht="22.5" customHeight="1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</row>
    <row r="24" spans="1:19" ht="22.5" customHeight="1">
      <c r="A24" s="441"/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</row>
    <row r="25" spans="1:19" ht="22.5" customHeight="1">
      <c r="A25" s="441"/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</row>
    <row r="26" spans="1:19" ht="22.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</row>
    <row r="27" spans="1:19" ht="22.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362" t="s">
        <v>325</v>
      </c>
      <c r="B1" s="6362"/>
      <c r="C1" s="6362"/>
      <c r="D1" s="6362"/>
      <c r="E1" s="6362"/>
      <c r="F1" s="6362"/>
      <c r="G1" s="6362"/>
      <c r="H1" s="6362"/>
      <c r="I1" s="6362"/>
      <c r="J1" s="6362"/>
      <c r="K1" s="6362"/>
      <c r="L1" s="6362"/>
      <c r="M1" s="6362"/>
      <c r="N1" s="6362"/>
      <c r="O1" s="6362"/>
      <c r="P1" s="6362"/>
      <c r="Q1" s="6362"/>
      <c r="R1" s="6362"/>
      <c r="S1" s="6362"/>
      <c r="T1" s="6362"/>
    </row>
    <row r="2" spans="1:20" ht="27">
      <c r="A2" s="6363"/>
      <c r="B2" s="6363"/>
      <c r="C2" s="6363"/>
      <c r="D2" s="6363"/>
      <c r="E2" s="6363"/>
      <c r="F2" s="6363"/>
      <c r="G2" s="6363"/>
      <c r="H2" s="6363"/>
      <c r="I2" s="6363"/>
      <c r="J2" s="6363"/>
      <c r="K2" s="6363"/>
      <c r="L2" s="6363"/>
      <c r="M2" s="6363"/>
      <c r="N2" s="6363"/>
      <c r="O2" s="6363"/>
      <c r="P2" s="6363"/>
      <c r="Q2" s="6363"/>
      <c r="R2" s="6363"/>
      <c r="S2" s="6363"/>
      <c r="T2" s="6363"/>
    </row>
    <row r="3" spans="1:20" ht="22.5" customHeight="1">
      <c r="A3" s="6362" t="s">
        <v>336</v>
      </c>
      <c r="B3" s="6362"/>
      <c r="C3" s="6362"/>
      <c r="D3" s="6362"/>
      <c r="E3" s="6362"/>
      <c r="F3" s="6362"/>
      <c r="G3" s="6362"/>
      <c r="H3" s="6362"/>
      <c r="I3" s="6362"/>
      <c r="J3" s="6362"/>
      <c r="K3" s="6362"/>
      <c r="L3" s="6362"/>
      <c r="M3" s="6362"/>
      <c r="N3" s="6362"/>
      <c r="O3" s="6362"/>
      <c r="P3" s="6362"/>
      <c r="Q3" s="6362"/>
      <c r="R3" s="6362"/>
      <c r="S3" s="6362"/>
      <c r="T3" s="6362"/>
    </row>
    <row r="4" spans="1:20" ht="26.25" thickBot="1">
      <c r="B4" s="329"/>
    </row>
    <row r="5" spans="1:20" ht="25.5" customHeight="1">
      <c r="B5" s="7172" t="s">
        <v>1</v>
      </c>
      <c r="C5" s="7173" t="s">
        <v>2</v>
      </c>
      <c r="D5" s="7174"/>
      <c r="E5" s="7175"/>
      <c r="F5" s="7173" t="s">
        <v>3</v>
      </c>
      <c r="G5" s="7174"/>
      <c r="H5" s="7175"/>
      <c r="I5" s="7173" t="s">
        <v>4</v>
      </c>
      <c r="J5" s="7174"/>
      <c r="K5" s="7175"/>
      <c r="L5" s="7173" t="s">
        <v>5</v>
      </c>
      <c r="M5" s="7174"/>
      <c r="N5" s="7175"/>
      <c r="O5" s="7173">
        <v>5</v>
      </c>
      <c r="P5" s="7174"/>
      <c r="Q5" s="7175"/>
      <c r="R5" s="7179" t="s">
        <v>6</v>
      </c>
      <c r="S5" s="7180"/>
      <c r="T5" s="7181"/>
    </row>
    <row r="6" spans="1:20" ht="26.25" thickBot="1">
      <c r="B6" s="6367"/>
      <c r="C6" s="7176"/>
      <c r="D6" s="7177"/>
      <c r="E6" s="7178"/>
      <c r="F6" s="7176"/>
      <c r="G6" s="7177"/>
      <c r="H6" s="7178"/>
      <c r="I6" s="7176"/>
      <c r="J6" s="7177"/>
      <c r="K6" s="7178"/>
      <c r="L6" s="7176"/>
      <c r="M6" s="7177"/>
      <c r="N6" s="7178"/>
      <c r="O6" s="7176"/>
      <c r="P6" s="7177"/>
      <c r="Q6" s="7178"/>
      <c r="R6" s="7182"/>
      <c r="S6" s="7183"/>
      <c r="T6" s="7184"/>
    </row>
    <row r="7" spans="1:20" ht="90" customHeight="1" thickBot="1">
      <c r="B7" s="6368"/>
      <c r="C7" s="844" t="s">
        <v>7</v>
      </c>
      <c r="D7" s="845" t="s">
        <v>8</v>
      </c>
      <c r="E7" s="846" t="s">
        <v>9</v>
      </c>
      <c r="F7" s="844" t="s">
        <v>7</v>
      </c>
      <c r="G7" s="845" t="s">
        <v>8</v>
      </c>
      <c r="H7" s="846" t="s">
        <v>9</v>
      </c>
      <c r="I7" s="844" t="s">
        <v>7</v>
      </c>
      <c r="J7" s="845" t="s">
        <v>8</v>
      </c>
      <c r="K7" s="846" t="s">
        <v>9</v>
      </c>
      <c r="L7" s="844" t="s">
        <v>7</v>
      </c>
      <c r="M7" s="845" t="s">
        <v>8</v>
      </c>
      <c r="N7" s="846" t="s">
        <v>9</v>
      </c>
      <c r="O7" s="844" t="s">
        <v>7</v>
      </c>
      <c r="P7" s="845" t="s">
        <v>8</v>
      </c>
      <c r="Q7" s="846" t="s">
        <v>9</v>
      </c>
      <c r="R7" s="844" t="s">
        <v>7</v>
      </c>
      <c r="S7" s="845" t="s">
        <v>8</v>
      </c>
      <c r="T7" s="846" t="s">
        <v>9</v>
      </c>
    </row>
    <row r="8" spans="1:20" ht="29.25" customHeight="1" outlineLevel="1" thickBot="1">
      <c r="B8" s="847" t="s">
        <v>10</v>
      </c>
      <c r="C8" s="848"/>
      <c r="D8" s="849"/>
      <c r="E8" s="850"/>
      <c r="F8" s="851"/>
      <c r="G8" s="849"/>
      <c r="H8" s="849"/>
      <c r="I8" s="849"/>
      <c r="J8" s="849"/>
      <c r="K8" s="850"/>
      <c r="L8" s="848"/>
      <c r="M8" s="849"/>
      <c r="N8" s="849"/>
      <c r="O8" s="849"/>
      <c r="P8" s="849"/>
      <c r="Q8" s="850"/>
      <c r="R8" s="851"/>
      <c r="S8" s="852"/>
      <c r="T8" s="1010"/>
    </row>
    <row r="9" spans="1:20" ht="25.5" customHeight="1" outlineLevel="1" thickBot="1">
      <c r="B9" s="853" t="s">
        <v>313</v>
      </c>
      <c r="C9" s="1344">
        <f>C13+C16</f>
        <v>31</v>
      </c>
      <c r="D9" s="1344">
        <f t="shared" ref="D9:E9" si="0">D13+D16</f>
        <v>1</v>
      </c>
      <c r="E9" s="1344">
        <f t="shared" si="0"/>
        <v>32</v>
      </c>
      <c r="F9" s="1349">
        <v>28</v>
      </c>
      <c r="G9" s="1350">
        <v>6</v>
      </c>
      <c r="H9" s="1375">
        <v>34</v>
      </c>
      <c r="I9" s="1349">
        <v>38</v>
      </c>
      <c r="J9" s="1384">
        <v>14</v>
      </c>
      <c r="K9" s="1389">
        <v>52</v>
      </c>
      <c r="L9" s="1384">
        <v>42</v>
      </c>
      <c r="M9" s="1384" t="s">
        <v>333</v>
      </c>
      <c r="N9" s="1390">
        <v>55</v>
      </c>
      <c r="O9" s="1384">
        <v>45</v>
      </c>
      <c r="P9" s="1350">
        <v>22</v>
      </c>
      <c r="Q9" s="1351">
        <v>67</v>
      </c>
      <c r="R9" s="1345">
        <f t="shared" ref="R9:T9" si="1">R13+R16</f>
        <v>184</v>
      </c>
      <c r="S9" s="1345">
        <f t="shared" si="1"/>
        <v>56</v>
      </c>
      <c r="T9" s="1345">
        <f t="shared" si="1"/>
        <v>240</v>
      </c>
    </row>
    <row r="10" spans="1:20" ht="29.25" customHeight="1" outlineLevel="1" thickBot="1">
      <c r="B10" s="854" t="s">
        <v>14</v>
      </c>
      <c r="C10" s="1346">
        <f t="shared" ref="C10:L10" si="2">SUM(C9)</f>
        <v>31</v>
      </c>
      <c r="D10" s="1347">
        <f t="shared" si="2"/>
        <v>1</v>
      </c>
      <c r="E10" s="1348">
        <f t="shared" si="2"/>
        <v>32</v>
      </c>
      <c r="F10" s="1352">
        <f t="shared" si="2"/>
        <v>28</v>
      </c>
      <c r="G10" s="1353">
        <f t="shared" si="2"/>
        <v>6</v>
      </c>
      <c r="H10" s="1376">
        <v>34</v>
      </c>
      <c r="I10" s="1352">
        <v>38</v>
      </c>
      <c r="J10" s="1353">
        <v>14</v>
      </c>
      <c r="K10" s="1354">
        <v>52</v>
      </c>
      <c r="L10" s="1353">
        <f t="shared" si="2"/>
        <v>42</v>
      </c>
      <c r="M10" s="1353">
        <v>13</v>
      </c>
      <c r="N10" s="1391">
        <f t="shared" ref="N10:T10" si="3">SUM(N9)</f>
        <v>55</v>
      </c>
      <c r="O10" s="1353">
        <f t="shared" si="3"/>
        <v>45</v>
      </c>
      <c r="P10" s="1353">
        <f t="shared" si="3"/>
        <v>22</v>
      </c>
      <c r="Q10" s="1354">
        <f t="shared" si="3"/>
        <v>67</v>
      </c>
      <c r="R10" s="1012">
        <f t="shared" si="3"/>
        <v>184</v>
      </c>
      <c r="S10" s="1012">
        <f t="shared" si="3"/>
        <v>56</v>
      </c>
      <c r="T10" s="1013">
        <f t="shared" si="3"/>
        <v>240</v>
      </c>
    </row>
    <row r="11" spans="1:20" ht="26.25" thickBot="1">
      <c r="B11" s="855" t="s">
        <v>15</v>
      </c>
      <c r="C11" s="1339"/>
      <c r="D11" s="1340"/>
      <c r="E11" s="1341"/>
      <c r="F11" s="1339"/>
      <c r="G11" s="1340"/>
      <c r="H11" s="1377"/>
      <c r="I11" s="1392"/>
      <c r="J11" s="1393"/>
      <c r="K11" s="1394"/>
      <c r="L11" s="1197"/>
      <c r="M11" s="1395"/>
      <c r="N11" s="1396"/>
      <c r="O11" s="1385"/>
      <c r="P11" s="1343"/>
      <c r="Q11" s="1342"/>
      <c r="R11" s="1197"/>
      <c r="S11" s="1014"/>
      <c r="T11" s="1002"/>
    </row>
    <row r="12" spans="1:20" ht="27" thickBot="1">
      <c r="B12" s="856" t="s">
        <v>16</v>
      </c>
      <c r="C12" s="1015"/>
      <c r="D12" s="1016"/>
      <c r="E12" s="1017"/>
      <c r="F12" s="1018"/>
      <c r="G12" s="1019"/>
      <c r="H12" s="1378"/>
      <c r="I12" s="1018"/>
      <c r="J12" s="1019"/>
      <c r="K12" s="1020"/>
      <c r="L12" s="1397"/>
      <c r="M12" s="1021"/>
      <c r="N12" s="1022"/>
      <c r="O12" s="1023"/>
      <c r="P12" s="1024"/>
      <c r="Q12" s="1020"/>
      <c r="R12" s="1025"/>
      <c r="S12" s="1026"/>
      <c r="T12" s="1027"/>
    </row>
    <row r="13" spans="1:20" ht="26.25" outlineLevel="1">
      <c r="B13" s="1008" t="s">
        <v>313</v>
      </c>
      <c r="C13" s="1198">
        <v>25</v>
      </c>
      <c r="D13" s="1199">
        <v>1</v>
      </c>
      <c r="E13" s="1355">
        <f t="shared" ref="E13" si="4">SUM(C13:D13)</f>
        <v>26</v>
      </c>
      <c r="F13" s="1028">
        <v>28</v>
      </c>
      <c r="G13" s="1029">
        <v>3</v>
      </c>
      <c r="H13" s="1379">
        <v>31</v>
      </c>
      <c r="I13" s="1349">
        <v>38</v>
      </c>
      <c r="J13" s="1384">
        <v>14</v>
      </c>
      <c r="K13" s="1389">
        <v>52</v>
      </c>
      <c r="L13" s="1386">
        <v>41</v>
      </c>
      <c r="M13" s="1386">
        <v>13</v>
      </c>
      <c r="N13" s="1398">
        <v>54</v>
      </c>
      <c r="O13" s="1386">
        <v>44</v>
      </c>
      <c r="P13" s="1029">
        <v>22</v>
      </c>
      <c r="Q13" s="1030">
        <v>66</v>
      </c>
      <c r="R13" s="1031">
        <f>C13+F13+I13+L13+O13</f>
        <v>176</v>
      </c>
      <c r="S13" s="1032">
        <f>D13+G13+J13+M13+P13</f>
        <v>53</v>
      </c>
      <c r="T13" s="1033">
        <f>E13+H13+K13+N13+Q13</f>
        <v>229</v>
      </c>
    </row>
    <row r="14" spans="1:20" ht="26.25" outlineLevel="1" thickBot="1">
      <c r="B14" s="1009" t="s">
        <v>17</v>
      </c>
      <c r="C14" s="1034">
        <f>SUM(C13)</f>
        <v>25</v>
      </c>
      <c r="D14" s="1035">
        <f>SUM(D13)</f>
        <v>1</v>
      </c>
      <c r="E14" s="1036">
        <f>SUM(C14:D14)</f>
        <v>26</v>
      </c>
      <c r="F14" s="1037">
        <v>28</v>
      </c>
      <c r="G14" s="1038">
        <v>3</v>
      </c>
      <c r="H14" s="1380">
        <v>31</v>
      </c>
      <c r="I14" s="1352">
        <v>38</v>
      </c>
      <c r="J14" s="1353">
        <v>14</v>
      </c>
      <c r="K14" s="1354">
        <v>52</v>
      </c>
      <c r="L14" s="1038">
        <v>41</v>
      </c>
      <c r="M14" s="1038">
        <v>13</v>
      </c>
      <c r="N14" s="1399">
        <v>54</v>
      </c>
      <c r="O14" s="1038">
        <v>44</v>
      </c>
      <c r="P14" s="1038">
        <v>22</v>
      </c>
      <c r="Q14" s="1039">
        <v>66</v>
      </c>
      <c r="R14" s="1040">
        <f t="shared" ref="R14:T14" si="5">SUM(R13:R13)</f>
        <v>176</v>
      </c>
      <c r="S14" s="1036">
        <f t="shared" si="5"/>
        <v>53</v>
      </c>
      <c r="T14" s="1036">
        <f t="shared" si="5"/>
        <v>229</v>
      </c>
    </row>
    <row r="15" spans="1:20" ht="45">
      <c r="B15" s="857" t="s">
        <v>18</v>
      </c>
      <c r="C15" s="1200"/>
      <c r="D15" s="1201"/>
      <c r="E15" s="1202"/>
      <c r="F15" s="1041"/>
      <c r="G15" s="1042"/>
      <c r="H15" s="1381"/>
      <c r="I15" s="1400"/>
      <c r="J15" s="1042"/>
      <c r="K15" s="1043"/>
      <c r="L15" s="1400"/>
      <c r="M15" s="1042"/>
      <c r="N15" s="1043"/>
      <c r="O15" s="1387"/>
      <c r="P15" s="1042"/>
      <c r="Q15" s="1043"/>
      <c r="R15" s="1041"/>
      <c r="S15" s="1044"/>
      <c r="T15" s="1045"/>
    </row>
    <row r="16" spans="1:20" ht="31.5" customHeight="1" outlineLevel="1" thickBot="1">
      <c r="B16" s="853" t="s">
        <v>313</v>
      </c>
      <c r="C16" s="1356">
        <v>6</v>
      </c>
      <c r="D16" s="1195">
        <v>0</v>
      </c>
      <c r="E16" s="1194">
        <f t="shared" ref="E16" si="6">SUM(C16:D16)</f>
        <v>6</v>
      </c>
      <c r="F16" s="1357">
        <v>0</v>
      </c>
      <c r="G16" s="1358">
        <v>3</v>
      </c>
      <c r="H16" s="1382">
        <v>3</v>
      </c>
      <c r="I16" s="1357">
        <v>0</v>
      </c>
      <c r="J16" s="1358">
        <v>0</v>
      </c>
      <c r="K16" s="1359">
        <v>0</v>
      </c>
      <c r="L16" s="1357">
        <v>1</v>
      </c>
      <c r="M16" s="1358">
        <v>0</v>
      </c>
      <c r="N16" s="1359">
        <v>1</v>
      </c>
      <c r="O16" s="1388">
        <v>1</v>
      </c>
      <c r="P16" s="1358">
        <v>0</v>
      </c>
      <c r="Q16" s="1359">
        <v>1</v>
      </c>
      <c r="R16" s="1046">
        <f>C16+F16+I16+L16+O16</f>
        <v>8</v>
      </c>
      <c r="S16" s="1047">
        <f>D16+G16+J16+M16+P16</f>
        <v>3</v>
      </c>
      <c r="T16" s="1048">
        <f>E16+H16+K16+N16+Q16</f>
        <v>11</v>
      </c>
    </row>
    <row r="17" spans="2:20" ht="47.25" outlineLevel="1" thickBot="1">
      <c r="B17" s="858" t="s">
        <v>19</v>
      </c>
      <c r="C17" s="1197">
        <f>C16</f>
        <v>6</v>
      </c>
      <c r="D17" s="1197">
        <f t="shared" ref="D17:T17" si="7">D16</f>
        <v>0</v>
      </c>
      <c r="E17" s="1197">
        <f t="shared" si="7"/>
        <v>6</v>
      </c>
      <c r="F17" s="1197">
        <f t="shared" si="7"/>
        <v>0</v>
      </c>
      <c r="G17" s="1197">
        <f t="shared" si="7"/>
        <v>3</v>
      </c>
      <c r="H17" s="1383">
        <f t="shared" si="7"/>
        <v>3</v>
      </c>
      <c r="I17" s="1197">
        <f t="shared" si="7"/>
        <v>0</v>
      </c>
      <c r="J17" s="1197">
        <f t="shared" si="7"/>
        <v>0</v>
      </c>
      <c r="K17" s="1197">
        <f t="shared" si="7"/>
        <v>0</v>
      </c>
      <c r="L17" s="1197">
        <f t="shared" si="7"/>
        <v>1</v>
      </c>
      <c r="M17" s="1197">
        <f t="shared" si="7"/>
        <v>0</v>
      </c>
      <c r="N17" s="1401">
        <f t="shared" si="7"/>
        <v>1</v>
      </c>
      <c r="O17" s="1385">
        <f t="shared" si="7"/>
        <v>1</v>
      </c>
      <c r="P17" s="1197">
        <f t="shared" si="7"/>
        <v>0</v>
      </c>
      <c r="Q17" s="1197">
        <f t="shared" si="7"/>
        <v>1</v>
      </c>
      <c r="R17" s="1197">
        <f t="shared" si="7"/>
        <v>8</v>
      </c>
      <c r="S17" s="1197">
        <f t="shared" si="7"/>
        <v>3</v>
      </c>
      <c r="T17" s="1197">
        <f t="shared" si="7"/>
        <v>11</v>
      </c>
    </row>
    <row r="18" spans="2:20" ht="35.25" customHeight="1" thickBot="1">
      <c r="B18" s="859" t="s">
        <v>20</v>
      </c>
      <c r="C18" s="1360">
        <f>C14+C17</f>
        <v>31</v>
      </c>
      <c r="D18" s="1360">
        <f t="shared" ref="D18:E18" si="8">D14+D17</f>
        <v>1</v>
      </c>
      <c r="E18" s="1360">
        <f t="shared" si="8"/>
        <v>32</v>
      </c>
      <c r="F18" s="1371">
        <v>28</v>
      </c>
      <c r="G18" s="1372">
        <v>6</v>
      </c>
      <c r="H18" s="1373">
        <v>34</v>
      </c>
      <c r="I18" s="1372">
        <v>38</v>
      </c>
      <c r="J18" s="1372">
        <v>14</v>
      </c>
      <c r="K18" s="1373">
        <v>52</v>
      </c>
      <c r="L18" s="1372">
        <v>42</v>
      </c>
      <c r="M18" s="1372" t="s">
        <v>333</v>
      </c>
      <c r="N18" s="1373">
        <v>55</v>
      </c>
      <c r="O18" s="1372">
        <v>45</v>
      </c>
      <c r="P18" s="1372">
        <v>22</v>
      </c>
      <c r="Q18" s="1374">
        <v>67</v>
      </c>
      <c r="R18" s="1370">
        <f t="shared" ref="R18:T18" si="9">R14+R17</f>
        <v>184</v>
      </c>
      <c r="S18" s="843">
        <f t="shared" si="9"/>
        <v>56</v>
      </c>
      <c r="T18" s="1011">
        <f t="shared" si="9"/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365"/>
      <c r="C21" s="6365"/>
      <c r="D21" s="6365"/>
      <c r="E21" s="6365"/>
      <c r="F21" s="6365"/>
      <c r="G21" s="6365"/>
      <c r="H21" s="6365"/>
      <c r="I21" s="6365"/>
      <c r="J21" s="6365"/>
      <c r="K21" s="6365"/>
      <c r="L21" s="6365"/>
      <c r="M21" s="6365"/>
      <c r="N21" s="6365"/>
      <c r="O21" s="6365"/>
      <c r="P21" s="6365"/>
      <c r="Q21" s="6365"/>
      <c r="R21" s="6365"/>
      <c r="S21" s="6365"/>
      <c r="T21" s="6365"/>
    </row>
    <row r="22" spans="2:20">
      <c r="B22" s="345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U25"/>
  <sheetViews>
    <sheetView zoomScale="50" zoomScaleNormal="50" workbookViewId="0">
      <selection activeCell="D25" sqref="D25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4.570312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1" ht="27">
      <c r="A1" s="6362" t="s">
        <v>325</v>
      </c>
      <c r="B1" s="6362"/>
      <c r="C1" s="6362"/>
      <c r="D1" s="6362"/>
      <c r="E1" s="6362"/>
      <c r="F1" s="6362"/>
      <c r="G1" s="6362"/>
      <c r="H1" s="6362"/>
      <c r="I1" s="6362"/>
      <c r="J1" s="6362"/>
      <c r="K1" s="6362"/>
      <c r="L1" s="6362"/>
      <c r="M1" s="6362"/>
      <c r="N1" s="6362"/>
      <c r="O1" s="6362"/>
      <c r="P1" s="6362"/>
      <c r="Q1" s="6362"/>
      <c r="R1" s="6362"/>
      <c r="S1" s="6362"/>
      <c r="T1" s="6362"/>
    </row>
    <row r="2" spans="1:21" ht="27">
      <c r="A2" s="7013"/>
      <c r="B2" s="7013"/>
      <c r="C2" s="7013"/>
      <c r="D2" s="7013"/>
      <c r="E2" s="7013"/>
      <c r="F2" s="7013"/>
      <c r="G2" s="7013"/>
      <c r="H2" s="7013"/>
      <c r="I2" s="7013"/>
      <c r="J2" s="7013"/>
      <c r="K2" s="7013"/>
      <c r="L2" s="7013"/>
      <c r="M2" s="7013"/>
      <c r="N2" s="7013"/>
      <c r="O2" s="7013"/>
      <c r="P2" s="7013"/>
      <c r="Q2" s="7013"/>
      <c r="R2" s="7013"/>
      <c r="S2" s="7013"/>
      <c r="T2" s="7013"/>
    </row>
    <row r="3" spans="1:21" ht="27" customHeight="1">
      <c r="A3" s="6362" t="s">
        <v>434</v>
      </c>
      <c r="B3" s="6362"/>
      <c r="C3" s="6362"/>
      <c r="D3" s="6362"/>
      <c r="E3" s="6362"/>
      <c r="F3" s="6362"/>
      <c r="G3" s="6362"/>
      <c r="H3" s="6362"/>
      <c r="I3" s="6362"/>
      <c r="J3" s="6362"/>
      <c r="K3" s="6362"/>
      <c r="L3" s="6362"/>
      <c r="M3" s="6362"/>
      <c r="N3" s="6362"/>
      <c r="O3" s="6362"/>
      <c r="P3" s="6362"/>
      <c r="Q3" s="6362"/>
      <c r="R3" s="6362"/>
      <c r="S3" s="6362"/>
      <c r="T3" s="6362"/>
    </row>
    <row r="4" spans="1:21" ht="26.25" thickBot="1">
      <c r="B4" s="356"/>
    </row>
    <row r="5" spans="1:21">
      <c r="B5" s="7185" t="s">
        <v>1</v>
      </c>
      <c r="C5" s="7188" t="s">
        <v>2</v>
      </c>
      <c r="D5" s="7189"/>
      <c r="E5" s="7190"/>
      <c r="F5" s="7188" t="s">
        <v>3</v>
      </c>
      <c r="G5" s="7189"/>
      <c r="H5" s="7190"/>
      <c r="I5" s="7188" t="s">
        <v>4</v>
      </c>
      <c r="J5" s="7189"/>
      <c r="K5" s="7190"/>
      <c r="L5" s="7188" t="s">
        <v>5</v>
      </c>
      <c r="M5" s="7189"/>
      <c r="N5" s="7190"/>
      <c r="O5" s="7188">
        <v>5</v>
      </c>
      <c r="P5" s="7189"/>
      <c r="Q5" s="7190"/>
      <c r="R5" s="7194" t="s">
        <v>6</v>
      </c>
      <c r="S5" s="7195"/>
      <c r="T5" s="7196"/>
    </row>
    <row r="6" spans="1:21" ht="26.25" thickBot="1">
      <c r="B6" s="7186"/>
      <c r="C6" s="7191"/>
      <c r="D6" s="7192"/>
      <c r="E6" s="7193"/>
      <c r="F6" s="7191"/>
      <c r="G6" s="7192"/>
      <c r="H6" s="7193"/>
      <c r="I6" s="7191"/>
      <c r="J6" s="7192"/>
      <c r="K6" s="7193"/>
      <c r="L6" s="7191"/>
      <c r="M6" s="7192"/>
      <c r="N6" s="7193"/>
      <c r="O6" s="7191"/>
      <c r="P6" s="7192"/>
      <c r="Q6" s="7193"/>
      <c r="R6" s="7197"/>
      <c r="S6" s="7198"/>
      <c r="T6" s="6989"/>
    </row>
    <row r="7" spans="1:21" ht="42" customHeight="1" thickBot="1">
      <c r="B7" s="7187"/>
      <c r="C7" s="1597" t="s">
        <v>7</v>
      </c>
      <c r="D7" s="1597" t="s">
        <v>8</v>
      </c>
      <c r="E7" s="1598" t="s">
        <v>9</v>
      </c>
      <c r="F7" s="1597" t="s">
        <v>7</v>
      </c>
      <c r="G7" s="1597" t="s">
        <v>8</v>
      </c>
      <c r="H7" s="1598" t="s">
        <v>9</v>
      </c>
      <c r="I7" s="1597" t="s">
        <v>7</v>
      </c>
      <c r="J7" s="1597" t="s">
        <v>8</v>
      </c>
      <c r="K7" s="1598" t="s">
        <v>9</v>
      </c>
      <c r="L7" s="1597" t="s">
        <v>7</v>
      </c>
      <c r="M7" s="1597" t="s">
        <v>8</v>
      </c>
      <c r="N7" s="1598" t="s">
        <v>9</v>
      </c>
      <c r="O7" s="1597" t="s">
        <v>7</v>
      </c>
      <c r="P7" s="1597" t="s">
        <v>8</v>
      </c>
      <c r="Q7" s="1598" t="s">
        <v>9</v>
      </c>
      <c r="R7" s="1597" t="s">
        <v>7</v>
      </c>
      <c r="S7" s="1597" t="s">
        <v>8</v>
      </c>
      <c r="T7" s="1793" t="s">
        <v>9</v>
      </c>
    </row>
    <row r="8" spans="1:21" ht="27" outlineLevel="1" thickBot="1">
      <c r="B8" s="1584" t="s">
        <v>10</v>
      </c>
      <c r="C8" s="1585"/>
      <c r="D8" s="1586"/>
      <c r="E8" s="1587"/>
      <c r="F8" s="1588"/>
      <c r="G8" s="1586"/>
      <c r="H8" s="1587"/>
      <c r="I8" s="1585"/>
      <c r="J8" s="1586"/>
      <c r="K8" s="1587"/>
      <c r="L8" s="1585"/>
      <c r="M8" s="1586"/>
      <c r="N8" s="1586"/>
      <c r="O8" s="1586"/>
      <c r="P8" s="1586"/>
      <c r="Q8" s="4949"/>
      <c r="R8" s="4959"/>
      <c r="S8" s="4960"/>
      <c r="T8" s="4960"/>
    </row>
    <row r="9" spans="1:21" ht="28.5" outlineLevel="1" thickBot="1">
      <c r="B9" s="1791" t="s">
        <v>313</v>
      </c>
      <c r="C9" s="4812">
        <f>C13+C16</f>
        <v>29</v>
      </c>
      <c r="D9" s="4812">
        <f t="shared" ref="D9:E9" si="0">D13+D16</f>
        <v>14</v>
      </c>
      <c r="E9" s="4812">
        <f t="shared" si="0"/>
        <v>43</v>
      </c>
      <c r="F9" s="4813">
        <f>'[1]Спец. ИБХиФ'!E8</f>
        <v>31</v>
      </c>
      <c r="G9" s="4814">
        <v>4</v>
      </c>
      <c r="H9" s="4815">
        <v>35</v>
      </c>
      <c r="I9" s="4813">
        <v>30</v>
      </c>
      <c r="J9" s="4814">
        <v>9</v>
      </c>
      <c r="K9" s="4816">
        <v>39</v>
      </c>
      <c r="L9" s="4817">
        <v>32</v>
      </c>
      <c r="M9" s="4817">
        <v>12</v>
      </c>
      <c r="N9" s="4818">
        <v>44</v>
      </c>
      <c r="O9" s="4819">
        <v>45</v>
      </c>
      <c r="P9" s="4819">
        <v>15</v>
      </c>
      <c r="Q9" s="4950">
        <v>60</v>
      </c>
      <c r="R9" s="4961">
        <f t="shared" ref="R9:T9" si="1">R13+R16</f>
        <v>167</v>
      </c>
      <c r="S9" s="4961">
        <f t="shared" si="1"/>
        <v>54</v>
      </c>
      <c r="T9" s="4961">
        <f t="shared" si="1"/>
        <v>221</v>
      </c>
      <c r="U9" s="4899"/>
    </row>
    <row r="10" spans="1:21" ht="28.5" outlineLevel="1" thickBot="1">
      <c r="B10" s="1792" t="s">
        <v>14</v>
      </c>
      <c r="C10" s="4820">
        <f t="shared" ref="C10:E10" si="2">SUM(C9)</f>
        <v>29</v>
      </c>
      <c r="D10" s="4821">
        <f t="shared" si="2"/>
        <v>14</v>
      </c>
      <c r="E10" s="4822">
        <f t="shared" si="2"/>
        <v>43</v>
      </c>
      <c r="F10" s="4823">
        <f t="shared" ref="F10:I10" si="3">SUM(F9)</f>
        <v>31</v>
      </c>
      <c r="G10" s="4824">
        <v>4</v>
      </c>
      <c r="H10" s="4825">
        <v>35</v>
      </c>
      <c r="I10" s="4813">
        <f t="shared" si="3"/>
        <v>30</v>
      </c>
      <c r="J10" s="4814">
        <v>9</v>
      </c>
      <c r="K10" s="4816">
        <v>39</v>
      </c>
      <c r="L10" s="4824">
        <v>32</v>
      </c>
      <c r="M10" s="4824">
        <v>12</v>
      </c>
      <c r="N10" s="4826">
        <v>44</v>
      </c>
      <c r="O10" s="4827">
        <v>45</v>
      </c>
      <c r="P10" s="4827">
        <v>15</v>
      </c>
      <c r="Q10" s="4951">
        <v>60</v>
      </c>
      <c r="R10" s="4962">
        <f t="shared" ref="R10:T10" si="4">SUM(R9)</f>
        <v>167</v>
      </c>
      <c r="S10" s="4962">
        <f t="shared" si="4"/>
        <v>54</v>
      </c>
      <c r="T10" s="4963">
        <f t="shared" si="4"/>
        <v>221</v>
      </c>
    </row>
    <row r="11" spans="1:21" ht="27.75" thickBot="1">
      <c r="B11" s="1590" t="s">
        <v>15</v>
      </c>
      <c r="C11" s="4828"/>
      <c r="D11" s="4829"/>
      <c r="E11" s="4830"/>
      <c r="F11" s="4828"/>
      <c r="G11" s="4829"/>
      <c r="H11" s="4831"/>
      <c r="I11" s="4832"/>
      <c r="J11" s="4833"/>
      <c r="K11" s="4834"/>
      <c r="L11" s="4835"/>
      <c r="M11" s="4836"/>
      <c r="N11" s="4837"/>
      <c r="O11" s="4832"/>
      <c r="P11" s="4833"/>
      <c r="Q11" s="4952"/>
      <c r="R11" s="4964"/>
      <c r="S11" s="4965"/>
      <c r="T11" s="4966"/>
    </row>
    <row r="12" spans="1:21" ht="28.5" thickBot="1">
      <c r="B12" s="1591" t="s">
        <v>16</v>
      </c>
      <c r="C12" s="4838"/>
      <c r="D12" s="4839"/>
      <c r="E12" s="4840"/>
      <c r="F12" s="4841"/>
      <c r="G12" s="4839"/>
      <c r="H12" s="4842"/>
      <c r="I12" s="4843"/>
      <c r="J12" s="4844"/>
      <c r="K12" s="4845"/>
      <c r="L12" s="4846"/>
      <c r="M12" s="4847"/>
      <c r="N12" s="4848"/>
      <c r="O12" s="4849"/>
      <c r="P12" s="4850"/>
      <c r="Q12" s="4953"/>
      <c r="R12" s="4967"/>
      <c r="S12" s="4968"/>
      <c r="T12" s="4969"/>
    </row>
    <row r="13" spans="1:21" ht="27.75" outlineLevel="1">
      <c r="B13" s="1592" t="s">
        <v>313</v>
      </c>
      <c r="C13" s="4851">
        <v>29</v>
      </c>
      <c r="D13" s="4852">
        <v>14</v>
      </c>
      <c r="E13" s="4853">
        <f t="shared" ref="E13" si="5">SUM(C13:D13)</f>
        <v>43</v>
      </c>
      <c r="F13" s="4854">
        <v>29</v>
      </c>
      <c r="G13" s="4827">
        <v>4</v>
      </c>
      <c r="H13" s="4855">
        <v>33</v>
      </c>
      <c r="I13" s="4856">
        <v>30</v>
      </c>
      <c r="J13" s="4857">
        <v>8</v>
      </c>
      <c r="K13" s="4858">
        <v>38</v>
      </c>
      <c r="L13" s="4827">
        <v>32</v>
      </c>
      <c r="M13" s="4827">
        <v>12</v>
      </c>
      <c r="N13" s="4859">
        <v>44</v>
      </c>
      <c r="O13" s="4854">
        <v>45</v>
      </c>
      <c r="P13" s="4827">
        <v>14</v>
      </c>
      <c r="Q13" s="4951">
        <v>59</v>
      </c>
      <c r="R13" s="4970">
        <f>C13+F13+I13+L13+O13</f>
        <v>165</v>
      </c>
      <c r="S13" s="4971">
        <f t="shared" ref="S13:T13" si="6">D13+G13+J13+M13+P13</f>
        <v>52</v>
      </c>
      <c r="T13" s="4972">
        <f t="shared" si="6"/>
        <v>217</v>
      </c>
    </row>
    <row r="14" spans="1:21" ht="28.5" outlineLevel="1" thickBot="1">
      <c r="B14" s="1593" t="s">
        <v>17</v>
      </c>
      <c r="C14" s="4860">
        <f>SUM(C13)</f>
        <v>29</v>
      </c>
      <c r="D14" s="4861">
        <f>SUM(D13)</f>
        <v>14</v>
      </c>
      <c r="E14" s="4862">
        <f>SUM(C14:D14)</f>
        <v>43</v>
      </c>
      <c r="F14" s="4863">
        <f t="shared" ref="F14:I14" si="7">SUM(F13)</f>
        <v>29</v>
      </c>
      <c r="G14" s="4864">
        <v>4</v>
      </c>
      <c r="H14" s="4865">
        <f t="shared" si="7"/>
        <v>33</v>
      </c>
      <c r="I14" s="4866">
        <f t="shared" si="7"/>
        <v>30</v>
      </c>
      <c r="J14" s="4867">
        <v>8</v>
      </c>
      <c r="K14" s="4868">
        <v>38</v>
      </c>
      <c r="L14" s="4864">
        <v>32</v>
      </c>
      <c r="M14" s="4864">
        <v>12</v>
      </c>
      <c r="N14" s="4869">
        <v>44</v>
      </c>
      <c r="O14" s="4863">
        <v>45</v>
      </c>
      <c r="P14" s="4864">
        <v>14</v>
      </c>
      <c r="Q14" s="4954">
        <v>59</v>
      </c>
      <c r="R14" s="4973">
        <f t="shared" ref="R14:T14" si="8">SUM(R13:R13)</f>
        <v>165</v>
      </c>
      <c r="S14" s="4974">
        <f t="shared" si="8"/>
        <v>52</v>
      </c>
      <c r="T14" s="4974">
        <f t="shared" si="8"/>
        <v>217</v>
      </c>
    </row>
    <row r="15" spans="1:21" ht="45">
      <c r="B15" s="1594" t="s">
        <v>18</v>
      </c>
      <c r="C15" s="4870"/>
      <c r="D15" s="4871"/>
      <c r="E15" s="4872"/>
      <c r="F15" s="4873"/>
      <c r="G15" s="4847"/>
      <c r="H15" s="4874"/>
      <c r="I15" s="4873"/>
      <c r="J15" s="4847"/>
      <c r="K15" s="4848"/>
      <c r="L15" s="4873"/>
      <c r="M15" s="4847"/>
      <c r="N15" s="4848"/>
      <c r="O15" s="4846"/>
      <c r="P15" s="4847"/>
      <c r="Q15" s="4955"/>
      <c r="R15" s="4975"/>
      <c r="S15" s="4976"/>
      <c r="T15" s="4977"/>
    </row>
    <row r="16" spans="1:21" ht="28.5" outlineLevel="1" thickBot="1">
      <c r="B16" s="1589" t="s">
        <v>313</v>
      </c>
      <c r="C16" s="4875">
        <v>0</v>
      </c>
      <c r="D16" s="4876">
        <v>0</v>
      </c>
      <c r="E16" s="4877">
        <f t="shared" ref="E16" si="9">SUM(C16:D16)</f>
        <v>0</v>
      </c>
      <c r="F16" s="4878">
        <v>2</v>
      </c>
      <c r="G16" s="4879">
        <f t="shared" ref="G16" si="10">D16</f>
        <v>0</v>
      </c>
      <c r="H16" s="4880">
        <v>2</v>
      </c>
      <c r="I16" s="4878">
        <v>0</v>
      </c>
      <c r="J16" s="4879">
        <v>1</v>
      </c>
      <c r="K16" s="4881">
        <v>1</v>
      </c>
      <c r="L16" s="4878">
        <v>0</v>
      </c>
      <c r="M16" s="4879">
        <v>0</v>
      </c>
      <c r="N16" s="4881">
        <v>0</v>
      </c>
      <c r="O16" s="4882">
        <v>0</v>
      </c>
      <c r="P16" s="4879">
        <v>1</v>
      </c>
      <c r="Q16" s="4956">
        <v>1</v>
      </c>
      <c r="R16" s="4978">
        <f>C16+F16+I16+L16+O16</f>
        <v>2</v>
      </c>
      <c r="S16" s="4979">
        <f>D16+G16+J16+M16+P16</f>
        <v>2</v>
      </c>
      <c r="T16" s="4980">
        <f>E16+H16+K16+N16+Q16</f>
        <v>4</v>
      </c>
    </row>
    <row r="17" spans="2:21" ht="47.25" outlineLevel="1" thickBot="1">
      <c r="B17" s="1595" t="s">
        <v>19</v>
      </c>
      <c r="C17" s="1581">
        <f>C16</f>
        <v>0</v>
      </c>
      <c r="D17" s="1581">
        <f t="shared" ref="D17:T17" si="11">D16</f>
        <v>0</v>
      </c>
      <c r="E17" s="1581">
        <f t="shared" si="11"/>
        <v>0</v>
      </c>
      <c r="F17" s="1581">
        <f t="shared" si="11"/>
        <v>2</v>
      </c>
      <c r="G17" s="1581">
        <f t="shared" si="11"/>
        <v>0</v>
      </c>
      <c r="H17" s="1759">
        <f t="shared" si="11"/>
        <v>2</v>
      </c>
      <c r="I17" s="1581">
        <f t="shared" si="11"/>
        <v>0</v>
      </c>
      <c r="J17" s="1581">
        <f t="shared" si="11"/>
        <v>1</v>
      </c>
      <c r="K17" s="1581">
        <f t="shared" si="11"/>
        <v>1</v>
      </c>
      <c r="L17" s="1581">
        <f t="shared" si="11"/>
        <v>0</v>
      </c>
      <c r="M17" s="1581">
        <f t="shared" si="11"/>
        <v>0</v>
      </c>
      <c r="N17" s="1583">
        <f t="shared" si="11"/>
        <v>0</v>
      </c>
      <c r="O17" s="1582">
        <f t="shared" si="11"/>
        <v>0</v>
      </c>
      <c r="P17" s="1581">
        <f t="shared" si="11"/>
        <v>1</v>
      </c>
      <c r="Q17" s="4957">
        <f t="shared" si="11"/>
        <v>1</v>
      </c>
      <c r="R17" s="4981">
        <f t="shared" si="11"/>
        <v>2</v>
      </c>
      <c r="S17" s="4981">
        <f t="shared" si="11"/>
        <v>2</v>
      </c>
      <c r="T17" s="4982">
        <f t="shared" si="11"/>
        <v>4</v>
      </c>
    </row>
    <row r="18" spans="2:21" ht="30.75" thickBot="1">
      <c r="B18" s="1596" t="s">
        <v>20</v>
      </c>
      <c r="C18" s="4883">
        <f>C14+C17</f>
        <v>29</v>
      </c>
      <c r="D18" s="4883">
        <f t="shared" ref="D18:T18" si="12">D14+D17</f>
        <v>14</v>
      </c>
      <c r="E18" s="4883">
        <f t="shared" si="12"/>
        <v>43</v>
      </c>
      <c r="F18" s="4883">
        <f t="shared" si="12"/>
        <v>31</v>
      </c>
      <c r="G18" s="4883">
        <f t="shared" si="12"/>
        <v>4</v>
      </c>
      <c r="H18" s="4883">
        <f t="shared" si="12"/>
        <v>35</v>
      </c>
      <c r="I18" s="4883">
        <f t="shared" si="12"/>
        <v>30</v>
      </c>
      <c r="J18" s="4883">
        <f t="shared" si="12"/>
        <v>9</v>
      </c>
      <c r="K18" s="4883">
        <f t="shared" si="12"/>
        <v>39</v>
      </c>
      <c r="L18" s="4883">
        <f t="shared" si="12"/>
        <v>32</v>
      </c>
      <c r="M18" s="4883">
        <f t="shared" si="12"/>
        <v>12</v>
      </c>
      <c r="N18" s="4883">
        <f t="shared" si="12"/>
        <v>44</v>
      </c>
      <c r="O18" s="4883">
        <f t="shared" si="12"/>
        <v>45</v>
      </c>
      <c r="P18" s="4883">
        <f t="shared" si="12"/>
        <v>15</v>
      </c>
      <c r="Q18" s="4958">
        <f t="shared" si="12"/>
        <v>60</v>
      </c>
      <c r="R18" s="4983">
        <f t="shared" si="12"/>
        <v>167</v>
      </c>
      <c r="S18" s="4983">
        <f t="shared" si="12"/>
        <v>54</v>
      </c>
      <c r="T18" s="4984">
        <f t="shared" si="12"/>
        <v>221</v>
      </c>
      <c r="U18" s="4899"/>
    </row>
    <row r="19" spans="2:21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1">
      <c r="B21" s="6463"/>
      <c r="C21" s="6463"/>
      <c r="D21" s="6463"/>
      <c r="E21" s="6463"/>
      <c r="F21" s="6463"/>
      <c r="G21" s="6463"/>
      <c r="H21" s="6463"/>
      <c r="I21" s="6463"/>
      <c r="J21" s="6463"/>
      <c r="K21" s="6463"/>
      <c r="L21" s="6463"/>
      <c r="M21" s="6463"/>
      <c r="N21" s="6463"/>
      <c r="O21" s="6463"/>
      <c r="P21" s="6463"/>
      <c r="Q21" s="6463"/>
      <c r="R21" s="6463"/>
      <c r="S21" s="6463"/>
      <c r="T21" s="6463"/>
    </row>
    <row r="22" spans="2:21">
      <c r="B22" s="1730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1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1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I30" sqref="I30"/>
    </sheetView>
  </sheetViews>
  <sheetFormatPr defaultRowHeight="20.25"/>
  <cols>
    <col min="1" max="1" width="73.42578125" style="430" customWidth="1"/>
    <col min="2" max="2" width="11.42578125" style="430" customWidth="1"/>
    <col min="3" max="3" width="12.140625" style="430" customWidth="1"/>
    <col min="4" max="4" width="11" style="430" customWidth="1"/>
    <col min="5" max="5" width="11.5703125" style="430" customWidth="1"/>
    <col min="6" max="6" width="9.85546875" style="430" customWidth="1"/>
    <col min="7" max="7" width="9.5703125" style="430" customWidth="1"/>
    <col min="8" max="8" width="12.42578125" style="430" customWidth="1"/>
    <col min="9" max="9" width="13.140625" style="430" customWidth="1"/>
    <col min="10" max="10" width="10.7109375" style="430" customWidth="1"/>
    <col min="11" max="256" width="9.140625" style="430"/>
    <col min="257" max="257" width="89" style="430" customWidth="1"/>
    <col min="258" max="258" width="11.42578125" style="430" customWidth="1"/>
    <col min="259" max="259" width="12.140625" style="430" customWidth="1"/>
    <col min="260" max="260" width="11" style="430" customWidth="1"/>
    <col min="261" max="261" width="11.5703125" style="430" customWidth="1"/>
    <col min="262" max="262" width="9.85546875" style="430" customWidth="1"/>
    <col min="263" max="263" width="9.5703125" style="430" customWidth="1"/>
    <col min="264" max="264" width="12.42578125" style="430" customWidth="1"/>
    <col min="265" max="265" width="13.140625" style="430" customWidth="1"/>
    <col min="266" max="266" width="10.7109375" style="430" customWidth="1"/>
    <col min="267" max="512" width="9.140625" style="430"/>
    <col min="513" max="513" width="89" style="430" customWidth="1"/>
    <col min="514" max="514" width="11.42578125" style="430" customWidth="1"/>
    <col min="515" max="515" width="12.140625" style="430" customWidth="1"/>
    <col min="516" max="516" width="11" style="430" customWidth="1"/>
    <col min="517" max="517" width="11.5703125" style="430" customWidth="1"/>
    <col min="518" max="518" width="9.85546875" style="430" customWidth="1"/>
    <col min="519" max="519" width="9.5703125" style="430" customWidth="1"/>
    <col min="520" max="520" width="12.42578125" style="430" customWidth="1"/>
    <col min="521" max="521" width="13.140625" style="430" customWidth="1"/>
    <col min="522" max="522" width="10.7109375" style="430" customWidth="1"/>
    <col min="523" max="768" width="9.140625" style="430"/>
    <col min="769" max="769" width="89" style="430" customWidth="1"/>
    <col min="770" max="770" width="11.42578125" style="430" customWidth="1"/>
    <col min="771" max="771" width="12.140625" style="430" customWidth="1"/>
    <col min="772" max="772" width="11" style="430" customWidth="1"/>
    <col min="773" max="773" width="11.5703125" style="430" customWidth="1"/>
    <col min="774" max="774" width="9.85546875" style="430" customWidth="1"/>
    <col min="775" max="775" width="9.5703125" style="430" customWidth="1"/>
    <col min="776" max="776" width="12.42578125" style="430" customWidth="1"/>
    <col min="777" max="777" width="13.140625" style="430" customWidth="1"/>
    <col min="778" max="778" width="10.7109375" style="430" customWidth="1"/>
    <col min="779" max="1024" width="9.140625" style="430"/>
    <col min="1025" max="1025" width="89" style="430" customWidth="1"/>
    <col min="1026" max="1026" width="11.42578125" style="430" customWidth="1"/>
    <col min="1027" max="1027" width="12.140625" style="430" customWidth="1"/>
    <col min="1028" max="1028" width="11" style="430" customWidth="1"/>
    <col min="1029" max="1029" width="11.5703125" style="430" customWidth="1"/>
    <col min="1030" max="1030" width="9.85546875" style="430" customWidth="1"/>
    <col min="1031" max="1031" width="9.5703125" style="430" customWidth="1"/>
    <col min="1032" max="1032" width="12.42578125" style="430" customWidth="1"/>
    <col min="1033" max="1033" width="13.140625" style="430" customWidth="1"/>
    <col min="1034" max="1034" width="10.7109375" style="430" customWidth="1"/>
    <col min="1035" max="1280" width="9.140625" style="430"/>
    <col min="1281" max="1281" width="89" style="430" customWidth="1"/>
    <col min="1282" max="1282" width="11.42578125" style="430" customWidth="1"/>
    <col min="1283" max="1283" width="12.140625" style="430" customWidth="1"/>
    <col min="1284" max="1284" width="11" style="430" customWidth="1"/>
    <col min="1285" max="1285" width="11.5703125" style="430" customWidth="1"/>
    <col min="1286" max="1286" width="9.85546875" style="430" customWidth="1"/>
    <col min="1287" max="1287" width="9.5703125" style="430" customWidth="1"/>
    <col min="1288" max="1288" width="12.42578125" style="430" customWidth="1"/>
    <col min="1289" max="1289" width="13.140625" style="430" customWidth="1"/>
    <col min="1290" max="1290" width="10.7109375" style="430" customWidth="1"/>
    <col min="1291" max="1536" width="9.140625" style="430"/>
    <col min="1537" max="1537" width="89" style="430" customWidth="1"/>
    <col min="1538" max="1538" width="11.42578125" style="430" customWidth="1"/>
    <col min="1539" max="1539" width="12.140625" style="430" customWidth="1"/>
    <col min="1540" max="1540" width="11" style="430" customWidth="1"/>
    <col min="1541" max="1541" width="11.5703125" style="430" customWidth="1"/>
    <col min="1542" max="1542" width="9.85546875" style="430" customWidth="1"/>
    <col min="1543" max="1543" width="9.5703125" style="430" customWidth="1"/>
    <col min="1544" max="1544" width="12.42578125" style="430" customWidth="1"/>
    <col min="1545" max="1545" width="13.140625" style="430" customWidth="1"/>
    <col min="1546" max="1546" width="10.7109375" style="430" customWidth="1"/>
    <col min="1547" max="1792" width="9.140625" style="430"/>
    <col min="1793" max="1793" width="89" style="430" customWidth="1"/>
    <col min="1794" max="1794" width="11.42578125" style="430" customWidth="1"/>
    <col min="1795" max="1795" width="12.140625" style="430" customWidth="1"/>
    <col min="1796" max="1796" width="11" style="430" customWidth="1"/>
    <col min="1797" max="1797" width="11.5703125" style="430" customWidth="1"/>
    <col min="1798" max="1798" width="9.85546875" style="430" customWidth="1"/>
    <col min="1799" max="1799" width="9.5703125" style="430" customWidth="1"/>
    <col min="1800" max="1800" width="12.42578125" style="430" customWidth="1"/>
    <col min="1801" max="1801" width="13.140625" style="430" customWidth="1"/>
    <col min="1802" max="1802" width="10.7109375" style="430" customWidth="1"/>
    <col min="1803" max="2048" width="9.140625" style="430"/>
    <col min="2049" max="2049" width="89" style="430" customWidth="1"/>
    <col min="2050" max="2050" width="11.42578125" style="430" customWidth="1"/>
    <col min="2051" max="2051" width="12.140625" style="430" customWidth="1"/>
    <col min="2052" max="2052" width="11" style="430" customWidth="1"/>
    <col min="2053" max="2053" width="11.5703125" style="430" customWidth="1"/>
    <col min="2054" max="2054" width="9.85546875" style="430" customWidth="1"/>
    <col min="2055" max="2055" width="9.5703125" style="430" customWidth="1"/>
    <col min="2056" max="2056" width="12.42578125" style="430" customWidth="1"/>
    <col min="2057" max="2057" width="13.140625" style="430" customWidth="1"/>
    <col min="2058" max="2058" width="10.7109375" style="430" customWidth="1"/>
    <col min="2059" max="2304" width="9.140625" style="430"/>
    <col min="2305" max="2305" width="89" style="430" customWidth="1"/>
    <col min="2306" max="2306" width="11.42578125" style="430" customWidth="1"/>
    <col min="2307" max="2307" width="12.140625" style="430" customWidth="1"/>
    <col min="2308" max="2308" width="11" style="430" customWidth="1"/>
    <col min="2309" max="2309" width="11.5703125" style="430" customWidth="1"/>
    <col min="2310" max="2310" width="9.85546875" style="430" customWidth="1"/>
    <col min="2311" max="2311" width="9.5703125" style="430" customWidth="1"/>
    <col min="2312" max="2312" width="12.42578125" style="430" customWidth="1"/>
    <col min="2313" max="2313" width="13.140625" style="430" customWidth="1"/>
    <col min="2314" max="2314" width="10.7109375" style="430" customWidth="1"/>
    <col min="2315" max="2560" width="9.140625" style="430"/>
    <col min="2561" max="2561" width="89" style="430" customWidth="1"/>
    <col min="2562" max="2562" width="11.42578125" style="430" customWidth="1"/>
    <col min="2563" max="2563" width="12.140625" style="430" customWidth="1"/>
    <col min="2564" max="2564" width="11" style="430" customWidth="1"/>
    <col min="2565" max="2565" width="11.5703125" style="430" customWidth="1"/>
    <col min="2566" max="2566" width="9.85546875" style="430" customWidth="1"/>
    <col min="2567" max="2567" width="9.5703125" style="430" customWidth="1"/>
    <col min="2568" max="2568" width="12.42578125" style="430" customWidth="1"/>
    <col min="2569" max="2569" width="13.140625" style="430" customWidth="1"/>
    <col min="2570" max="2570" width="10.7109375" style="430" customWidth="1"/>
    <col min="2571" max="2816" width="9.140625" style="430"/>
    <col min="2817" max="2817" width="89" style="430" customWidth="1"/>
    <col min="2818" max="2818" width="11.42578125" style="430" customWidth="1"/>
    <col min="2819" max="2819" width="12.140625" style="430" customWidth="1"/>
    <col min="2820" max="2820" width="11" style="430" customWidth="1"/>
    <col min="2821" max="2821" width="11.5703125" style="430" customWidth="1"/>
    <col min="2822" max="2822" width="9.85546875" style="430" customWidth="1"/>
    <col min="2823" max="2823" width="9.5703125" style="430" customWidth="1"/>
    <col min="2824" max="2824" width="12.42578125" style="430" customWidth="1"/>
    <col min="2825" max="2825" width="13.140625" style="430" customWidth="1"/>
    <col min="2826" max="2826" width="10.7109375" style="430" customWidth="1"/>
    <col min="2827" max="3072" width="9.140625" style="430"/>
    <col min="3073" max="3073" width="89" style="430" customWidth="1"/>
    <col min="3074" max="3074" width="11.42578125" style="430" customWidth="1"/>
    <col min="3075" max="3075" width="12.140625" style="430" customWidth="1"/>
    <col min="3076" max="3076" width="11" style="430" customWidth="1"/>
    <col min="3077" max="3077" width="11.5703125" style="430" customWidth="1"/>
    <col min="3078" max="3078" width="9.85546875" style="430" customWidth="1"/>
    <col min="3079" max="3079" width="9.5703125" style="430" customWidth="1"/>
    <col min="3080" max="3080" width="12.42578125" style="430" customWidth="1"/>
    <col min="3081" max="3081" width="13.140625" style="430" customWidth="1"/>
    <col min="3082" max="3082" width="10.7109375" style="430" customWidth="1"/>
    <col min="3083" max="3328" width="9.140625" style="430"/>
    <col min="3329" max="3329" width="89" style="430" customWidth="1"/>
    <col min="3330" max="3330" width="11.42578125" style="430" customWidth="1"/>
    <col min="3331" max="3331" width="12.140625" style="430" customWidth="1"/>
    <col min="3332" max="3332" width="11" style="430" customWidth="1"/>
    <col min="3333" max="3333" width="11.5703125" style="430" customWidth="1"/>
    <col min="3334" max="3334" width="9.85546875" style="430" customWidth="1"/>
    <col min="3335" max="3335" width="9.5703125" style="430" customWidth="1"/>
    <col min="3336" max="3336" width="12.42578125" style="430" customWidth="1"/>
    <col min="3337" max="3337" width="13.140625" style="430" customWidth="1"/>
    <col min="3338" max="3338" width="10.7109375" style="430" customWidth="1"/>
    <col min="3339" max="3584" width="9.140625" style="430"/>
    <col min="3585" max="3585" width="89" style="430" customWidth="1"/>
    <col min="3586" max="3586" width="11.42578125" style="430" customWidth="1"/>
    <col min="3587" max="3587" width="12.140625" style="430" customWidth="1"/>
    <col min="3588" max="3588" width="11" style="430" customWidth="1"/>
    <col min="3589" max="3589" width="11.5703125" style="430" customWidth="1"/>
    <col min="3590" max="3590" width="9.85546875" style="430" customWidth="1"/>
    <col min="3591" max="3591" width="9.5703125" style="430" customWidth="1"/>
    <col min="3592" max="3592" width="12.42578125" style="430" customWidth="1"/>
    <col min="3593" max="3593" width="13.140625" style="430" customWidth="1"/>
    <col min="3594" max="3594" width="10.7109375" style="430" customWidth="1"/>
    <col min="3595" max="3840" width="9.140625" style="430"/>
    <col min="3841" max="3841" width="89" style="430" customWidth="1"/>
    <col min="3842" max="3842" width="11.42578125" style="430" customWidth="1"/>
    <col min="3843" max="3843" width="12.140625" style="430" customWidth="1"/>
    <col min="3844" max="3844" width="11" style="430" customWidth="1"/>
    <col min="3845" max="3845" width="11.5703125" style="430" customWidth="1"/>
    <col min="3846" max="3846" width="9.85546875" style="430" customWidth="1"/>
    <col min="3847" max="3847" width="9.5703125" style="430" customWidth="1"/>
    <col min="3848" max="3848" width="12.42578125" style="430" customWidth="1"/>
    <col min="3849" max="3849" width="13.140625" style="430" customWidth="1"/>
    <col min="3850" max="3850" width="10.7109375" style="430" customWidth="1"/>
    <col min="3851" max="4096" width="9.140625" style="430"/>
    <col min="4097" max="4097" width="89" style="430" customWidth="1"/>
    <col min="4098" max="4098" width="11.42578125" style="430" customWidth="1"/>
    <col min="4099" max="4099" width="12.140625" style="430" customWidth="1"/>
    <col min="4100" max="4100" width="11" style="430" customWidth="1"/>
    <col min="4101" max="4101" width="11.5703125" style="430" customWidth="1"/>
    <col min="4102" max="4102" width="9.85546875" style="430" customWidth="1"/>
    <col min="4103" max="4103" width="9.5703125" style="430" customWidth="1"/>
    <col min="4104" max="4104" width="12.42578125" style="430" customWidth="1"/>
    <col min="4105" max="4105" width="13.140625" style="430" customWidth="1"/>
    <col min="4106" max="4106" width="10.7109375" style="430" customWidth="1"/>
    <col min="4107" max="4352" width="9.140625" style="430"/>
    <col min="4353" max="4353" width="89" style="430" customWidth="1"/>
    <col min="4354" max="4354" width="11.42578125" style="430" customWidth="1"/>
    <col min="4355" max="4355" width="12.140625" style="430" customWidth="1"/>
    <col min="4356" max="4356" width="11" style="430" customWidth="1"/>
    <col min="4357" max="4357" width="11.5703125" style="430" customWidth="1"/>
    <col min="4358" max="4358" width="9.85546875" style="430" customWidth="1"/>
    <col min="4359" max="4359" width="9.5703125" style="430" customWidth="1"/>
    <col min="4360" max="4360" width="12.42578125" style="430" customWidth="1"/>
    <col min="4361" max="4361" width="13.140625" style="430" customWidth="1"/>
    <col min="4362" max="4362" width="10.7109375" style="430" customWidth="1"/>
    <col min="4363" max="4608" width="9.140625" style="430"/>
    <col min="4609" max="4609" width="89" style="430" customWidth="1"/>
    <col min="4610" max="4610" width="11.42578125" style="430" customWidth="1"/>
    <col min="4611" max="4611" width="12.140625" style="430" customWidth="1"/>
    <col min="4612" max="4612" width="11" style="430" customWidth="1"/>
    <col min="4613" max="4613" width="11.5703125" style="430" customWidth="1"/>
    <col min="4614" max="4614" width="9.85546875" style="430" customWidth="1"/>
    <col min="4615" max="4615" width="9.5703125" style="430" customWidth="1"/>
    <col min="4616" max="4616" width="12.42578125" style="430" customWidth="1"/>
    <col min="4617" max="4617" width="13.140625" style="430" customWidth="1"/>
    <col min="4618" max="4618" width="10.7109375" style="430" customWidth="1"/>
    <col min="4619" max="4864" width="9.140625" style="430"/>
    <col min="4865" max="4865" width="89" style="430" customWidth="1"/>
    <col min="4866" max="4866" width="11.42578125" style="430" customWidth="1"/>
    <col min="4867" max="4867" width="12.140625" style="430" customWidth="1"/>
    <col min="4868" max="4868" width="11" style="430" customWidth="1"/>
    <col min="4869" max="4869" width="11.5703125" style="430" customWidth="1"/>
    <col min="4870" max="4870" width="9.85546875" style="430" customWidth="1"/>
    <col min="4871" max="4871" width="9.5703125" style="430" customWidth="1"/>
    <col min="4872" max="4872" width="12.42578125" style="430" customWidth="1"/>
    <col min="4873" max="4873" width="13.140625" style="430" customWidth="1"/>
    <col min="4874" max="4874" width="10.7109375" style="430" customWidth="1"/>
    <col min="4875" max="5120" width="9.140625" style="430"/>
    <col min="5121" max="5121" width="89" style="430" customWidth="1"/>
    <col min="5122" max="5122" width="11.42578125" style="430" customWidth="1"/>
    <col min="5123" max="5123" width="12.140625" style="430" customWidth="1"/>
    <col min="5124" max="5124" width="11" style="430" customWidth="1"/>
    <col min="5125" max="5125" width="11.5703125" style="430" customWidth="1"/>
    <col min="5126" max="5126" width="9.85546875" style="430" customWidth="1"/>
    <col min="5127" max="5127" width="9.5703125" style="430" customWidth="1"/>
    <col min="5128" max="5128" width="12.42578125" style="430" customWidth="1"/>
    <col min="5129" max="5129" width="13.140625" style="430" customWidth="1"/>
    <col min="5130" max="5130" width="10.7109375" style="430" customWidth="1"/>
    <col min="5131" max="5376" width="9.140625" style="430"/>
    <col min="5377" max="5377" width="89" style="430" customWidth="1"/>
    <col min="5378" max="5378" width="11.42578125" style="430" customWidth="1"/>
    <col min="5379" max="5379" width="12.140625" style="430" customWidth="1"/>
    <col min="5380" max="5380" width="11" style="430" customWidth="1"/>
    <col min="5381" max="5381" width="11.5703125" style="430" customWidth="1"/>
    <col min="5382" max="5382" width="9.85546875" style="430" customWidth="1"/>
    <col min="5383" max="5383" width="9.5703125" style="430" customWidth="1"/>
    <col min="5384" max="5384" width="12.42578125" style="430" customWidth="1"/>
    <col min="5385" max="5385" width="13.140625" style="430" customWidth="1"/>
    <col min="5386" max="5386" width="10.7109375" style="430" customWidth="1"/>
    <col min="5387" max="5632" width="9.140625" style="430"/>
    <col min="5633" max="5633" width="89" style="430" customWidth="1"/>
    <col min="5634" max="5634" width="11.42578125" style="430" customWidth="1"/>
    <col min="5635" max="5635" width="12.140625" style="430" customWidth="1"/>
    <col min="5636" max="5636" width="11" style="430" customWidth="1"/>
    <col min="5637" max="5637" width="11.5703125" style="430" customWidth="1"/>
    <col min="5638" max="5638" width="9.85546875" style="430" customWidth="1"/>
    <col min="5639" max="5639" width="9.5703125" style="430" customWidth="1"/>
    <col min="5640" max="5640" width="12.42578125" style="430" customWidth="1"/>
    <col min="5641" max="5641" width="13.140625" style="430" customWidth="1"/>
    <col min="5642" max="5642" width="10.7109375" style="430" customWidth="1"/>
    <col min="5643" max="5888" width="9.140625" style="430"/>
    <col min="5889" max="5889" width="89" style="430" customWidth="1"/>
    <col min="5890" max="5890" width="11.42578125" style="430" customWidth="1"/>
    <col min="5891" max="5891" width="12.140625" style="430" customWidth="1"/>
    <col min="5892" max="5892" width="11" style="430" customWidth="1"/>
    <col min="5893" max="5893" width="11.5703125" style="430" customWidth="1"/>
    <col min="5894" max="5894" width="9.85546875" style="430" customWidth="1"/>
    <col min="5895" max="5895" width="9.5703125" style="430" customWidth="1"/>
    <col min="5896" max="5896" width="12.42578125" style="430" customWidth="1"/>
    <col min="5897" max="5897" width="13.140625" style="430" customWidth="1"/>
    <col min="5898" max="5898" width="10.7109375" style="430" customWidth="1"/>
    <col min="5899" max="6144" width="9.140625" style="430"/>
    <col min="6145" max="6145" width="89" style="430" customWidth="1"/>
    <col min="6146" max="6146" width="11.42578125" style="430" customWidth="1"/>
    <col min="6147" max="6147" width="12.140625" style="430" customWidth="1"/>
    <col min="6148" max="6148" width="11" style="430" customWidth="1"/>
    <col min="6149" max="6149" width="11.5703125" style="430" customWidth="1"/>
    <col min="6150" max="6150" width="9.85546875" style="430" customWidth="1"/>
    <col min="6151" max="6151" width="9.5703125" style="430" customWidth="1"/>
    <col min="6152" max="6152" width="12.42578125" style="430" customWidth="1"/>
    <col min="6153" max="6153" width="13.140625" style="430" customWidth="1"/>
    <col min="6154" max="6154" width="10.7109375" style="430" customWidth="1"/>
    <col min="6155" max="6400" width="9.140625" style="430"/>
    <col min="6401" max="6401" width="89" style="430" customWidth="1"/>
    <col min="6402" max="6402" width="11.42578125" style="430" customWidth="1"/>
    <col min="6403" max="6403" width="12.140625" style="430" customWidth="1"/>
    <col min="6404" max="6404" width="11" style="430" customWidth="1"/>
    <col min="6405" max="6405" width="11.5703125" style="430" customWidth="1"/>
    <col min="6406" max="6406" width="9.85546875" style="430" customWidth="1"/>
    <col min="6407" max="6407" width="9.5703125" style="430" customWidth="1"/>
    <col min="6408" max="6408" width="12.42578125" style="430" customWidth="1"/>
    <col min="6409" max="6409" width="13.140625" style="430" customWidth="1"/>
    <col min="6410" max="6410" width="10.7109375" style="430" customWidth="1"/>
    <col min="6411" max="6656" width="9.140625" style="430"/>
    <col min="6657" max="6657" width="89" style="430" customWidth="1"/>
    <col min="6658" max="6658" width="11.42578125" style="430" customWidth="1"/>
    <col min="6659" max="6659" width="12.140625" style="430" customWidth="1"/>
    <col min="6660" max="6660" width="11" style="430" customWidth="1"/>
    <col min="6661" max="6661" width="11.5703125" style="430" customWidth="1"/>
    <col min="6662" max="6662" width="9.85546875" style="430" customWidth="1"/>
    <col min="6663" max="6663" width="9.5703125" style="430" customWidth="1"/>
    <col min="6664" max="6664" width="12.42578125" style="430" customWidth="1"/>
    <col min="6665" max="6665" width="13.140625" style="430" customWidth="1"/>
    <col min="6666" max="6666" width="10.7109375" style="430" customWidth="1"/>
    <col min="6667" max="6912" width="9.140625" style="430"/>
    <col min="6913" max="6913" width="89" style="430" customWidth="1"/>
    <col min="6914" max="6914" width="11.42578125" style="430" customWidth="1"/>
    <col min="6915" max="6915" width="12.140625" style="430" customWidth="1"/>
    <col min="6916" max="6916" width="11" style="430" customWidth="1"/>
    <col min="6917" max="6917" width="11.5703125" style="430" customWidth="1"/>
    <col min="6918" max="6918" width="9.85546875" style="430" customWidth="1"/>
    <col min="6919" max="6919" width="9.5703125" style="430" customWidth="1"/>
    <col min="6920" max="6920" width="12.42578125" style="430" customWidth="1"/>
    <col min="6921" max="6921" width="13.140625" style="430" customWidth="1"/>
    <col min="6922" max="6922" width="10.7109375" style="430" customWidth="1"/>
    <col min="6923" max="7168" width="9.140625" style="430"/>
    <col min="7169" max="7169" width="89" style="430" customWidth="1"/>
    <col min="7170" max="7170" width="11.42578125" style="430" customWidth="1"/>
    <col min="7171" max="7171" width="12.140625" style="430" customWidth="1"/>
    <col min="7172" max="7172" width="11" style="430" customWidth="1"/>
    <col min="7173" max="7173" width="11.5703125" style="430" customWidth="1"/>
    <col min="7174" max="7174" width="9.85546875" style="430" customWidth="1"/>
    <col min="7175" max="7175" width="9.5703125" style="430" customWidth="1"/>
    <col min="7176" max="7176" width="12.42578125" style="430" customWidth="1"/>
    <col min="7177" max="7177" width="13.140625" style="430" customWidth="1"/>
    <col min="7178" max="7178" width="10.7109375" style="430" customWidth="1"/>
    <col min="7179" max="7424" width="9.140625" style="430"/>
    <col min="7425" max="7425" width="89" style="430" customWidth="1"/>
    <col min="7426" max="7426" width="11.42578125" style="430" customWidth="1"/>
    <col min="7427" max="7427" width="12.140625" style="430" customWidth="1"/>
    <col min="7428" max="7428" width="11" style="430" customWidth="1"/>
    <col min="7429" max="7429" width="11.5703125" style="430" customWidth="1"/>
    <col min="7430" max="7430" width="9.85546875" style="430" customWidth="1"/>
    <col min="7431" max="7431" width="9.5703125" style="430" customWidth="1"/>
    <col min="7432" max="7432" width="12.42578125" style="430" customWidth="1"/>
    <col min="7433" max="7433" width="13.140625" style="430" customWidth="1"/>
    <col min="7434" max="7434" width="10.7109375" style="430" customWidth="1"/>
    <col min="7435" max="7680" width="9.140625" style="430"/>
    <col min="7681" max="7681" width="89" style="430" customWidth="1"/>
    <col min="7682" max="7682" width="11.42578125" style="430" customWidth="1"/>
    <col min="7683" max="7683" width="12.140625" style="430" customWidth="1"/>
    <col min="7684" max="7684" width="11" style="430" customWidth="1"/>
    <col min="7685" max="7685" width="11.5703125" style="430" customWidth="1"/>
    <col min="7686" max="7686" width="9.85546875" style="430" customWidth="1"/>
    <col min="7687" max="7687" width="9.5703125" style="430" customWidth="1"/>
    <col min="7688" max="7688" width="12.42578125" style="430" customWidth="1"/>
    <col min="7689" max="7689" width="13.140625" style="430" customWidth="1"/>
    <col min="7690" max="7690" width="10.7109375" style="430" customWidth="1"/>
    <col min="7691" max="7936" width="9.140625" style="430"/>
    <col min="7937" max="7937" width="89" style="430" customWidth="1"/>
    <col min="7938" max="7938" width="11.42578125" style="430" customWidth="1"/>
    <col min="7939" max="7939" width="12.140625" style="430" customWidth="1"/>
    <col min="7940" max="7940" width="11" style="430" customWidth="1"/>
    <col min="7941" max="7941" width="11.5703125" style="430" customWidth="1"/>
    <col min="7942" max="7942" width="9.85546875" style="430" customWidth="1"/>
    <col min="7943" max="7943" width="9.5703125" style="430" customWidth="1"/>
    <col min="7944" max="7944" width="12.42578125" style="430" customWidth="1"/>
    <col min="7945" max="7945" width="13.140625" style="430" customWidth="1"/>
    <col min="7946" max="7946" width="10.7109375" style="430" customWidth="1"/>
    <col min="7947" max="8192" width="9.140625" style="430"/>
    <col min="8193" max="8193" width="89" style="430" customWidth="1"/>
    <col min="8194" max="8194" width="11.42578125" style="430" customWidth="1"/>
    <col min="8195" max="8195" width="12.140625" style="430" customWidth="1"/>
    <col min="8196" max="8196" width="11" style="430" customWidth="1"/>
    <col min="8197" max="8197" width="11.5703125" style="430" customWidth="1"/>
    <col min="8198" max="8198" width="9.85546875" style="430" customWidth="1"/>
    <col min="8199" max="8199" width="9.5703125" style="430" customWidth="1"/>
    <col min="8200" max="8200" width="12.42578125" style="430" customWidth="1"/>
    <col min="8201" max="8201" width="13.140625" style="430" customWidth="1"/>
    <col min="8202" max="8202" width="10.7109375" style="430" customWidth="1"/>
    <col min="8203" max="8448" width="9.140625" style="430"/>
    <col min="8449" max="8449" width="89" style="430" customWidth="1"/>
    <col min="8450" max="8450" width="11.42578125" style="430" customWidth="1"/>
    <col min="8451" max="8451" width="12.140625" style="430" customWidth="1"/>
    <col min="8452" max="8452" width="11" style="430" customWidth="1"/>
    <col min="8453" max="8453" width="11.5703125" style="430" customWidth="1"/>
    <col min="8454" max="8454" width="9.85546875" style="430" customWidth="1"/>
    <col min="8455" max="8455" width="9.5703125" style="430" customWidth="1"/>
    <col min="8456" max="8456" width="12.42578125" style="430" customWidth="1"/>
    <col min="8457" max="8457" width="13.140625" style="430" customWidth="1"/>
    <col min="8458" max="8458" width="10.7109375" style="430" customWidth="1"/>
    <col min="8459" max="8704" width="9.140625" style="430"/>
    <col min="8705" max="8705" width="89" style="430" customWidth="1"/>
    <col min="8706" max="8706" width="11.42578125" style="430" customWidth="1"/>
    <col min="8707" max="8707" width="12.140625" style="430" customWidth="1"/>
    <col min="8708" max="8708" width="11" style="430" customWidth="1"/>
    <col min="8709" max="8709" width="11.5703125" style="430" customWidth="1"/>
    <col min="8710" max="8710" width="9.85546875" style="430" customWidth="1"/>
    <col min="8711" max="8711" width="9.5703125" style="430" customWidth="1"/>
    <col min="8712" max="8712" width="12.42578125" style="430" customWidth="1"/>
    <col min="8713" max="8713" width="13.140625" style="430" customWidth="1"/>
    <col min="8714" max="8714" width="10.7109375" style="430" customWidth="1"/>
    <col min="8715" max="8960" width="9.140625" style="430"/>
    <col min="8961" max="8961" width="89" style="430" customWidth="1"/>
    <col min="8962" max="8962" width="11.42578125" style="430" customWidth="1"/>
    <col min="8963" max="8963" width="12.140625" style="430" customWidth="1"/>
    <col min="8964" max="8964" width="11" style="430" customWidth="1"/>
    <col min="8965" max="8965" width="11.5703125" style="430" customWidth="1"/>
    <col min="8966" max="8966" width="9.85546875" style="430" customWidth="1"/>
    <col min="8967" max="8967" width="9.5703125" style="430" customWidth="1"/>
    <col min="8968" max="8968" width="12.42578125" style="430" customWidth="1"/>
    <col min="8969" max="8969" width="13.140625" style="430" customWidth="1"/>
    <col min="8970" max="8970" width="10.7109375" style="430" customWidth="1"/>
    <col min="8971" max="9216" width="9.140625" style="430"/>
    <col min="9217" max="9217" width="89" style="430" customWidth="1"/>
    <col min="9218" max="9218" width="11.42578125" style="430" customWidth="1"/>
    <col min="9219" max="9219" width="12.140625" style="430" customWidth="1"/>
    <col min="9220" max="9220" width="11" style="430" customWidth="1"/>
    <col min="9221" max="9221" width="11.5703125" style="430" customWidth="1"/>
    <col min="9222" max="9222" width="9.85546875" style="430" customWidth="1"/>
    <col min="9223" max="9223" width="9.5703125" style="430" customWidth="1"/>
    <col min="9224" max="9224" width="12.42578125" style="430" customWidth="1"/>
    <col min="9225" max="9225" width="13.140625" style="430" customWidth="1"/>
    <col min="9226" max="9226" width="10.7109375" style="430" customWidth="1"/>
    <col min="9227" max="9472" width="9.140625" style="430"/>
    <col min="9473" max="9473" width="89" style="430" customWidth="1"/>
    <col min="9474" max="9474" width="11.42578125" style="430" customWidth="1"/>
    <col min="9475" max="9475" width="12.140625" style="430" customWidth="1"/>
    <col min="9476" max="9476" width="11" style="430" customWidth="1"/>
    <col min="9477" max="9477" width="11.5703125" style="430" customWidth="1"/>
    <col min="9478" max="9478" width="9.85546875" style="430" customWidth="1"/>
    <col min="9479" max="9479" width="9.5703125" style="430" customWidth="1"/>
    <col min="9480" max="9480" width="12.42578125" style="430" customWidth="1"/>
    <col min="9481" max="9481" width="13.140625" style="430" customWidth="1"/>
    <col min="9482" max="9482" width="10.7109375" style="430" customWidth="1"/>
    <col min="9483" max="9728" width="9.140625" style="430"/>
    <col min="9729" max="9729" width="89" style="430" customWidth="1"/>
    <col min="9730" max="9730" width="11.42578125" style="430" customWidth="1"/>
    <col min="9731" max="9731" width="12.140625" style="430" customWidth="1"/>
    <col min="9732" max="9732" width="11" style="430" customWidth="1"/>
    <col min="9733" max="9733" width="11.5703125" style="430" customWidth="1"/>
    <col min="9734" max="9734" width="9.85546875" style="430" customWidth="1"/>
    <col min="9735" max="9735" width="9.5703125" style="430" customWidth="1"/>
    <col min="9736" max="9736" width="12.42578125" style="430" customWidth="1"/>
    <col min="9737" max="9737" width="13.140625" style="430" customWidth="1"/>
    <col min="9738" max="9738" width="10.7109375" style="430" customWidth="1"/>
    <col min="9739" max="9984" width="9.140625" style="430"/>
    <col min="9985" max="9985" width="89" style="430" customWidth="1"/>
    <col min="9986" max="9986" width="11.42578125" style="430" customWidth="1"/>
    <col min="9987" max="9987" width="12.140625" style="430" customWidth="1"/>
    <col min="9988" max="9988" width="11" style="430" customWidth="1"/>
    <col min="9989" max="9989" width="11.5703125" style="430" customWidth="1"/>
    <col min="9990" max="9990" width="9.85546875" style="430" customWidth="1"/>
    <col min="9991" max="9991" width="9.5703125" style="430" customWidth="1"/>
    <col min="9992" max="9992" width="12.42578125" style="430" customWidth="1"/>
    <col min="9993" max="9993" width="13.140625" style="430" customWidth="1"/>
    <col min="9994" max="9994" width="10.7109375" style="430" customWidth="1"/>
    <col min="9995" max="10240" width="9.140625" style="430"/>
    <col min="10241" max="10241" width="89" style="430" customWidth="1"/>
    <col min="10242" max="10242" width="11.42578125" style="430" customWidth="1"/>
    <col min="10243" max="10243" width="12.140625" style="430" customWidth="1"/>
    <col min="10244" max="10244" width="11" style="430" customWidth="1"/>
    <col min="10245" max="10245" width="11.5703125" style="430" customWidth="1"/>
    <col min="10246" max="10246" width="9.85546875" style="430" customWidth="1"/>
    <col min="10247" max="10247" width="9.5703125" style="430" customWidth="1"/>
    <col min="10248" max="10248" width="12.42578125" style="430" customWidth="1"/>
    <col min="10249" max="10249" width="13.140625" style="430" customWidth="1"/>
    <col min="10250" max="10250" width="10.7109375" style="430" customWidth="1"/>
    <col min="10251" max="10496" width="9.140625" style="430"/>
    <col min="10497" max="10497" width="89" style="430" customWidth="1"/>
    <col min="10498" max="10498" width="11.42578125" style="430" customWidth="1"/>
    <col min="10499" max="10499" width="12.140625" style="430" customWidth="1"/>
    <col min="10500" max="10500" width="11" style="430" customWidth="1"/>
    <col min="10501" max="10501" width="11.5703125" style="430" customWidth="1"/>
    <col min="10502" max="10502" width="9.85546875" style="430" customWidth="1"/>
    <col min="10503" max="10503" width="9.5703125" style="430" customWidth="1"/>
    <col min="10504" max="10504" width="12.42578125" style="430" customWidth="1"/>
    <col min="10505" max="10505" width="13.140625" style="430" customWidth="1"/>
    <col min="10506" max="10506" width="10.7109375" style="430" customWidth="1"/>
    <col min="10507" max="10752" width="9.140625" style="430"/>
    <col min="10753" max="10753" width="89" style="430" customWidth="1"/>
    <col min="10754" max="10754" width="11.42578125" style="430" customWidth="1"/>
    <col min="10755" max="10755" width="12.140625" style="430" customWidth="1"/>
    <col min="10756" max="10756" width="11" style="430" customWidth="1"/>
    <col min="10757" max="10757" width="11.5703125" style="430" customWidth="1"/>
    <col min="10758" max="10758" width="9.85546875" style="430" customWidth="1"/>
    <col min="10759" max="10759" width="9.5703125" style="430" customWidth="1"/>
    <col min="10760" max="10760" width="12.42578125" style="430" customWidth="1"/>
    <col min="10761" max="10761" width="13.140625" style="430" customWidth="1"/>
    <col min="10762" max="10762" width="10.7109375" style="430" customWidth="1"/>
    <col min="10763" max="11008" width="9.140625" style="430"/>
    <col min="11009" max="11009" width="89" style="430" customWidth="1"/>
    <col min="11010" max="11010" width="11.42578125" style="430" customWidth="1"/>
    <col min="11011" max="11011" width="12.140625" style="430" customWidth="1"/>
    <col min="11012" max="11012" width="11" style="430" customWidth="1"/>
    <col min="11013" max="11013" width="11.5703125" style="430" customWidth="1"/>
    <col min="11014" max="11014" width="9.85546875" style="430" customWidth="1"/>
    <col min="11015" max="11015" width="9.5703125" style="430" customWidth="1"/>
    <col min="11016" max="11016" width="12.42578125" style="430" customWidth="1"/>
    <col min="11017" max="11017" width="13.140625" style="430" customWidth="1"/>
    <col min="11018" max="11018" width="10.7109375" style="430" customWidth="1"/>
    <col min="11019" max="11264" width="9.140625" style="430"/>
    <col min="11265" max="11265" width="89" style="430" customWidth="1"/>
    <col min="11266" max="11266" width="11.42578125" style="430" customWidth="1"/>
    <col min="11267" max="11267" width="12.140625" style="430" customWidth="1"/>
    <col min="11268" max="11268" width="11" style="430" customWidth="1"/>
    <col min="11269" max="11269" width="11.5703125" style="430" customWidth="1"/>
    <col min="11270" max="11270" width="9.85546875" style="430" customWidth="1"/>
    <col min="11271" max="11271" width="9.5703125" style="430" customWidth="1"/>
    <col min="11272" max="11272" width="12.42578125" style="430" customWidth="1"/>
    <col min="11273" max="11273" width="13.140625" style="430" customWidth="1"/>
    <col min="11274" max="11274" width="10.7109375" style="430" customWidth="1"/>
    <col min="11275" max="11520" width="9.140625" style="430"/>
    <col min="11521" max="11521" width="89" style="430" customWidth="1"/>
    <col min="11522" max="11522" width="11.42578125" style="430" customWidth="1"/>
    <col min="11523" max="11523" width="12.140625" style="430" customWidth="1"/>
    <col min="11524" max="11524" width="11" style="430" customWidth="1"/>
    <col min="11525" max="11525" width="11.5703125" style="430" customWidth="1"/>
    <col min="11526" max="11526" width="9.85546875" style="430" customWidth="1"/>
    <col min="11527" max="11527" width="9.5703125" style="430" customWidth="1"/>
    <col min="11528" max="11528" width="12.42578125" style="430" customWidth="1"/>
    <col min="11529" max="11529" width="13.140625" style="430" customWidth="1"/>
    <col min="11530" max="11530" width="10.7109375" style="430" customWidth="1"/>
    <col min="11531" max="11776" width="9.140625" style="430"/>
    <col min="11777" max="11777" width="89" style="430" customWidth="1"/>
    <col min="11778" max="11778" width="11.42578125" style="430" customWidth="1"/>
    <col min="11779" max="11779" width="12.140625" style="430" customWidth="1"/>
    <col min="11780" max="11780" width="11" style="430" customWidth="1"/>
    <col min="11781" max="11781" width="11.5703125" style="430" customWidth="1"/>
    <col min="11782" max="11782" width="9.85546875" style="430" customWidth="1"/>
    <col min="11783" max="11783" width="9.5703125" style="430" customWidth="1"/>
    <col min="11784" max="11784" width="12.42578125" style="430" customWidth="1"/>
    <col min="11785" max="11785" width="13.140625" style="430" customWidth="1"/>
    <col min="11786" max="11786" width="10.7109375" style="430" customWidth="1"/>
    <col min="11787" max="12032" width="9.140625" style="430"/>
    <col min="12033" max="12033" width="89" style="430" customWidth="1"/>
    <col min="12034" max="12034" width="11.42578125" style="430" customWidth="1"/>
    <col min="12035" max="12035" width="12.140625" style="430" customWidth="1"/>
    <col min="12036" max="12036" width="11" style="430" customWidth="1"/>
    <col min="12037" max="12037" width="11.5703125" style="430" customWidth="1"/>
    <col min="12038" max="12038" width="9.85546875" style="430" customWidth="1"/>
    <col min="12039" max="12039" width="9.5703125" style="430" customWidth="1"/>
    <col min="12040" max="12040" width="12.42578125" style="430" customWidth="1"/>
    <col min="12041" max="12041" width="13.140625" style="430" customWidth="1"/>
    <col min="12042" max="12042" width="10.7109375" style="430" customWidth="1"/>
    <col min="12043" max="12288" width="9.140625" style="430"/>
    <col min="12289" max="12289" width="89" style="430" customWidth="1"/>
    <col min="12290" max="12290" width="11.42578125" style="430" customWidth="1"/>
    <col min="12291" max="12291" width="12.140625" style="430" customWidth="1"/>
    <col min="12292" max="12292" width="11" style="430" customWidth="1"/>
    <col min="12293" max="12293" width="11.5703125" style="430" customWidth="1"/>
    <col min="12294" max="12294" width="9.85546875" style="430" customWidth="1"/>
    <col min="12295" max="12295" width="9.5703125" style="430" customWidth="1"/>
    <col min="12296" max="12296" width="12.42578125" style="430" customWidth="1"/>
    <col min="12297" max="12297" width="13.140625" style="430" customWidth="1"/>
    <col min="12298" max="12298" width="10.7109375" style="430" customWidth="1"/>
    <col min="12299" max="12544" width="9.140625" style="430"/>
    <col min="12545" max="12545" width="89" style="430" customWidth="1"/>
    <col min="12546" max="12546" width="11.42578125" style="430" customWidth="1"/>
    <col min="12547" max="12547" width="12.140625" style="430" customWidth="1"/>
    <col min="12548" max="12548" width="11" style="430" customWidth="1"/>
    <col min="12549" max="12549" width="11.5703125" style="430" customWidth="1"/>
    <col min="12550" max="12550" width="9.85546875" style="430" customWidth="1"/>
    <col min="12551" max="12551" width="9.5703125" style="430" customWidth="1"/>
    <col min="12552" max="12552" width="12.42578125" style="430" customWidth="1"/>
    <col min="12553" max="12553" width="13.140625" style="430" customWidth="1"/>
    <col min="12554" max="12554" width="10.7109375" style="430" customWidth="1"/>
    <col min="12555" max="12800" width="9.140625" style="430"/>
    <col min="12801" max="12801" width="89" style="430" customWidth="1"/>
    <col min="12802" max="12802" width="11.42578125" style="430" customWidth="1"/>
    <col min="12803" max="12803" width="12.140625" style="430" customWidth="1"/>
    <col min="12804" max="12804" width="11" style="430" customWidth="1"/>
    <col min="12805" max="12805" width="11.5703125" style="430" customWidth="1"/>
    <col min="12806" max="12806" width="9.85546875" style="430" customWidth="1"/>
    <col min="12807" max="12807" width="9.5703125" style="430" customWidth="1"/>
    <col min="12808" max="12808" width="12.42578125" style="430" customWidth="1"/>
    <col min="12809" max="12809" width="13.140625" style="430" customWidth="1"/>
    <col min="12810" max="12810" width="10.7109375" style="430" customWidth="1"/>
    <col min="12811" max="13056" width="9.140625" style="430"/>
    <col min="13057" max="13057" width="89" style="430" customWidth="1"/>
    <col min="13058" max="13058" width="11.42578125" style="430" customWidth="1"/>
    <col min="13059" max="13059" width="12.140625" style="430" customWidth="1"/>
    <col min="13060" max="13060" width="11" style="430" customWidth="1"/>
    <col min="13061" max="13061" width="11.5703125" style="430" customWidth="1"/>
    <col min="13062" max="13062" width="9.85546875" style="430" customWidth="1"/>
    <col min="13063" max="13063" width="9.5703125" style="430" customWidth="1"/>
    <col min="13064" max="13064" width="12.42578125" style="430" customWidth="1"/>
    <col min="13065" max="13065" width="13.140625" style="430" customWidth="1"/>
    <col min="13066" max="13066" width="10.7109375" style="430" customWidth="1"/>
    <col min="13067" max="13312" width="9.140625" style="430"/>
    <col min="13313" max="13313" width="89" style="430" customWidth="1"/>
    <col min="13314" max="13314" width="11.42578125" style="430" customWidth="1"/>
    <col min="13315" max="13315" width="12.140625" style="430" customWidth="1"/>
    <col min="13316" max="13316" width="11" style="430" customWidth="1"/>
    <col min="13317" max="13317" width="11.5703125" style="430" customWidth="1"/>
    <col min="13318" max="13318" width="9.85546875" style="430" customWidth="1"/>
    <col min="13319" max="13319" width="9.5703125" style="430" customWidth="1"/>
    <col min="13320" max="13320" width="12.42578125" style="430" customWidth="1"/>
    <col min="13321" max="13321" width="13.140625" style="430" customWidth="1"/>
    <col min="13322" max="13322" width="10.7109375" style="430" customWidth="1"/>
    <col min="13323" max="13568" width="9.140625" style="430"/>
    <col min="13569" max="13569" width="89" style="430" customWidth="1"/>
    <col min="13570" max="13570" width="11.42578125" style="430" customWidth="1"/>
    <col min="13571" max="13571" width="12.140625" style="430" customWidth="1"/>
    <col min="13572" max="13572" width="11" style="430" customWidth="1"/>
    <col min="13573" max="13573" width="11.5703125" style="430" customWidth="1"/>
    <col min="13574" max="13574" width="9.85546875" style="430" customWidth="1"/>
    <col min="13575" max="13575" width="9.5703125" style="430" customWidth="1"/>
    <col min="13576" max="13576" width="12.42578125" style="430" customWidth="1"/>
    <col min="13577" max="13577" width="13.140625" style="430" customWidth="1"/>
    <col min="13578" max="13578" width="10.7109375" style="430" customWidth="1"/>
    <col min="13579" max="13824" width="9.140625" style="430"/>
    <col min="13825" max="13825" width="89" style="430" customWidth="1"/>
    <col min="13826" max="13826" width="11.42578125" style="430" customWidth="1"/>
    <col min="13827" max="13827" width="12.140625" style="430" customWidth="1"/>
    <col min="13828" max="13828" width="11" style="430" customWidth="1"/>
    <col min="13829" max="13829" width="11.5703125" style="430" customWidth="1"/>
    <col min="13830" max="13830" width="9.85546875" style="430" customWidth="1"/>
    <col min="13831" max="13831" width="9.5703125" style="430" customWidth="1"/>
    <col min="13832" max="13832" width="12.42578125" style="430" customWidth="1"/>
    <col min="13833" max="13833" width="13.140625" style="430" customWidth="1"/>
    <col min="13834" max="13834" width="10.7109375" style="430" customWidth="1"/>
    <col min="13835" max="14080" width="9.140625" style="430"/>
    <col min="14081" max="14081" width="89" style="430" customWidth="1"/>
    <col min="14082" max="14082" width="11.42578125" style="430" customWidth="1"/>
    <col min="14083" max="14083" width="12.140625" style="430" customWidth="1"/>
    <col min="14084" max="14084" width="11" style="430" customWidth="1"/>
    <col min="14085" max="14085" width="11.5703125" style="430" customWidth="1"/>
    <col min="14086" max="14086" width="9.85546875" style="430" customWidth="1"/>
    <col min="14087" max="14087" width="9.5703125" style="430" customWidth="1"/>
    <col min="14088" max="14088" width="12.42578125" style="430" customWidth="1"/>
    <col min="14089" max="14089" width="13.140625" style="430" customWidth="1"/>
    <col min="14090" max="14090" width="10.7109375" style="430" customWidth="1"/>
    <col min="14091" max="14336" width="9.140625" style="430"/>
    <col min="14337" max="14337" width="89" style="430" customWidth="1"/>
    <col min="14338" max="14338" width="11.42578125" style="430" customWidth="1"/>
    <col min="14339" max="14339" width="12.140625" style="430" customWidth="1"/>
    <col min="14340" max="14340" width="11" style="430" customWidth="1"/>
    <col min="14341" max="14341" width="11.5703125" style="430" customWidth="1"/>
    <col min="14342" max="14342" width="9.85546875" style="430" customWidth="1"/>
    <col min="14343" max="14343" width="9.5703125" style="430" customWidth="1"/>
    <col min="14344" max="14344" width="12.42578125" style="430" customWidth="1"/>
    <col min="14345" max="14345" width="13.140625" style="430" customWidth="1"/>
    <col min="14346" max="14346" width="10.7109375" style="430" customWidth="1"/>
    <col min="14347" max="14592" width="9.140625" style="430"/>
    <col min="14593" max="14593" width="89" style="430" customWidth="1"/>
    <col min="14594" max="14594" width="11.42578125" style="430" customWidth="1"/>
    <col min="14595" max="14595" width="12.140625" style="430" customWidth="1"/>
    <col min="14596" max="14596" width="11" style="430" customWidth="1"/>
    <col min="14597" max="14597" width="11.5703125" style="430" customWidth="1"/>
    <col min="14598" max="14598" width="9.85546875" style="430" customWidth="1"/>
    <col min="14599" max="14599" width="9.5703125" style="430" customWidth="1"/>
    <col min="14600" max="14600" width="12.42578125" style="430" customWidth="1"/>
    <col min="14601" max="14601" width="13.140625" style="430" customWidth="1"/>
    <col min="14602" max="14602" width="10.7109375" style="430" customWidth="1"/>
    <col min="14603" max="14848" width="9.140625" style="430"/>
    <col min="14849" max="14849" width="89" style="430" customWidth="1"/>
    <col min="14850" max="14850" width="11.42578125" style="430" customWidth="1"/>
    <col min="14851" max="14851" width="12.140625" style="430" customWidth="1"/>
    <col min="14852" max="14852" width="11" style="430" customWidth="1"/>
    <col min="14853" max="14853" width="11.5703125" style="430" customWidth="1"/>
    <col min="14854" max="14854" width="9.85546875" style="430" customWidth="1"/>
    <col min="14855" max="14855" width="9.5703125" style="430" customWidth="1"/>
    <col min="14856" max="14856" width="12.42578125" style="430" customWidth="1"/>
    <col min="14857" max="14857" width="13.140625" style="430" customWidth="1"/>
    <col min="14858" max="14858" width="10.7109375" style="430" customWidth="1"/>
    <col min="14859" max="15104" width="9.140625" style="430"/>
    <col min="15105" max="15105" width="89" style="430" customWidth="1"/>
    <col min="15106" max="15106" width="11.42578125" style="430" customWidth="1"/>
    <col min="15107" max="15107" width="12.140625" style="430" customWidth="1"/>
    <col min="15108" max="15108" width="11" style="430" customWidth="1"/>
    <col min="15109" max="15109" width="11.5703125" style="430" customWidth="1"/>
    <col min="15110" max="15110" width="9.85546875" style="430" customWidth="1"/>
    <col min="15111" max="15111" width="9.5703125" style="430" customWidth="1"/>
    <col min="15112" max="15112" width="12.42578125" style="430" customWidth="1"/>
    <col min="15113" max="15113" width="13.140625" style="430" customWidth="1"/>
    <col min="15114" max="15114" width="10.7109375" style="430" customWidth="1"/>
    <col min="15115" max="15360" width="9.140625" style="430"/>
    <col min="15361" max="15361" width="89" style="430" customWidth="1"/>
    <col min="15362" max="15362" width="11.42578125" style="430" customWidth="1"/>
    <col min="15363" max="15363" width="12.140625" style="430" customWidth="1"/>
    <col min="15364" max="15364" width="11" style="430" customWidth="1"/>
    <col min="15365" max="15365" width="11.5703125" style="430" customWidth="1"/>
    <col min="15366" max="15366" width="9.85546875" style="430" customWidth="1"/>
    <col min="15367" max="15367" width="9.5703125" style="430" customWidth="1"/>
    <col min="15368" max="15368" width="12.42578125" style="430" customWidth="1"/>
    <col min="15369" max="15369" width="13.140625" style="430" customWidth="1"/>
    <col min="15370" max="15370" width="10.7109375" style="430" customWidth="1"/>
    <col min="15371" max="15616" width="9.140625" style="430"/>
    <col min="15617" max="15617" width="89" style="430" customWidth="1"/>
    <col min="15618" max="15618" width="11.42578125" style="430" customWidth="1"/>
    <col min="15619" max="15619" width="12.140625" style="430" customWidth="1"/>
    <col min="15620" max="15620" width="11" style="430" customWidth="1"/>
    <col min="15621" max="15621" width="11.5703125" style="430" customWidth="1"/>
    <col min="15622" max="15622" width="9.85546875" style="430" customWidth="1"/>
    <col min="15623" max="15623" width="9.5703125" style="430" customWidth="1"/>
    <col min="15624" max="15624" width="12.42578125" style="430" customWidth="1"/>
    <col min="15625" max="15625" width="13.140625" style="430" customWidth="1"/>
    <col min="15626" max="15626" width="10.7109375" style="430" customWidth="1"/>
    <col min="15627" max="15872" width="9.140625" style="430"/>
    <col min="15873" max="15873" width="89" style="430" customWidth="1"/>
    <col min="15874" max="15874" width="11.42578125" style="430" customWidth="1"/>
    <col min="15875" max="15875" width="12.140625" style="430" customWidth="1"/>
    <col min="15876" max="15876" width="11" style="430" customWidth="1"/>
    <col min="15877" max="15877" width="11.5703125" style="430" customWidth="1"/>
    <col min="15878" max="15878" width="9.85546875" style="430" customWidth="1"/>
    <col min="15879" max="15879" width="9.5703125" style="430" customWidth="1"/>
    <col min="15880" max="15880" width="12.42578125" style="430" customWidth="1"/>
    <col min="15881" max="15881" width="13.140625" style="430" customWidth="1"/>
    <col min="15882" max="15882" width="10.7109375" style="430" customWidth="1"/>
    <col min="15883" max="16128" width="9.140625" style="430"/>
    <col min="16129" max="16129" width="89" style="430" customWidth="1"/>
    <col min="16130" max="16130" width="11.42578125" style="430" customWidth="1"/>
    <col min="16131" max="16131" width="12.140625" style="430" customWidth="1"/>
    <col min="16132" max="16132" width="11" style="430" customWidth="1"/>
    <col min="16133" max="16133" width="11.5703125" style="430" customWidth="1"/>
    <col min="16134" max="16134" width="9.85546875" style="430" customWidth="1"/>
    <col min="16135" max="16135" width="9.5703125" style="430" customWidth="1"/>
    <col min="16136" max="16136" width="12.42578125" style="430" customWidth="1"/>
    <col min="16137" max="16137" width="13.140625" style="430" customWidth="1"/>
    <col min="16138" max="16138" width="10.7109375" style="430" customWidth="1"/>
    <col min="16139" max="16384" width="9.140625" style="430"/>
  </cols>
  <sheetData>
    <row r="1" spans="1:10" ht="39" customHeight="1">
      <c r="A1" s="6418" t="s">
        <v>312</v>
      </c>
      <c r="B1" s="6418"/>
      <c r="C1" s="6418"/>
      <c r="D1" s="6418"/>
      <c r="E1" s="6418"/>
      <c r="F1" s="6418"/>
      <c r="G1" s="6418"/>
      <c r="H1" s="6418"/>
      <c r="I1" s="6418"/>
      <c r="J1" s="6418"/>
    </row>
    <row r="2" spans="1:10" ht="20.25" customHeight="1">
      <c r="A2" s="6418" t="s">
        <v>425</v>
      </c>
      <c r="B2" s="6418"/>
      <c r="C2" s="6418"/>
      <c r="D2" s="6418"/>
      <c r="E2" s="6418"/>
      <c r="F2" s="6418"/>
      <c r="G2" s="6418"/>
      <c r="H2" s="6418"/>
      <c r="I2" s="6418"/>
      <c r="J2" s="6418"/>
    </row>
    <row r="3" spans="1:10" ht="21" thickBot="1">
      <c r="A3" s="3575"/>
      <c r="B3" s="431"/>
      <c r="C3" s="431"/>
      <c r="D3" s="431"/>
      <c r="E3" s="431"/>
      <c r="F3" s="431"/>
      <c r="G3" s="431"/>
      <c r="H3" s="431"/>
      <c r="I3" s="431"/>
      <c r="J3" s="431"/>
    </row>
    <row r="4" spans="1:10" ht="21" customHeight="1" thickBot="1">
      <c r="A4" s="7199" t="s">
        <v>1</v>
      </c>
      <c r="B4" s="7201" t="s">
        <v>36</v>
      </c>
      <c r="C4" s="7202"/>
      <c r="D4" s="7203"/>
      <c r="E4" s="7201" t="s">
        <v>37</v>
      </c>
      <c r="F4" s="7202"/>
      <c r="G4" s="7203"/>
      <c r="H4" s="7204" t="s">
        <v>38</v>
      </c>
      <c r="I4" s="7205"/>
      <c r="J4" s="7206"/>
    </row>
    <row r="5" spans="1:10" ht="55.5" thickBot="1">
      <c r="A5" s="7200"/>
      <c r="B5" s="3597" t="s">
        <v>7</v>
      </c>
      <c r="C5" s="3597" t="s">
        <v>8</v>
      </c>
      <c r="D5" s="3597" t="s">
        <v>9</v>
      </c>
      <c r="E5" s="3597" t="s">
        <v>7</v>
      </c>
      <c r="F5" s="3597" t="s">
        <v>8</v>
      </c>
      <c r="G5" s="3597" t="s">
        <v>9</v>
      </c>
      <c r="H5" s="3597" t="s">
        <v>7</v>
      </c>
      <c r="I5" s="3597" t="s">
        <v>8</v>
      </c>
      <c r="J5" s="4688" t="s">
        <v>9</v>
      </c>
    </row>
    <row r="6" spans="1:10" ht="21" thickBot="1">
      <c r="A6" s="3598" t="s">
        <v>10</v>
      </c>
      <c r="B6" s="3599"/>
      <c r="C6" s="548"/>
      <c r="D6" s="432"/>
      <c r="E6" s="3599"/>
      <c r="F6" s="548"/>
      <c r="G6" s="549"/>
      <c r="H6" s="7495"/>
      <c r="I6" s="7496"/>
      <c r="J6" s="7497"/>
    </row>
    <row r="7" spans="1:10">
      <c r="A7" s="4687" t="s">
        <v>314</v>
      </c>
      <c r="B7" s="4691">
        <v>12</v>
      </c>
      <c r="C7" s="4691">
        <f>C12+C16</f>
        <v>0</v>
      </c>
      <c r="D7" s="4691">
        <v>12</v>
      </c>
      <c r="E7" s="7488">
        <v>11</v>
      </c>
      <c r="F7" s="7488">
        <f>F12+F16</f>
        <v>0</v>
      </c>
      <c r="G7" s="7488">
        <v>11</v>
      </c>
      <c r="H7" s="7488">
        <v>23</v>
      </c>
      <c r="I7" s="7511">
        <v>0</v>
      </c>
      <c r="J7" s="7512">
        <v>23</v>
      </c>
    </row>
    <row r="8" spans="1:10" ht="21" thickBot="1">
      <c r="A8" s="4693" t="s">
        <v>232</v>
      </c>
      <c r="B8" s="4692">
        <v>21</v>
      </c>
      <c r="C8" s="4692">
        <v>0</v>
      </c>
      <c r="D8" s="4692">
        <v>21</v>
      </c>
      <c r="E8" s="7490">
        <v>28</v>
      </c>
      <c r="F8" s="7490">
        <v>2</v>
      </c>
      <c r="G8" s="7491">
        <v>30</v>
      </c>
      <c r="H8" s="7490">
        <v>49</v>
      </c>
      <c r="I8" s="7515">
        <v>2</v>
      </c>
      <c r="J8" s="7516">
        <v>51</v>
      </c>
    </row>
    <row r="9" spans="1:10" ht="21" thickBot="1">
      <c r="A9" s="3600" t="s">
        <v>27</v>
      </c>
      <c r="B9" s="4669">
        <f>SUM(B7:B8)</f>
        <v>33</v>
      </c>
      <c r="C9" s="4669">
        <f>SUM(C7:C8)</f>
        <v>0</v>
      </c>
      <c r="D9" s="4669">
        <f>SUM(D7:D8)</f>
        <v>33</v>
      </c>
      <c r="E9" s="7480">
        <v>39</v>
      </c>
      <c r="F9" s="7480">
        <f>SUM(F7:F8)</f>
        <v>2</v>
      </c>
      <c r="G9" s="7492">
        <v>41</v>
      </c>
      <c r="H9" s="7480">
        <f>SUM(H7:H8)</f>
        <v>72</v>
      </c>
      <c r="I9" s="7498">
        <f>SUM(I7:I8)</f>
        <v>2</v>
      </c>
      <c r="J9" s="7499">
        <f>SUM(J7:J8)</f>
        <v>74</v>
      </c>
    </row>
    <row r="10" spans="1:10" ht="21" thickBot="1">
      <c r="A10" s="3601" t="s">
        <v>15</v>
      </c>
      <c r="B10" s="4670"/>
      <c r="C10" s="4671"/>
      <c r="D10" s="4672"/>
      <c r="E10" s="7481"/>
      <c r="F10" s="7482"/>
      <c r="G10" s="7493"/>
      <c r="H10" s="7483"/>
      <c r="I10" s="7484"/>
      <c r="J10" s="7485"/>
    </row>
    <row r="11" spans="1:10" ht="21" thickBot="1">
      <c r="A11" s="3602" t="s">
        <v>16</v>
      </c>
      <c r="B11" s="4673"/>
      <c r="C11" s="4674"/>
      <c r="D11" s="4675"/>
      <c r="E11" s="7486"/>
      <c r="F11" s="7487"/>
      <c r="G11" s="7494"/>
      <c r="H11" s="7500"/>
      <c r="I11" s="4676"/>
      <c r="J11" s="7501"/>
    </row>
    <row r="12" spans="1:10">
      <c r="A12" s="4687" t="s">
        <v>314</v>
      </c>
      <c r="B12" s="4691">
        <v>12</v>
      </c>
      <c r="C12" s="4691">
        <f>C17+C21</f>
        <v>0</v>
      </c>
      <c r="D12" s="4691">
        <v>12</v>
      </c>
      <c r="E12" s="7480">
        <v>11</v>
      </c>
      <c r="F12" s="7480">
        <f>F17+F21</f>
        <v>0</v>
      </c>
      <c r="G12" s="7492">
        <v>11</v>
      </c>
      <c r="H12" s="7480">
        <v>23</v>
      </c>
      <c r="I12" s="7498">
        <v>0</v>
      </c>
      <c r="J12" s="7499">
        <v>23</v>
      </c>
    </row>
    <row r="13" spans="1:10" ht="21" thickBot="1">
      <c r="A13" s="4659" t="s">
        <v>232</v>
      </c>
      <c r="B13" s="4692">
        <v>21</v>
      </c>
      <c r="C13" s="4692">
        <v>0</v>
      </c>
      <c r="D13" s="4692">
        <v>21</v>
      </c>
      <c r="E13" s="7489">
        <v>28</v>
      </c>
      <c r="F13" s="7489">
        <v>2</v>
      </c>
      <c r="G13" s="7489">
        <v>30</v>
      </c>
      <c r="H13" s="7489">
        <v>49</v>
      </c>
      <c r="I13" s="7513">
        <v>2</v>
      </c>
      <c r="J13" s="7514">
        <v>51</v>
      </c>
    </row>
    <row r="14" spans="1:10" ht="21" thickBot="1">
      <c r="A14" s="3603" t="s">
        <v>17</v>
      </c>
      <c r="B14" s="4669">
        <f>SUM(B12:B13)</f>
        <v>33</v>
      </c>
      <c r="C14" s="4669">
        <f>SUM(C12:C13)</f>
        <v>0</v>
      </c>
      <c r="D14" s="4669">
        <f>SUM(D12:D13)</f>
        <v>33</v>
      </c>
      <c r="E14" s="7480">
        <v>39</v>
      </c>
      <c r="F14" s="7480">
        <f>SUM(F12:F13)</f>
        <v>2</v>
      </c>
      <c r="G14" s="7480">
        <v>41</v>
      </c>
      <c r="H14" s="7480">
        <f>SUM(H12:H13)</f>
        <v>72</v>
      </c>
      <c r="I14" s="7498">
        <f>SUM(I12:I13)</f>
        <v>2</v>
      </c>
      <c r="J14" s="7499">
        <f>SUM(J12:J13)</f>
        <v>74</v>
      </c>
    </row>
    <row r="15" spans="1:10">
      <c r="A15" s="3604" t="s">
        <v>18</v>
      </c>
      <c r="B15" s="4677"/>
      <c r="C15" s="4678"/>
      <c r="D15" s="4679"/>
      <c r="E15" s="4677"/>
      <c r="F15" s="4678"/>
      <c r="G15" s="4680"/>
      <c r="H15" s="7502"/>
      <c r="I15" s="7503"/>
      <c r="J15" s="7504"/>
    </row>
    <row r="16" spans="1:10">
      <c r="A16" s="3605" t="s">
        <v>314</v>
      </c>
      <c r="B16" s="4681">
        <v>0</v>
      </c>
      <c r="C16" s="4682">
        <v>0</v>
      </c>
      <c r="D16" s="4683">
        <v>0</v>
      </c>
      <c r="E16" s="4684">
        <v>0</v>
      </c>
      <c r="F16" s="4682">
        <v>0</v>
      </c>
      <c r="G16" s="4685">
        <v>0</v>
      </c>
      <c r="H16" s="7505">
        <v>0</v>
      </c>
      <c r="I16" s="7506">
        <f>C16+F16</f>
        <v>0</v>
      </c>
      <c r="J16" s="7507">
        <f>H16+I16</f>
        <v>0</v>
      </c>
    </row>
    <row r="17" spans="1:10" ht="21" thickBot="1">
      <c r="A17" s="3605" t="s">
        <v>232</v>
      </c>
      <c r="B17" s="4681">
        <v>0</v>
      </c>
      <c r="C17" s="4682">
        <v>0</v>
      </c>
      <c r="D17" s="4683">
        <v>0</v>
      </c>
      <c r="E17" s="4684">
        <v>0</v>
      </c>
      <c r="F17" s="4682">
        <v>0</v>
      </c>
      <c r="G17" s="4685">
        <v>0</v>
      </c>
      <c r="H17" s="7505">
        <f>B17+E17</f>
        <v>0</v>
      </c>
      <c r="I17" s="7506">
        <f>C17+F17</f>
        <v>0</v>
      </c>
      <c r="J17" s="7507">
        <f>H17+I17</f>
        <v>0</v>
      </c>
    </row>
    <row r="18" spans="1:10" ht="21" thickBot="1">
      <c r="A18" s="3603" t="s">
        <v>19</v>
      </c>
      <c r="B18" s="3606">
        <f t="shared" ref="B18:J18" si="0">SUM(B16:B17)</f>
        <v>0</v>
      </c>
      <c r="C18" s="3606">
        <f t="shared" si="0"/>
        <v>0</v>
      </c>
      <c r="D18" s="3606">
        <f t="shared" si="0"/>
        <v>0</v>
      </c>
      <c r="E18" s="3606">
        <f t="shared" si="0"/>
        <v>0</v>
      </c>
      <c r="F18" s="3606">
        <f t="shared" si="0"/>
        <v>0</v>
      </c>
      <c r="G18" s="3606">
        <f t="shared" si="0"/>
        <v>0</v>
      </c>
      <c r="H18" s="7508">
        <f t="shared" si="0"/>
        <v>0</v>
      </c>
      <c r="I18" s="7509">
        <f t="shared" si="0"/>
        <v>0</v>
      </c>
      <c r="J18" s="7510">
        <f t="shared" si="0"/>
        <v>0</v>
      </c>
    </row>
    <row r="19" spans="1:10" ht="26.25" thickBot="1">
      <c r="A19" s="3607" t="s">
        <v>243</v>
      </c>
      <c r="B19" s="4689">
        <f t="shared" ref="B19:J19" si="1">B14+B18</f>
        <v>33</v>
      </c>
      <c r="C19" s="4689">
        <f t="shared" si="1"/>
        <v>0</v>
      </c>
      <c r="D19" s="4689">
        <f t="shared" si="1"/>
        <v>33</v>
      </c>
      <c r="E19" s="4689">
        <f t="shared" si="1"/>
        <v>39</v>
      </c>
      <c r="F19" s="4689">
        <f t="shared" si="1"/>
        <v>2</v>
      </c>
      <c r="G19" s="4689">
        <f t="shared" si="1"/>
        <v>41</v>
      </c>
      <c r="H19" s="4689">
        <f t="shared" si="1"/>
        <v>72</v>
      </c>
      <c r="I19" s="4689">
        <f t="shared" si="1"/>
        <v>2</v>
      </c>
      <c r="J19" s="4690">
        <f t="shared" si="1"/>
        <v>74</v>
      </c>
    </row>
    <row r="20" spans="1:10">
      <c r="A20" s="375"/>
      <c r="B20" s="437"/>
      <c r="C20" s="437"/>
      <c r="D20" s="437"/>
      <c r="E20" s="437"/>
      <c r="F20" s="437"/>
      <c r="G20" s="437"/>
      <c r="H20" s="437"/>
      <c r="I20" s="437"/>
      <c r="J20" s="437"/>
    </row>
    <row r="21" spans="1:10">
      <c r="A21" s="6417"/>
      <c r="B21" s="6417"/>
      <c r="C21" s="6417"/>
      <c r="D21" s="6417"/>
      <c r="E21" s="6417"/>
      <c r="F21" s="6417"/>
      <c r="G21" s="6417"/>
      <c r="H21" s="6417"/>
      <c r="I21" s="6417"/>
      <c r="J21" s="6417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J22" sqref="J22"/>
    </sheetView>
  </sheetViews>
  <sheetFormatPr defaultRowHeight="20.25"/>
  <cols>
    <col min="1" max="1" width="75.140625" style="438" customWidth="1"/>
    <col min="2" max="12" width="9.140625" style="438" customWidth="1"/>
    <col min="13" max="13" width="9.5703125" style="438" customWidth="1"/>
    <col min="14" max="256" width="9.140625" style="438"/>
    <col min="257" max="257" width="75.140625" style="438" customWidth="1"/>
    <col min="258" max="269" width="9.140625" style="438" customWidth="1"/>
    <col min="270" max="512" width="9.140625" style="438"/>
    <col min="513" max="513" width="75.140625" style="438" customWidth="1"/>
    <col min="514" max="525" width="9.140625" style="438" customWidth="1"/>
    <col min="526" max="768" width="9.140625" style="438"/>
    <col min="769" max="769" width="75.140625" style="438" customWidth="1"/>
    <col min="770" max="781" width="9.140625" style="438" customWidth="1"/>
    <col min="782" max="1024" width="9.140625" style="438"/>
    <col min="1025" max="1025" width="75.140625" style="438" customWidth="1"/>
    <col min="1026" max="1037" width="9.140625" style="438" customWidth="1"/>
    <col min="1038" max="1280" width="9.140625" style="438"/>
    <col min="1281" max="1281" width="75.140625" style="438" customWidth="1"/>
    <col min="1282" max="1293" width="9.140625" style="438" customWidth="1"/>
    <col min="1294" max="1536" width="9.140625" style="438"/>
    <col min="1537" max="1537" width="75.140625" style="438" customWidth="1"/>
    <col min="1538" max="1549" width="9.140625" style="438" customWidth="1"/>
    <col min="1550" max="1792" width="9.140625" style="438"/>
    <col min="1793" max="1793" width="75.140625" style="438" customWidth="1"/>
    <col min="1794" max="1805" width="9.140625" style="438" customWidth="1"/>
    <col min="1806" max="2048" width="9.140625" style="438"/>
    <col min="2049" max="2049" width="75.140625" style="438" customWidth="1"/>
    <col min="2050" max="2061" width="9.140625" style="438" customWidth="1"/>
    <col min="2062" max="2304" width="9.140625" style="438"/>
    <col min="2305" max="2305" width="75.140625" style="438" customWidth="1"/>
    <col min="2306" max="2317" width="9.140625" style="438" customWidth="1"/>
    <col min="2318" max="2560" width="9.140625" style="438"/>
    <col min="2561" max="2561" width="75.140625" style="438" customWidth="1"/>
    <col min="2562" max="2573" width="9.140625" style="438" customWidth="1"/>
    <col min="2574" max="2816" width="9.140625" style="438"/>
    <col min="2817" max="2817" width="75.140625" style="438" customWidth="1"/>
    <col min="2818" max="2829" width="9.140625" style="438" customWidth="1"/>
    <col min="2830" max="3072" width="9.140625" style="438"/>
    <col min="3073" max="3073" width="75.140625" style="438" customWidth="1"/>
    <col min="3074" max="3085" width="9.140625" style="438" customWidth="1"/>
    <col min="3086" max="3328" width="9.140625" style="438"/>
    <col min="3329" max="3329" width="75.140625" style="438" customWidth="1"/>
    <col min="3330" max="3341" width="9.140625" style="438" customWidth="1"/>
    <col min="3342" max="3584" width="9.140625" style="438"/>
    <col min="3585" max="3585" width="75.140625" style="438" customWidth="1"/>
    <col min="3586" max="3597" width="9.140625" style="438" customWidth="1"/>
    <col min="3598" max="3840" width="9.140625" style="438"/>
    <col min="3841" max="3841" width="75.140625" style="438" customWidth="1"/>
    <col min="3842" max="3853" width="9.140625" style="438" customWidth="1"/>
    <col min="3854" max="4096" width="9.140625" style="438"/>
    <col min="4097" max="4097" width="75.140625" style="438" customWidth="1"/>
    <col min="4098" max="4109" width="9.140625" style="438" customWidth="1"/>
    <col min="4110" max="4352" width="9.140625" style="438"/>
    <col min="4353" max="4353" width="75.140625" style="438" customWidth="1"/>
    <col min="4354" max="4365" width="9.140625" style="438" customWidth="1"/>
    <col min="4366" max="4608" width="9.140625" style="438"/>
    <col min="4609" max="4609" width="75.140625" style="438" customWidth="1"/>
    <col min="4610" max="4621" width="9.140625" style="438" customWidth="1"/>
    <col min="4622" max="4864" width="9.140625" style="438"/>
    <col min="4865" max="4865" width="75.140625" style="438" customWidth="1"/>
    <col min="4866" max="4877" width="9.140625" style="438" customWidth="1"/>
    <col min="4878" max="5120" width="9.140625" style="438"/>
    <col min="5121" max="5121" width="75.140625" style="438" customWidth="1"/>
    <col min="5122" max="5133" width="9.140625" style="438" customWidth="1"/>
    <col min="5134" max="5376" width="9.140625" style="438"/>
    <col min="5377" max="5377" width="75.140625" style="438" customWidth="1"/>
    <col min="5378" max="5389" width="9.140625" style="438" customWidth="1"/>
    <col min="5390" max="5632" width="9.140625" style="438"/>
    <col min="5633" max="5633" width="75.140625" style="438" customWidth="1"/>
    <col min="5634" max="5645" width="9.140625" style="438" customWidth="1"/>
    <col min="5646" max="5888" width="9.140625" style="438"/>
    <col min="5889" max="5889" width="75.140625" style="438" customWidth="1"/>
    <col min="5890" max="5901" width="9.140625" style="438" customWidth="1"/>
    <col min="5902" max="6144" width="9.140625" style="438"/>
    <col min="6145" max="6145" width="75.140625" style="438" customWidth="1"/>
    <col min="6146" max="6157" width="9.140625" style="438" customWidth="1"/>
    <col min="6158" max="6400" width="9.140625" style="438"/>
    <col min="6401" max="6401" width="75.140625" style="438" customWidth="1"/>
    <col min="6402" max="6413" width="9.140625" style="438" customWidth="1"/>
    <col min="6414" max="6656" width="9.140625" style="438"/>
    <col min="6657" max="6657" width="75.140625" style="438" customWidth="1"/>
    <col min="6658" max="6669" width="9.140625" style="438" customWidth="1"/>
    <col min="6670" max="6912" width="9.140625" style="438"/>
    <col min="6913" max="6913" width="75.140625" style="438" customWidth="1"/>
    <col min="6914" max="6925" width="9.140625" style="438" customWidth="1"/>
    <col min="6926" max="7168" width="9.140625" style="438"/>
    <col min="7169" max="7169" width="75.140625" style="438" customWidth="1"/>
    <col min="7170" max="7181" width="9.140625" style="438" customWidth="1"/>
    <col min="7182" max="7424" width="9.140625" style="438"/>
    <col min="7425" max="7425" width="75.140625" style="438" customWidth="1"/>
    <col min="7426" max="7437" width="9.140625" style="438" customWidth="1"/>
    <col min="7438" max="7680" width="9.140625" style="438"/>
    <col min="7681" max="7681" width="75.140625" style="438" customWidth="1"/>
    <col min="7682" max="7693" width="9.140625" style="438" customWidth="1"/>
    <col min="7694" max="7936" width="9.140625" style="438"/>
    <col min="7937" max="7937" width="75.140625" style="438" customWidth="1"/>
    <col min="7938" max="7949" width="9.140625" style="438" customWidth="1"/>
    <col min="7950" max="8192" width="9.140625" style="438"/>
    <col min="8193" max="8193" width="75.140625" style="438" customWidth="1"/>
    <col min="8194" max="8205" width="9.140625" style="438" customWidth="1"/>
    <col min="8206" max="8448" width="9.140625" style="438"/>
    <col min="8449" max="8449" width="75.140625" style="438" customWidth="1"/>
    <col min="8450" max="8461" width="9.140625" style="438" customWidth="1"/>
    <col min="8462" max="8704" width="9.140625" style="438"/>
    <col min="8705" max="8705" width="75.140625" style="438" customWidth="1"/>
    <col min="8706" max="8717" width="9.140625" style="438" customWidth="1"/>
    <col min="8718" max="8960" width="9.140625" style="438"/>
    <col min="8961" max="8961" width="75.140625" style="438" customWidth="1"/>
    <col min="8962" max="8973" width="9.140625" style="438" customWidth="1"/>
    <col min="8974" max="9216" width="9.140625" style="438"/>
    <col min="9217" max="9217" width="75.140625" style="438" customWidth="1"/>
    <col min="9218" max="9229" width="9.140625" style="438" customWidth="1"/>
    <col min="9230" max="9472" width="9.140625" style="438"/>
    <col min="9473" max="9473" width="75.140625" style="438" customWidth="1"/>
    <col min="9474" max="9485" width="9.140625" style="438" customWidth="1"/>
    <col min="9486" max="9728" width="9.140625" style="438"/>
    <col min="9729" max="9729" width="75.140625" style="438" customWidth="1"/>
    <col min="9730" max="9741" width="9.140625" style="438" customWidth="1"/>
    <col min="9742" max="9984" width="9.140625" style="438"/>
    <col min="9985" max="9985" width="75.140625" style="438" customWidth="1"/>
    <col min="9986" max="9997" width="9.140625" style="438" customWidth="1"/>
    <col min="9998" max="10240" width="9.140625" style="438"/>
    <col min="10241" max="10241" width="75.140625" style="438" customWidth="1"/>
    <col min="10242" max="10253" width="9.140625" style="438" customWidth="1"/>
    <col min="10254" max="10496" width="9.140625" style="438"/>
    <col min="10497" max="10497" width="75.140625" style="438" customWidth="1"/>
    <col min="10498" max="10509" width="9.140625" style="438" customWidth="1"/>
    <col min="10510" max="10752" width="9.140625" style="438"/>
    <col min="10753" max="10753" width="75.140625" style="438" customWidth="1"/>
    <col min="10754" max="10765" width="9.140625" style="438" customWidth="1"/>
    <col min="10766" max="11008" width="9.140625" style="438"/>
    <col min="11009" max="11009" width="75.140625" style="438" customWidth="1"/>
    <col min="11010" max="11021" width="9.140625" style="438" customWidth="1"/>
    <col min="11022" max="11264" width="9.140625" style="438"/>
    <col min="11265" max="11265" width="75.140625" style="438" customWidth="1"/>
    <col min="11266" max="11277" width="9.140625" style="438" customWidth="1"/>
    <col min="11278" max="11520" width="9.140625" style="438"/>
    <col min="11521" max="11521" width="75.140625" style="438" customWidth="1"/>
    <col min="11522" max="11533" width="9.140625" style="438" customWidth="1"/>
    <col min="11534" max="11776" width="9.140625" style="438"/>
    <col min="11777" max="11777" width="75.140625" style="438" customWidth="1"/>
    <col min="11778" max="11789" width="9.140625" style="438" customWidth="1"/>
    <col min="11790" max="12032" width="9.140625" style="438"/>
    <col min="12033" max="12033" width="75.140625" style="438" customWidth="1"/>
    <col min="12034" max="12045" width="9.140625" style="438" customWidth="1"/>
    <col min="12046" max="12288" width="9.140625" style="438"/>
    <col min="12289" max="12289" width="75.140625" style="438" customWidth="1"/>
    <col min="12290" max="12301" width="9.140625" style="438" customWidth="1"/>
    <col min="12302" max="12544" width="9.140625" style="438"/>
    <col min="12545" max="12545" width="75.140625" style="438" customWidth="1"/>
    <col min="12546" max="12557" width="9.140625" style="438" customWidth="1"/>
    <col min="12558" max="12800" width="9.140625" style="438"/>
    <col min="12801" max="12801" width="75.140625" style="438" customWidth="1"/>
    <col min="12802" max="12813" width="9.140625" style="438" customWidth="1"/>
    <col min="12814" max="13056" width="9.140625" style="438"/>
    <col min="13057" max="13057" width="75.140625" style="438" customWidth="1"/>
    <col min="13058" max="13069" width="9.140625" style="438" customWidth="1"/>
    <col min="13070" max="13312" width="9.140625" style="438"/>
    <col min="13313" max="13313" width="75.140625" style="438" customWidth="1"/>
    <col min="13314" max="13325" width="9.140625" style="438" customWidth="1"/>
    <col min="13326" max="13568" width="9.140625" style="438"/>
    <col min="13569" max="13569" width="75.140625" style="438" customWidth="1"/>
    <col min="13570" max="13581" width="9.140625" style="438" customWidth="1"/>
    <col min="13582" max="13824" width="9.140625" style="438"/>
    <col min="13825" max="13825" width="75.140625" style="438" customWidth="1"/>
    <col min="13826" max="13837" width="9.140625" style="438" customWidth="1"/>
    <col min="13838" max="14080" width="9.140625" style="438"/>
    <col min="14081" max="14081" width="75.140625" style="438" customWidth="1"/>
    <col min="14082" max="14093" width="9.140625" style="438" customWidth="1"/>
    <col min="14094" max="14336" width="9.140625" style="438"/>
    <col min="14337" max="14337" width="75.140625" style="438" customWidth="1"/>
    <col min="14338" max="14349" width="9.140625" style="438" customWidth="1"/>
    <col min="14350" max="14592" width="9.140625" style="438"/>
    <col min="14593" max="14593" width="75.140625" style="438" customWidth="1"/>
    <col min="14594" max="14605" width="9.140625" style="438" customWidth="1"/>
    <col min="14606" max="14848" width="9.140625" style="438"/>
    <col min="14849" max="14849" width="75.140625" style="438" customWidth="1"/>
    <col min="14850" max="14861" width="9.140625" style="438" customWidth="1"/>
    <col min="14862" max="15104" width="9.140625" style="438"/>
    <col min="15105" max="15105" width="75.140625" style="438" customWidth="1"/>
    <col min="15106" max="15117" width="9.140625" style="438" customWidth="1"/>
    <col min="15118" max="15360" width="9.140625" style="438"/>
    <col min="15361" max="15361" width="75.140625" style="438" customWidth="1"/>
    <col min="15362" max="15373" width="9.140625" style="438" customWidth="1"/>
    <col min="15374" max="15616" width="9.140625" style="438"/>
    <col min="15617" max="15617" width="75.140625" style="438" customWidth="1"/>
    <col min="15618" max="15629" width="9.140625" style="438" customWidth="1"/>
    <col min="15630" max="15872" width="9.140625" style="438"/>
    <col min="15873" max="15873" width="75.140625" style="438" customWidth="1"/>
    <col min="15874" max="15885" width="9.140625" style="438" customWidth="1"/>
    <col min="15886" max="16128" width="9.140625" style="438"/>
    <col min="16129" max="16129" width="75.140625" style="438" customWidth="1"/>
    <col min="16130" max="16141" width="9.140625" style="438" customWidth="1"/>
    <col min="16142" max="16384" width="9.140625" style="438"/>
  </cols>
  <sheetData>
    <row r="1" spans="1:19" ht="44.25" customHeight="1">
      <c r="A1" s="7207" t="s">
        <v>315</v>
      </c>
      <c r="B1" s="7207"/>
      <c r="C1" s="7207"/>
      <c r="D1" s="7207"/>
      <c r="E1" s="7207"/>
      <c r="F1" s="7207"/>
      <c r="G1" s="7207"/>
      <c r="H1" s="7207"/>
      <c r="I1" s="7207"/>
      <c r="J1" s="7207"/>
      <c r="K1" s="7207"/>
      <c r="L1" s="7207"/>
      <c r="M1" s="7207"/>
      <c r="N1" s="671"/>
      <c r="O1" s="671"/>
      <c r="P1" s="448"/>
      <c r="Q1" s="448"/>
      <c r="R1" s="448"/>
      <c r="S1" s="448"/>
    </row>
    <row r="2" spans="1:19">
      <c r="A2" s="6418" t="s">
        <v>435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18"/>
      <c r="L2" s="6418"/>
      <c r="M2" s="6418"/>
      <c r="N2" s="587"/>
      <c r="O2" s="448"/>
      <c r="P2" s="448"/>
      <c r="Q2" s="448"/>
      <c r="R2" s="448"/>
      <c r="S2" s="448"/>
    </row>
    <row r="3" spans="1:19" ht="21" thickBot="1">
      <c r="A3" s="587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</row>
    <row r="4" spans="1:19" ht="21" thickBot="1">
      <c r="A4" s="7151" t="s">
        <v>1</v>
      </c>
      <c r="B4" s="7208" t="s">
        <v>36</v>
      </c>
      <c r="C4" s="7209"/>
      <c r="D4" s="7210"/>
      <c r="E4" s="7208" t="s">
        <v>37</v>
      </c>
      <c r="F4" s="7209"/>
      <c r="G4" s="7210"/>
      <c r="H4" s="7208" t="s">
        <v>43</v>
      </c>
      <c r="I4" s="7209"/>
      <c r="J4" s="7210"/>
      <c r="K4" s="7166" t="s">
        <v>38</v>
      </c>
      <c r="L4" s="7167"/>
      <c r="M4" s="7168"/>
      <c r="N4" s="672"/>
      <c r="O4" s="431"/>
      <c r="P4" s="431"/>
      <c r="Q4" s="431"/>
      <c r="R4" s="431"/>
      <c r="S4" s="431"/>
    </row>
    <row r="5" spans="1:19" ht="181.5" thickBot="1">
      <c r="A5" s="6420"/>
      <c r="B5" s="673" t="s">
        <v>7</v>
      </c>
      <c r="C5" s="673" t="s">
        <v>8</v>
      </c>
      <c r="D5" s="673" t="s">
        <v>9</v>
      </c>
      <c r="E5" s="673" t="s">
        <v>7</v>
      </c>
      <c r="F5" s="673" t="s">
        <v>8</v>
      </c>
      <c r="G5" s="673" t="s">
        <v>9</v>
      </c>
      <c r="H5" s="673" t="s">
        <v>7</v>
      </c>
      <c r="I5" s="673" t="s">
        <v>8</v>
      </c>
      <c r="J5" s="673" t="s">
        <v>9</v>
      </c>
      <c r="K5" s="673" t="s">
        <v>7</v>
      </c>
      <c r="L5" s="673" t="s">
        <v>8</v>
      </c>
      <c r="M5" s="674" t="s">
        <v>9</v>
      </c>
      <c r="N5" s="672"/>
      <c r="O5" s="431"/>
      <c r="P5" s="431"/>
      <c r="Q5" s="431"/>
      <c r="R5" s="431"/>
      <c r="S5" s="431"/>
    </row>
    <row r="6" spans="1:19" ht="21" thickBot="1">
      <c r="A6" s="675" t="s">
        <v>10</v>
      </c>
      <c r="B6" s="676"/>
      <c r="C6" s="677"/>
      <c r="D6" s="678"/>
      <c r="E6" s="676"/>
      <c r="F6" s="677"/>
      <c r="G6" s="679"/>
      <c r="H6" s="676"/>
      <c r="I6" s="677"/>
      <c r="J6" s="678"/>
      <c r="K6" s="680"/>
      <c r="L6" s="681"/>
      <c r="M6" s="682"/>
      <c r="N6" s="672"/>
      <c r="O6" s="431"/>
      <c r="P6" s="431"/>
      <c r="Q6" s="431"/>
      <c r="R6" s="431"/>
      <c r="S6" s="431"/>
    </row>
    <row r="7" spans="1:19" ht="21" thickBot="1">
      <c r="A7" s="834" t="s">
        <v>232</v>
      </c>
      <c r="B7" s="3616">
        <f>B11+B14</f>
        <v>0</v>
      </c>
      <c r="C7" s="3616">
        <v>13</v>
      </c>
      <c r="D7" s="3616">
        <v>13</v>
      </c>
      <c r="E7" s="3616">
        <f>E11+E14</f>
        <v>0</v>
      </c>
      <c r="F7" s="3616">
        <v>1</v>
      </c>
      <c r="G7" s="3616">
        <v>1</v>
      </c>
      <c r="H7" s="3616">
        <f>H11+H14</f>
        <v>0</v>
      </c>
      <c r="I7" s="3616">
        <v>11</v>
      </c>
      <c r="J7" s="3616">
        <v>11</v>
      </c>
      <c r="K7" s="3616">
        <f>K11+K14</f>
        <v>0</v>
      </c>
      <c r="L7" s="3616">
        <v>26</v>
      </c>
      <c r="M7" s="3617">
        <v>26</v>
      </c>
      <c r="N7" s="672"/>
      <c r="O7" s="431"/>
      <c r="P7" s="431"/>
      <c r="Q7" s="431"/>
      <c r="R7" s="431"/>
      <c r="S7" s="431"/>
    </row>
    <row r="8" spans="1:19" ht="21" thickBot="1">
      <c r="A8" s="835" t="s">
        <v>27</v>
      </c>
      <c r="B8" s="3618">
        <f t="shared" ref="B8:M8" si="0">SUM(B7)</f>
        <v>0</v>
      </c>
      <c r="C8" s="3618">
        <v>13</v>
      </c>
      <c r="D8" s="3618">
        <v>13</v>
      </c>
      <c r="E8" s="3618">
        <f t="shared" si="0"/>
        <v>0</v>
      </c>
      <c r="F8" s="3618">
        <v>1</v>
      </c>
      <c r="G8" s="3618">
        <v>1</v>
      </c>
      <c r="H8" s="3618">
        <f t="shared" si="0"/>
        <v>0</v>
      </c>
      <c r="I8" s="3618">
        <f t="shared" si="0"/>
        <v>11</v>
      </c>
      <c r="J8" s="3618">
        <v>11</v>
      </c>
      <c r="K8" s="3618">
        <f t="shared" si="0"/>
        <v>0</v>
      </c>
      <c r="L8" s="3618">
        <f t="shared" si="0"/>
        <v>26</v>
      </c>
      <c r="M8" s="3619">
        <f t="shared" si="0"/>
        <v>26</v>
      </c>
      <c r="N8" s="672"/>
      <c r="O8" s="431"/>
      <c r="P8" s="431"/>
      <c r="Q8" s="431"/>
      <c r="R8" s="431"/>
      <c r="S8" s="431"/>
    </row>
    <row r="9" spans="1:19" ht="21" thickBot="1">
      <c r="A9" s="836" t="s">
        <v>15</v>
      </c>
      <c r="B9" s="3608"/>
      <c r="C9" s="3620"/>
      <c r="D9" s="3621"/>
      <c r="E9" s="3608"/>
      <c r="F9" s="3620"/>
      <c r="G9" s="3621"/>
      <c r="H9" s="3608"/>
      <c r="I9" s="3620"/>
      <c r="J9" s="3621"/>
      <c r="K9" s="3622"/>
      <c r="L9" s="3620"/>
      <c r="M9" s="3623"/>
      <c r="N9" s="672"/>
      <c r="O9" s="431"/>
      <c r="P9" s="431"/>
      <c r="Q9" s="431"/>
      <c r="R9" s="431"/>
      <c r="S9" s="431"/>
    </row>
    <row r="10" spans="1:19" ht="21" thickBot="1">
      <c r="A10" s="837" t="s">
        <v>16</v>
      </c>
      <c r="B10" s="3609"/>
      <c r="C10" s="3610"/>
      <c r="D10" s="3611"/>
      <c r="E10" s="3609"/>
      <c r="F10" s="3610"/>
      <c r="G10" s="3611"/>
      <c r="H10" s="3609"/>
      <c r="I10" s="3610"/>
      <c r="J10" s="3611"/>
      <c r="K10" s="3624"/>
      <c r="L10" s="3625"/>
      <c r="M10" s="3612"/>
      <c r="N10" s="683"/>
      <c r="O10" s="431"/>
      <c r="P10" s="431"/>
      <c r="Q10" s="431"/>
      <c r="R10" s="431"/>
      <c r="S10" s="431"/>
    </row>
    <row r="11" spans="1:19" ht="21" thickBot="1">
      <c r="A11" s="838" t="s">
        <v>232</v>
      </c>
      <c r="B11" s="3626">
        <v>0</v>
      </c>
      <c r="C11" s="3627">
        <v>13</v>
      </c>
      <c r="D11" s="3628">
        <v>13</v>
      </c>
      <c r="E11" s="3626">
        <v>0</v>
      </c>
      <c r="F11" s="3627">
        <v>1</v>
      </c>
      <c r="G11" s="3628">
        <v>1</v>
      </c>
      <c r="H11" s="3626">
        <v>0</v>
      </c>
      <c r="I11" s="3627">
        <v>11</v>
      </c>
      <c r="J11" s="3629">
        <v>11</v>
      </c>
      <c r="K11" s="3630">
        <f>SUM(B11,E11,H11)</f>
        <v>0</v>
      </c>
      <c r="L11" s="3631">
        <f>SUM(C11,F11,I11)</f>
        <v>25</v>
      </c>
      <c r="M11" s="3632">
        <f>SUM(K11:L11)</f>
        <v>25</v>
      </c>
      <c r="N11" s="684"/>
      <c r="O11" s="431"/>
      <c r="P11" s="431"/>
      <c r="Q11" s="431"/>
      <c r="R11" s="431"/>
      <c r="S11" s="431"/>
    </row>
    <row r="12" spans="1:19" ht="21" thickBot="1">
      <c r="A12" s="839" t="s">
        <v>17</v>
      </c>
      <c r="B12" s="3633">
        <f t="shared" ref="B12:M12" si="1">SUM(B11:B11)</f>
        <v>0</v>
      </c>
      <c r="C12" s="3633">
        <v>13</v>
      </c>
      <c r="D12" s="3633">
        <v>13</v>
      </c>
      <c r="E12" s="3633">
        <f t="shared" si="1"/>
        <v>0</v>
      </c>
      <c r="F12" s="3633">
        <v>1</v>
      </c>
      <c r="G12" s="3633">
        <v>1</v>
      </c>
      <c r="H12" s="3633">
        <f t="shared" si="1"/>
        <v>0</v>
      </c>
      <c r="I12" s="3633">
        <v>11</v>
      </c>
      <c r="J12" s="3633">
        <v>11</v>
      </c>
      <c r="K12" s="3633">
        <f t="shared" si="1"/>
        <v>0</v>
      </c>
      <c r="L12" s="3633">
        <f t="shared" si="1"/>
        <v>25</v>
      </c>
      <c r="M12" s="3634">
        <f t="shared" si="1"/>
        <v>25</v>
      </c>
      <c r="N12" s="685"/>
      <c r="O12" s="431"/>
      <c r="P12" s="431"/>
      <c r="Q12" s="431"/>
      <c r="R12" s="431"/>
      <c r="S12" s="431"/>
    </row>
    <row r="13" spans="1:19" ht="21" thickBot="1">
      <c r="A13" s="840" t="s">
        <v>18</v>
      </c>
      <c r="B13" s="3635"/>
      <c r="C13" s="3636"/>
      <c r="D13" s="3637"/>
      <c r="E13" s="3635"/>
      <c r="F13" s="3636"/>
      <c r="G13" s="3637"/>
      <c r="H13" s="3635"/>
      <c r="I13" s="3638"/>
      <c r="J13" s="3639"/>
      <c r="K13" s="3613"/>
      <c r="L13" s="3614"/>
      <c r="M13" s="3615"/>
      <c r="N13" s="684"/>
      <c r="O13" s="431"/>
      <c r="P13" s="431"/>
      <c r="Q13" s="431"/>
      <c r="R13" s="431"/>
      <c r="S13" s="431"/>
    </row>
    <row r="14" spans="1:19" ht="21" thickBot="1">
      <c r="A14" s="838" t="s">
        <v>232</v>
      </c>
      <c r="B14" s="3626">
        <v>0</v>
      </c>
      <c r="C14" s="3627">
        <v>0</v>
      </c>
      <c r="D14" s="3628">
        <v>0</v>
      </c>
      <c r="E14" s="3626">
        <v>0</v>
      </c>
      <c r="F14" s="3627">
        <v>0</v>
      </c>
      <c r="G14" s="3628">
        <v>0</v>
      </c>
      <c r="H14" s="3626">
        <v>0</v>
      </c>
      <c r="I14" s="3627">
        <v>0</v>
      </c>
      <c r="J14" s="3629">
        <v>0</v>
      </c>
      <c r="K14" s="3630">
        <f>SUM(B14,E14,H14)</f>
        <v>0</v>
      </c>
      <c r="L14" s="3630">
        <f>SUM(C14,F14,I14)</f>
        <v>0</v>
      </c>
      <c r="M14" s="3632">
        <f>SUM(K14:L14)</f>
        <v>0</v>
      </c>
      <c r="N14" s="684"/>
      <c r="O14" s="431"/>
      <c r="P14" s="431"/>
      <c r="Q14" s="431"/>
      <c r="R14" s="431"/>
      <c r="S14" s="431"/>
    </row>
    <row r="15" spans="1:19" ht="21" thickBot="1">
      <c r="A15" s="839" t="s">
        <v>19</v>
      </c>
      <c r="B15" s="3640">
        <f t="shared" ref="B15:M15" si="2">SUM(B14:B14)</f>
        <v>0</v>
      </c>
      <c r="C15" s="3640">
        <f t="shared" si="2"/>
        <v>0</v>
      </c>
      <c r="D15" s="3640">
        <f t="shared" si="2"/>
        <v>0</v>
      </c>
      <c r="E15" s="3640">
        <f t="shared" si="2"/>
        <v>0</v>
      </c>
      <c r="F15" s="3640">
        <f t="shared" si="2"/>
        <v>0</v>
      </c>
      <c r="G15" s="3640">
        <f t="shared" si="2"/>
        <v>0</v>
      </c>
      <c r="H15" s="3640">
        <f t="shared" si="2"/>
        <v>0</v>
      </c>
      <c r="I15" s="3640">
        <f t="shared" si="2"/>
        <v>0</v>
      </c>
      <c r="J15" s="3640">
        <f t="shared" si="2"/>
        <v>0</v>
      </c>
      <c r="K15" s="3640">
        <f t="shared" si="2"/>
        <v>0</v>
      </c>
      <c r="L15" s="3640">
        <f t="shared" si="2"/>
        <v>0</v>
      </c>
      <c r="M15" s="3634">
        <f t="shared" si="2"/>
        <v>0</v>
      </c>
      <c r="N15" s="684"/>
      <c r="O15" s="431"/>
      <c r="P15" s="431"/>
      <c r="Q15" s="431"/>
      <c r="R15" s="431"/>
      <c r="S15" s="431"/>
    </row>
    <row r="16" spans="1:19" ht="21" thickBot="1">
      <c r="A16" s="841" t="s">
        <v>247</v>
      </c>
      <c r="B16" s="4686">
        <f>B12+B15</f>
        <v>0</v>
      </c>
      <c r="C16" s="4686">
        <f t="shared" ref="C16:M16" si="3">C12+C15</f>
        <v>13</v>
      </c>
      <c r="D16" s="4686">
        <f t="shared" si="3"/>
        <v>13</v>
      </c>
      <c r="E16" s="4686">
        <f t="shared" si="3"/>
        <v>0</v>
      </c>
      <c r="F16" s="4686">
        <f t="shared" si="3"/>
        <v>1</v>
      </c>
      <c r="G16" s="4686">
        <f t="shared" si="3"/>
        <v>1</v>
      </c>
      <c r="H16" s="4686">
        <f t="shared" si="3"/>
        <v>0</v>
      </c>
      <c r="I16" s="4686">
        <f t="shared" si="3"/>
        <v>11</v>
      </c>
      <c r="J16" s="4686">
        <f t="shared" si="3"/>
        <v>11</v>
      </c>
      <c r="K16" s="4686">
        <f t="shared" si="3"/>
        <v>0</v>
      </c>
      <c r="L16" s="4686">
        <f t="shared" si="3"/>
        <v>25</v>
      </c>
      <c r="M16" s="4686">
        <f t="shared" si="3"/>
        <v>25</v>
      </c>
      <c r="N16" s="686"/>
      <c r="O16" s="431"/>
      <c r="P16" s="431"/>
      <c r="Q16" s="431"/>
      <c r="R16" s="431"/>
      <c r="S16" s="431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Z983"/>
  <sheetViews>
    <sheetView view="pageBreakPreview" topLeftCell="A25" zoomScale="50" zoomScaleNormal="50" workbookViewId="0">
      <selection activeCell="H42" sqref="H42"/>
    </sheetView>
  </sheetViews>
  <sheetFormatPr defaultColWidth="14.42578125" defaultRowHeight="12.75"/>
  <cols>
    <col min="1" max="1" width="88.85546875" style="5902" customWidth="1"/>
    <col min="2" max="2" width="15.5703125" style="5902" customWidth="1"/>
    <col min="3" max="3" width="12.85546875" style="5902" customWidth="1"/>
    <col min="4" max="4" width="12.28515625" style="5902" customWidth="1"/>
    <col min="5" max="5" width="10.28515625" style="5902" customWidth="1"/>
    <col min="6" max="6" width="8.7109375" style="5902" customWidth="1"/>
    <col min="7" max="7" width="11" style="5902" customWidth="1"/>
    <col min="8" max="8" width="9.42578125" style="5902" customWidth="1"/>
    <col min="9" max="9" width="10.42578125" style="5902" customWidth="1"/>
    <col min="10" max="10" width="12.28515625" style="5902" customWidth="1"/>
    <col min="11" max="12" width="9.5703125" style="5902" customWidth="1"/>
    <col min="13" max="13" width="12" style="5902" customWidth="1"/>
    <col min="14" max="14" width="12.5703125" style="5902" customWidth="1"/>
    <col min="15" max="15" width="11" style="5902" customWidth="1"/>
    <col min="16" max="16" width="10.85546875" style="5902" customWidth="1"/>
    <col min="17" max="26" width="8" style="5902" customWidth="1"/>
    <col min="27" max="16384" width="14.42578125" style="5902"/>
  </cols>
  <sheetData>
    <row r="1" spans="1:26" ht="63.75" customHeight="1">
      <c r="A1" s="7213" t="s">
        <v>424</v>
      </c>
      <c r="B1" s="7212"/>
      <c r="C1" s="7212"/>
      <c r="D1" s="7212"/>
      <c r="E1" s="7212"/>
      <c r="F1" s="7212"/>
      <c r="G1" s="7212"/>
      <c r="H1" s="7212"/>
      <c r="I1" s="7212"/>
      <c r="J1" s="7212"/>
      <c r="K1" s="7212"/>
      <c r="L1" s="7212"/>
      <c r="M1" s="7212"/>
      <c r="N1" s="7212"/>
      <c r="O1" s="7212"/>
      <c r="P1" s="7212"/>
      <c r="Q1" s="1220"/>
      <c r="R1" s="1220"/>
      <c r="S1" s="1220"/>
      <c r="T1" s="1220"/>
      <c r="U1" s="1220"/>
      <c r="V1" s="1220"/>
      <c r="W1" s="1220"/>
      <c r="X1" s="1220"/>
      <c r="Y1" s="1220"/>
      <c r="Z1" s="1220"/>
    </row>
    <row r="2" spans="1:26" ht="11.25" customHeight="1">
      <c r="A2" s="7214"/>
      <c r="B2" s="7212"/>
      <c r="C2" s="7212"/>
      <c r="D2" s="7212"/>
      <c r="E2" s="7212"/>
      <c r="F2" s="7212"/>
      <c r="G2" s="7212"/>
      <c r="H2" s="7212"/>
      <c r="I2" s="7212"/>
      <c r="J2" s="7212"/>
      <c r="K2" s="7212"/>
      <c r="L2" s="7212"/>
      <c r="M2" s="7212"/>
      <c r="N2" s="7212"/>
      <c r="O2" s="7212"/>
      <c r="P2" s="7212"/>
      <c r="Q2" s="1220"/>
      <c r="R2" s="1220"/>
      <c r="S2" s="1220"/>
      <c r="T2" s="1220"/>
      <c r="U2" s="1220"/>
      <c r="V2" s="1220"/>
      <c r="W2" s="1220"/>
      <c r="X2" s="1220"/>
      <c r="Y2" s="1220"/>
      <c r="Z2" s="1220"/>
    </row>
    <row r="3" spans="1:26" ht="21.75" customHeight="1">
      <c r="A3" s="7213" t="s">
        <v>411</v>
      </c>
      <c r="B3" s="7212"/>
      <c r="C3" s="7212"/>
      <c r="D3" s="7212"/>
      <c r="E3" s="7212"/>
      <c r="F3" s="7212"/>
      <c r="G3" s="7212"/>
      <c r="H3" s="7212"/>
      <c r="I3" s="7212"/>
      <c r="J3" s="7212"/>
      <c r="K3" s="7212"/>
      <c r="L3" s="7212"/>
      <c r="M3" s="7212"/>
      <c r="N3" s="7212"/>
      <c r="O3" s="7212"/>
      <c r="P3" s="7212"/>
      <c r="Q3" s="1220"/>
      <c r="R3" s="1220"/>
      <c r="S3" s="1220"/>
      <c r="T3" s="1220"/>
      <c r="U3" s="1220"/>
      <c r="V3" s="1220"/>
      <c r="W3" s="1220"/>
      <c r="X3" s="1220"/>
      <c r="Y3" s="1220"/>
      <c r="Z3" s="1220"/>
    </row>
    <row r="4" spans="1:26" ht="33" customHeight="1" thickBot="1">
      <c r="A4" s="5901"/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0"/>
      <c r="R4" s="1220"/>
      <c r="S4" s="1220"/>
      <c r="T4" s="1220"/>
      <c r="U4" s="1220"/>
      <c r="V4" s="1220"/>
      <c r="W4" s="1220"/>
      <c r="X4" s="1220"/>
      <c r="Y4" s="1220"/>
      <c r="Z4" s="1220"/>
    </row>
    <row r="5" spans="1:26" ht="33" customHeight="1" thickBot="1">
      <c r="A5" s="7215" t="s">
        <v>1</v>
      </c>
      <c r="B5" s="7215" t="s">
        <v>2</v>
      </c>
      <c r="C5" s="7217"/>
      <c r="D5" s="7218"/>
      <c r="E5" s="7219" t="s">
        <v>3</v>
      </c>
      <c r="F5" s="7217"/>
      <c r="G5" s="7218"/>
      <c r="H5" s="7215" t="s">
        <v>4</v>
      </c>
      <c r="I5" s="7217"/>
      <c r="J5" s="7218"/>
      <c r="K5" s="7215" t="s">
        <v>5</v>
      </c>
      <c r="L5" s="7217"/>
      <c r="M5" s="7218"/>
      <c r="N5" s="7219" t="s">
        <v>22</v>
      </c>
      <c r="O5" s="7217"/>
      <c r="P5" s="7218"/>
      <c r="Q5" s="1220"/>
      <c r="R5" s="1220"/>
      <c r="S5" s="1220"/>
      <c r="T5" s="1220"/>
      <c r="U5" s="1220"/>
      <c r="V5" s="1220"/>
      <c r="W5" s="1220"/>
      <c r="X5" s="1220"/>
      <c r="Y5" s="1220"/>
      <c r="Z5" s="1220"/>
    </row>
    <row r="6" spans="1:26" ht="191.25" customHeight="1" thickBot="1">
      <c r="A6" s="7216"/>
      <c r="B6" s="1263" t="s">
        <v>7</v>
      </c>
      <c r="C6" s="1263" t="s">
        <v>8</v>
      </c>
      <c r="D6" s="3576" t="s">
        <v>9</v>
      </c>
      <c r="E6" s="4699" t="s">
        <v>7</v>
      </c>
      <c r="F6" s="1263" t="s">
        <v>8</v>
      </c>
      <c r="G6" s="1263" t="s">
        <v>9</v>
      </c>
      <c r="H6" s="1263" t="s">
        <v>7</v>
      </c>
      <c r="I6" s="1263" t="s">
        <v>8</v>
      </c>
      <c r="J6" s="3576" t="s">
        <v>9</v>
      </c>
      <c r="K6" s="1263" t="s">
        <v>7</v>
      </c>
      <c r="L6" s="1263" t="s">
        <v>8</v>
      </c>
      <c r="M6" s="3576" t="s">
        <v>9</v>
      </c>
      <c r="N6" s="4699" t="s">
        <v>7</v>
      </c>
      <c r="O6" s="1263" t="s">
        <v>8</v>
      </c>
      <c r="P6" s="3576" t="s">
        <v>9</v>
      </c>
      <c r="Q6" s="1220"/>
      <c r="R6" s="1220"/>
      <c r="S6" s="1220"/>
      <c r="T6" s="1220"/>
      <c r="U6" s="1220"/>
      <c r="V6" s="1220"/>
      <c r="W6" s="1220"/>
      <c r="X6" s="1220"/>
      <c r="Y6" s="1220"/>
      <c r="Z6" s="1220"/>
    </row>
    <row r="7" spans="1:26" ht="32.25" customHeight="1" thickBot="1">
      <c r="A7" s="3577" t="s">
        <v>10</v>
      </c>
      <c r="B7" s="4696"/>
      <c r="C7" s="4696"/>
      <c r="D7" s="4697"/>
      <c r="E7" s="4698"/>
      <c r="F7" s="4696"/>
      <c r="G7" s="4697"/>
      <c r="H7" s="4696"/>
      <c r="I7" s="4696"/>
      <c r="J7" s="4697"/>
      <c r="K7" s="4696"/>
      <c r="L7" s="4696"/>
      <c r="M7" s="4697"/>
      <c r="N7" s="4698"/>
      <c r="O7" s="4696"/>
      <c r="P7" s="4697"/>
      <c r="Q7" s="1220"/>
      <c r="R7" s="1220"/>
      <c r="S7" s="1220"/>
      <c r="T7" s="1220"/>
      <c r="U7" s="1220"/>
      <c r="V7" s="1220"/>
      <c r="W7" s="1220"/>
      <c r="X7" s="1220"/>
      <c r="Y7" s="1220"/>
      <c r="Z7" s="1220"/>
    </row>
    <row r="8" spans="1:26" ht="25.5" customHeight="1">
      <c r="A8" s="6080" t="s">
        <v>222</v>
      </c>
      <c r="B8" s="4700">
        <f t="shared" ref="B8:M11" si="0">SUM(B25,B41)</f>
        <v>20</v>
      </c>
      <c r="C8" s="6081">
        <f t="shared" si="0"/>
        <v>4</v>
      </c>
      <c r="D8" s="2046">
        <f t="shared" si="0"/>
        <v>24</v>
      </c>
      <c r="E8" s="6082">
        <f t="shared" si="0"/>
        <v>25</v>
      </c>
      <c r="F8" s="6081">
        <f t="shared" si="0"/>
        <v>0</v>
      </c>
      <c r="G8" s="2046">
        <f t="shared" si="0"/>
        <v>25</v>
      </c>
      <c r="H8" s="4700">
        <f t="shared" si="0"/>
        <v>25</v>
      </c>
      <c r="I8" s="6081">
        <f t="shared" si="0"/>
        <v>1</v>
      </c>
      <c r="J8" s="2046">
        <f t="shared" si="0"/>
        <v>26</v>
      </c>
      <c r="K8" s="4700">
        <f t="shared" si="0"/>
        <v>38</v>
      </c>
      <c r="L8" s="6081">
        <f t="shared" si="0"/>
        <v>0</v>
      </c>
      <c r="M8" s="2046">
        <f t="shared" si="0"/>
        <v>38</v>
      </c>
      <c r="N8" s="6083">
        <f t="shared" ref="N8:O10" si="1">B8+E8+H8+K8</f>
        <v>108</v>
      </c>
      <c r="O8" s="6084">
        <f t="shared" si="1"/>
        <v>5</v>
      </c>
      <c r="P8" s="6085">
        <f t="shared" ref="P8:P11" si="2">N8+O8</f>
        <v>113</v>
      </c>
      <c r="Q8" s="1220"/>
      <c r="R8" s="1220"/>
      <c r="S8" s="1220"/>
      <c r="T8" s="1220"/>
      <c r="U8" s="1220"/>
      <c r="V8" s="1220"/>
      <c r="W8" s="1220"/>
      <c r="X8" s="1220"/>
      <c r="Y8" s="1220"/>
      <c r="Z8" s="1220"/>
    </row>
    <row r="9" spans="1:26" ht="25.5" customHeight="1">
      <c r="A9" s="4702" t="s">
        <v>208</v>
      </c>
      <c r="B9" s="3521">
        <f t="shared" si="0"/>
        <v>31</v>
      </c>
      <c r="C9" s="4703">
        <f t="shared" si="0"/>
        <v>0</v>
      </c>
      <c r="D9" s="4704">
        <f t="shared" si="0"/>
        <v>31</v>
      </c>
      <c r="E9" s="6086">
        <f t="shared" si="0"/>
        <v>21</v>
      </c>
      <c r="F9" s="4703">
        <f t="shared" si="0"/>
        <v>0</v>
      </c>
      <c r="G9" s="4704">
        <f t="shared" si="0"/>
        <v>21</v>
      </c>
      <c r="H9" s="3521">
        <f t="shared" si="0"/>
        <v>24</v>
      </c>
      <c r="I9" s="4703">
        <f t="shared" si="0"/>
        <v>0</v>
      </c>
      <c r="J9" s="4704">
        <f t="shared" si="0"/>
        <v>24</v>
      </c>
      <c r="K9" s="3521">
        <f t="shared" si="0"/>
        <v>16</v>
      </c>
      <c r="L9" s="4703">
        <f t="shared" si="0"/>
        <v>0</v>
      </c>
      <c r="M9" s="4704">
        <f t="shared" si="0"/>
        <v>16</v>
      </c>
      <c r="N9" s="6087">
        <f t="shared" si="1"/>
        <v>92</v>
      </c>
      <c r="O9" s="4705">
        <f t="shared" si="1"/>
        <v>0</v>
      </c>
      <c r="P9" s="4706">
        <f t="shared" si="2"/>
        <v>92</v>
      </c>
      <c r="Q9" s="1220"/>
      <c r="R9" s="1220"/>
      <c r="S9" s="1220"/>
      <c r="T9" s="1220"/>
      <c r="U9" s="1220"/>
      <c r="V9" s="1220"/>
      <c r="W9" s="1220"/>
      <c r="X9" s="1220"/>
      <c r="Y9" s="1220"/>
      <c r="Z9" s="1220"/>
    </row>
    <row r="10" spans="1:26" ht="21" customHeight="1">
      <c r="A10" s="4702" t="s">
        <v>210</v>
      </c>
      <c r="B10" s="3521">
        <f t="shared" si="0"/>
        <v>20</v>
      </c>
      <c r="C10" s="4703">
        <f t="shared" si="0"/>
        <v>0</v>
      </c>
      <c r="D10" s="4704">
        <f t="shared" si="0"/>
        <v>20</v>
      </c>
      <c r="E10" s="3521">
        <f t="shared" si="0"/>
        <v>28</v>
      </c>
      <c r="F10" s="4703">
        <f t="shared" si="0"/>
        <v>0</v>
      </c>
      <c r="G10" s="4704">
        <f t="shared" si="0"/>
        <v>28</v>
      </c>
      <c r="H10" s="3521">
        <f t="shared" si="0"/>
        <v>20</v>
      </c>
      <c r="I10" s="4703">
        <f t="shared" si="0"/>
        <v>0</v>
      </c>
      <c r="J10" s="4704">
        <f t="shared" si="0"/>
        <v>20</v>
      </c>
      <c r="K10" s="3521">
        <f t="shared" si="0"/>
        <v>33</v>
      </c>
      <c r="L10" s="4703">
        <f t="shared" si="0"/>
        <v>0</v>
      </c>
      <c r="M10" s="4704">
        <f t="shared" si="0"/>
        <v>33</v>
      </c>
      <c r="N10" s="6087">
        <f>B10+E10+H10+K10</f>
        <v>101</v>
      </c>
      <c r="O10" s="4705">
        <f t="shared" si="1"/>
        <v>0</v>
      </c>
      <c r="P10" s="4706">
        <f t="shared" si="2"/>
        <v>101</v>
      </c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</row>
    <row r="11" spans="1:26" ht="33" customHeight="1">
      <c r="A11" s="4702" t="s">
        <v>211</v>
      </c>
      <c r="B11" s="3521">
        <f t="shared" si="0"/>
        <v>41</v>
      </c>
      <c r="C11" s="4703">
        <f t="shared" si="0"/>
        <v>29</v>
      </c>
      <c r="D11" s="4704">
        <f t="shared" si="0"/>
        <v>70</v>
      </c>
      <c r="E11" s="6086">
        <f t="shared" si="0"/>
        <v>43</v>
      </c>
      <c r="F11" s="4703">
        <f t="shared" si="0"/>
        <v>16</v>
      </c>
      <c r="G11" s="4704">
        <f t="shared" si="0"/>
        <v>59</v>
      </c>
      <c r="H11" s="6086">
        <f t="shared" si="0"/>
        <v>36</v>
      </c>
      <c r="I11" s="4703">
        <f t="shared" si="0"/>
        <v>13</v>
      </c>
      <c r="J11" s="4704">
        <f t="shared" si="0"/>
        <v>49</v>
      </c>
      <c r="K11" s="3521">
        <f t="shared" si="0"/>
        <v>34</v>
      </c>
      <c r="L11" s="4703">
        <f t="shared" si="0"/>
        <v>10</v>
      </c>
      <c r="M11" s="4704">
        <f t="shared" si="0"/>
        <v>44</v>
      </c>
      <c r="N11" s="6087">
        <f t="shared" ref="N11:O11" si="3">B11+E11+H11+K11</f>
        <v>154</v>
      </c>
      <c r="O11" s="4705">
        <f t="shared" si="3"/>
        <v>68</v>
      </c>
      <c r="P11" s="4706">
        <f t="shared" si="2"/>
        <v>222</v>
      </c>
      <c r="Q11" s="1220"/>
      <c r="R11" s="1220"/>
      <c r="S11" s="1220"/>
      <c r="T11" s="1220"/>
      <c r="U11" s="1220"/>
      <c r="V11" s="1220"/>
      <c r="W11" s="1220"/>
      <c r="X11" s="1220"/>
      <c r="Y11" s="1220"/>
      <c r="Z11" s="1220"/>
    </row>
    <row r="12" spans="1:26" ht="33" customHeight="1">
      <c r="A12" s="4702" t="s">
        <v>212</v>
      </c>
      <c r="B12" s="3521">
        <f t="shared" ref="B12:P12" si="4">SUM(B13:B14)</f>
        <v>50</v>
      </c>
      <c r="C12" s="4703">
        <f t="shared" si="4"/>
        <v>66</v>
      </c>
      <c r="D12" s="4704">
        <f t="shared" si="4"/>
        <v>116</v>
      </c>
      <c r="E12" s="6086">
        <f t="shared" si="4"/>
        <v>56</v>
      </c>
      <c r="F12" s="4703">
        <f t="shared" si="4"/>
        <v>75</v>
      </c>
      <c r="G12" s="4704">
        <f t="shared" si="4"/>
        <v>131</v>
      </c>
      <c r="H12" s="3521">
        <f t="shared" si="4"/>
        <v>44</v>
      </c>
      <c r="I12" s="4703">
        <f t="shared" si="4"/>
        <v>66</v>
      </c>
      <c r="J12" s="4704">
        <f t="shared" si="4"/>
        <v>110</v>
      </c>
      <c r="K12" s="3521">
        <f t="shared" si="4"/>
        <v>53</v>
      </c>
      <c r="L12" s="4703">
        <f t="shared" si="4"/>
        <v>77</v>
      </c>
      <c r="M12" s="4704">
        <f t="shared" si="4"/>
        <v>130</v>
      </c>
      <c r="N12" s="6087">
        <f t="shared" si="4"/>
        <v>203</v>
      </c>
      <c r="O12" s="4705">
        <f t="shared" si="4"/>
        <v>284</v>
      </c>
      <c r="P12" s="4706">
        <f t="shared" si="4"/>
        <v>487</v>
      </c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</row>
    <row r="13" spans="1:26" ht="28.5" customHeight="1">
      <c r="A13" s="4707" t="s">
        <v>383</v>
      </c>
      <c r="B13" s="3521">
        <f t="shared" ref="B13:M21" si="5">SUM(B30,B46)</f>
        <v>0</v>
      </c>
      <c r="C13" s="4703">
        <f t="shared" si="5"/>
        <v>0</v>
      </c>
      <c r="D13" s="4704">
        <f t="shared" si="5"/>
        <v>0</v>
      </c>
      <c r="E13" s="6086">
        <f t="shared" si="5"/>
        <v>0</v>
      </c>
      <c r="F13" s="4703">
        <f t="shared" si="5"/>
        <v>0</v>
      </c>
      <c r="G13" s="4704">
        <f t="shared" si="5"/>
        <v>0</v>
      </c>
      <c r="H13" s="3521">
        <f t="shared" si="5"/>
        <v>0</v>
      </c>
      <c r="I13" s="4703">
        <f t="shared" si="5"/>
        <v>0</v>
      </c>
      <c r="J13" s="4704">
        <f t="shared" si="5"/>
        <v>0</v>
      </c>
      <c r="K13" s="3521">
        <f t="shared" si="5"/>
        <v>1</v>
      </c>
      <c r="L13" s="4703">
        <f t="shared" si="5"/>
        <v>0</v>
      </c>
      <c r="M13" s="4704">
        <f t="shared" si="5"/>
        <v>1</v>
      </c>
      <c r="N13" s="6087">
        <f t="shared" ref="N13:O21" si="6">B13+E13+H13+K13</f>
        <v>1</v>
      </c>
      <c r="O13" s="4705">
        <f t="shared" si="6"/>
        <v>0</v>
      </c>
      <c r="P13" s="4706">
        <f t="shared" ref="P13:P21" si="7">N13+O13</f>
        <v>1</v>
      </c>
      <c r="Q13" s="1220"/>
      <c r="R13" s="1220"/>
      <c r="S13" s="1220"/>
      <c r="T13" s="1220"/>
      <c r="U13" s="1220"/>
      <c r="V13" s="1220"/>
      <c r="W13" s="1220"/>
      <c r="X13" s="1220"/>
      <c r="Y13" s="1220"/>
      <c r="Z13" s="1220"/>
    </row>
    <row r="14" spans="1:26" ht="28.5" customHeight="1">
      <c r="A14" s="4707" t="s">
        <v>384</v>
      </c>
      <c r="B14" s="3521">
        <f t="shared" si="5"/>
        <v>50</v>
      </c>
      <c r="C14" s="4703">
        <f t="shared" si="5"/>
        <v>66</v>
      </c>
      <c r="D14" s="4704">
        <f t="shared" si="5"/>
        <v>116</v>
      </c>
      <c r="E14" s="6086">
        <f t="shared" si="5"/>
        <v>56</v>
      </c>
      <c r="F14" s="4703">
        <f t="shared" si="5"/>
        <v>75</v>
      </c>
      <c r="G14" s="4704">
        <f t="shared" si="5"/>
        <v>131</v>
      </c>
      <c r="H14" s="3521">
        <f t="shared" si="5"/>
        <v>44</v>
      </c>
      <c r="I14" s="4703">
        <f t="shared" si="5"/>
        <v>66</v>
      </c>
      <c r="J14" s="4704">
        <f t="shared" si="5"/>
        <v>110</v>
      </c>
      <c r="K14" s="3521">
        <f t="shared" si="5"/>
        <v>52</v>
      </c>
      <c r="L14" s="4703">
        <f t="shared" si="5"/>
        <v>77</v>
      </c>
      <c r="M14" s="4704">
        <f t="shared" si="5"/>
        <v>129</v>
      </c>
      <c r="N14" s="6087">
        <f t="shared" si="6"/>
        <v>202</v>
      </c>
      <c r="O14" s="4705">
        <f t="shared" si="6"/>
        <v>284</v>
      </c>
      <c r="P14" s="4706">
        <f t="shared" si="7"/>
        <v>486</v>
      </c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</row>
    <row r="15" spans="1:26" ht="33" customHeight="1">
      <c r="A15" s="4702" t="s">
        <v>213</v>
      </c>
      <c r="B15" s="3521">
        <f t="shared" si="5"/>
        <v>22</v>
      </c>
      <c r="C15" s="4703">
        <f t="shared" si="5"/>
        <v>7</v>
      </c>
      <c r="D15" s="4704">
        <f t="shared" si="5"/>
        <v>29</v>
      </c>
      <c r="E15" s="6086">
        <f t="shared" si="5"/>
        <v>23</v>
      </c>
      <c r="F15" s="4703">
        <f t="shared" si="5"/>
        <v>8</v>
      </c>
      <c r="G15" s="4704">
        <f t="shared" si="5"/>
        <v>31</v>
      </c>
      <c r="H15" s="3521">
        <f t="shared" si="5"/>
        <v>21</v>
      </c>
      <c r="I15" s="4703">
        <f t="shared" si="5"/>
        <v>3</v>
      </c>
      <c r="J15" s="4704">
        <f t="shared" si="5"/>
        <v>24</v>
      </c>
      <c r="K15" s="3521">
        <f t="shared" ref="K15:M21" si="8">K32+K48</f>
        <v>22</v>
      </c>
      <c r="L15" s="4703">
        <f t="shared" si="8"/>
        <v>1</v>
      </c>
      <c r="M15" s="4704">
        <f t="shared" si="8"/>
        <v>23</v>
      </c>
      <c r="N15" s="6087">
        <f t="shared" si="6"/>
        <v>88</v>
      </c>
      <c r="O15" s="4705">
        <f t="shared" si="6"/>
        <v>19</v>
      </c>
      <c r="P15" s="4706">
        <f t="shared" si="7"/>
        <v>107</v>
      </c>
      <c r="Q15" s="1220"/>
      <c r="R15" s="1220"/>
      <c r="S15" s="1220"/>
      <c r="T15" s="1220"/>
      <c r="U15" s="1220"/>
      <c r="V15" s="1220"/>
      <c r="W15" s="1220"/>
      <c r="X15" s="1220"/>
      <c r="Y15" s="1220"/>
      <c r="Z15" s="1220"/>
    </row>
    <row r="16" spans="1:26" ht="33" customHeight="1">
      <c r="A16" s="4702" t="s">
        <v>214</v>
      </c>
      <c r="B16" s="3521">
        <f t="shared" si="5"/>
        <v>44</v>
      </c>
      <c r="C16" s="4703">
        <f t="shared" si="5"/>
        <v>6</v>
      </c>
      <c r="D16" s="4704">
        <f t="shared" si="5"/>
        <v>50</v>
      </c>
      <c r="E16" s="6086">
        <f t="shared" si="5"/>
        <v>51</v>
      </c>
      <c r="F16" s="4703">
        <f t="shared" si="5"/>
        <v>8</v>
      </c>
      <c r="G16" s="4704">
        <f t="shared" si="5"/>
        <v>59</v>
      </c>
      <c r="H16" s="3521">
        <f t="shared" si="5"/>
        <v>43</v>
      </c>
      <c r="I16" s="4703">
        <f t="shared" si="5"/>
        <v>4</v>
      </c>
      <c r="J16" s="4704">
        <f t="shared" si="5"/>
        <v>47</v>
      </c>
      <c r="K16" s="3521">
        <f t="shared" si="8"/>
        <v>44</v>
      </c>
      <c r="L16" s="4703">
        <f t="shared" si="8"/>
        <v>2</v>
      </c>
      <c r="M16" s="4704">
        <f t="shared" si="8"/>
        <v>46</v>
      </c>
      <c r="N16" s="6087">
        <f t="shared" si="6"/>
        <v>182</v>
      </c>
      <c r="O16" s="4705">
        <f t="shared" si="6"/>
        <v>20</v>
      </c>
      <c r="P16" s="4706">
        <f t="shared" si="7"/>
        <v>202</v>
      </c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</row>
    <row r="17" spans="1:26" ht="33" customHeight="1">
      <c r="A17" s="4702" t="s">
        <v>215</v>
      </c>
      <c r="B17" s="3521">
        <f t="shared" si="5"/>
        <v>20</v>
      </c>
      <c r="C17" s="4703">
        <f t="shared" si="5"/>
        <v>5</v>
      </c>
      <c r="D17" s="4704">
        <f t="shared" si="5"/>
        <v>25</v>
      </c>
      <c r="E17" s="6086">
        <f t="shared" si="5"/>
        <v>29</v>
      </c>
      <c r="F17" s="4703">
        <f t="shared" si="5"/>
        <v>12</v>
      </c>
      <c r="G17" s="4704">
        <f t="shared" si="5"/>
        <v>41</v>
      </c>
      <c r="H17" s="3521">
        <f t="shared" si="5"/>
        <v>23</v>
      </c>
      <c r="I17" s="4703">
        <f t="shared" si="5"/>
        <v>8</v>
      </c>
      <c r="J17" s="4704">
        <f t="shared" si="5"/>
        <v>31</v>
      </c>
      <c r="K17" s="3521">
        <f t="shared" si="8"/>
        <v>22</v>
      </c>
      <c r="L17" s="4703">
        <f t="shared" si="8"/>
        <v>1</v>
      </c>
      <c r="M17" s="4704">
        <f t="shared" si="8"/>
        <v>23</v>
      </c>
      <c r="N17" s="6087">
        <f t="shared" si="6"/>
        <v>94</v>
      </c>
      <c r="O17" s="4705">
        <f t="shared" si="6"/>
        <v>26</v>
      </c>
      <c r="P17" s="4706">
        <f t="shared" si="7"/>
        <v>120</v>
      </c>
      <c r="Q17" s="1220"/>
      <c r="R17" s="1220"/>
      <c r="S17" s="1220"/>
      <c r="T17" s="1220"/>
      <c r="U17" s="1220"/>
      <c r="V17" s="1220"/>
      <c r="W17" s="1220"/>
      <c r="X17" s="1220"/>
      <c r="Y17" s="1220"/>
      <c r="Z17" s="1220"/>
    </row>
    <row r="18" spans="1:26" ht="30" customHeight="1">
      <c r="A18" s="4702" t="s">
        <v>226</v>
      </c>
      <c r="B18" s="3521">
        <f t="shared" si="5"/>
        <v>53</v>
      </c>
      <c r="C18" s="4703">
        <f t="shared" si="5"/>
        <v>8</v>
      </c>
      <c r="D18" s="4704">
        <f t="shared" si="5"/>
        <v>61</v>
      </c>
      <c r="E18" s="6086">
        <f t="shared" si="5"/>
        <v>51</v>
      </c>
      <c r="F18" s="4703">
        <f t="shared" si="5"/>
        <v>0</v>
      </c>
      <c r="G18" s="4704">
        <f t="shared" si="5"/>
        <v>51</v>
      </c>
      <c r="H18" s="3521">
        <f t="shared" si="5"/>
        <v>46</v>
      </c>
      <c r="I18" s="4703">
        <f t="shared" si="5"/>
        <v>5</v>
      </c>
      <c r="J18" s="4704">
        <f t="shared" si="5"/>
        <v>51</v>
      </c>
      <c r="K18" s="3521">
        <f t="shared" si="8"/>
        <v>44</v>
      </c>
      <c r="L18" s="4703">
        <f t="shared" si="8"/>
        <v>0</v>
      </c>
      <c r="M18" s="4704">
        <f t="shared" si="8"/>
        <v>44</v>
      </c>
      <c r="N18" s="6087">
        <f t="shared" si="6"/>
        <v>194</v>
      </c>
      <c r="O18" s="4705">
        <f t="shared" si="6"/>
        <v>13</v>
      </c>
      <c r="P18" s="4706">
        <f t="shared" si="7"/>
        <v>207</v>
      </c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</row>
    <row r="19" spans="1:26" ht="30" customHeight="1">
      <c r="A19" s="4702" t="s">
        <v>216</v>
      </c>
      <c r="B19" s="3521">
        <f t="shared" si="5"/>
        <v>27</v>
      </c>
      <c r="C19" s="4703">
        <f t="shared" si="5"/>
        <v>1</v>
      </c>
      <c r="D19" s="4704">
        <f t="shared" si="5"/>
        <v>28</v>
      </c>
      <c r="E19" s="6086">
        <f t="shared" si="5"/>
        <v>25</v>
      </c>
      <c r="F19" s="4703">
        <f t="shared" si="5"/>
        <v>0</v>
      </c>
      <c r="G19" s="4704">
        <f t="shared" si="5"/>
        <v>25</v>
      </c>
      <c r="H19" s="3521">
        <f t="shared" si="5"/>
        <v>18</v>
      </c>
      <c r="I19" s="4703">
        <f t="shared" si="5"/>
        <v>0</v>
      </c>
      <c r="J19" s="4704">
        <f t="shared" si="5"/>
        <v>18</v>
      </c>
      <c r="K19" s="3521">
        <f t="shared" si="8"/>
        <v>24</v>
      </c>
      <c r="L19" s="4703">
        <f t="shared" si="8"/>
        <v>0</v>
      </c>
      <c r="M19" s="4704">
        <f t="shared" si="8"/>
        <v>24</v>
      </c>
      <c r="N19" s="6087">
        <f t="shared" si="6"/>
        <v>94</v>
      </c>
      <c r="O19" s="4705">
        <f t="shared" si="6"/>
        <v>1</v>
      </c>
      <c r="P19" s="4706">
        <f t="shared" si="7"/>
        <v>95</v>
      </c>
      <c r="Q19" s="1220"/>
      <c r="R19" s="1220"/>
      <c r="S19" s="1220"/>
      <c r="T19" s="1220"/>
      <c r="U19" s="1220"/>
      <c r="V19" s="1220"/>
      <c r="W19" s="1220"/>
      <c r="X19" s="1220"/>
      <c r="Y19" s="1220"/>
      <c r="Z19" s="1220"/>
    </row>
    <row r="20" spans="1:26" ht="30" customHeight="1">
      <c r="A20" s="4702" t="s">
        <v>220</v>
      </c>
      <c r="B20" s="3521">
        <f t="shared" si="5"/>
        <v>16</v>
      </c>
      <c r="C20" s="4703">
        <f t="shared" si="5"/>
        <v>1</v>
      </c>
      <c r="D20" s="4704">
        <f t="shared" si="5"/>
        <v>17</v>
      </c>
      <c r="E20" s="6086">
        <f t="shared" si="5"/>
        <v>19</v>
      </c>
      <c r="F20" s="4703">
        <f t="shared" si="5"/>
        <v>0</v>
      </c>
      <c r="G20" s="4704">
        <f t="shared" si="5"/>
        <v>19</v>
      </c>
      <c r="H20" s="3521">
        <f t="shared" si="5"/>
        <v>18</v>
      </c>
      <c r="I20" s="4703">
        <f t="shared" si="5"/>
        <v>0</v>
      </c>
      <c r="J20" s="4704">
        <f t="shared" si="5"/>
        <v>18</v>
      </c>
      <c r="K20" s="3521">
        <f t="shared" si="8"/>
        <v>11</v>
      </c>
      <c r="L20" s="4703">
        <f t="shared" si="8"/>
        <v>0</v>
      </c>
      <c r="M20" s="4704">
        <f t="shared" si="8"/>
        <v>11</v>
      </c>
      <c r="N20" s="6087">
        <f t="shared" si="6"/>
        <v>64</v>
      </c>
      <c r="O20" s="4705">
        <f t="shared" si="6"/>
        <v>1</v>
      </c>
      <c r="P20" s="4706">
        <f t="shared" si="7"/>
        <v>65</v>
      </c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</row>
    <row r="21" spans="1:26" ht="30" customHeight="1" thickBot="1">
      <c r="A21" s="6093" t="s">
        <v>217</v>
      </c>
      <c r="B21" s="4735">
        <f t="shared" si="5"/>
        <v>14</v>
      </c>
      <c r="C21" s="6094">
        <f t="shared" si="5"/>
        <v>1</v>
      </c>
      <c r="D21" s="4736">
        <f t="shared" si="5"/>
        <v>15</v>
      </c>
      <c r="E21" s="6095">
        <f t="shared" si="5"/>
        <v>13</v>
      </c>
      <c r="F21" s="6094">
        <f t="shared" si="5"/>
        <v>0</v>
      </c>
      <c r="G21" s="4736">
        <f t="shared" si="5"/>
        <v>13</v>
      </c>
      <c r="H21" s="4735">
        <f t="shared" si="5"/>
        <v>5</v>
      </c>
      <c r="I21" s="6094">
        <f t="shared" si="5"/>
        <v>0</v>
      </c>
      <c r="J21" s="4736">
        <f t="shared" si="5"/>
        <v>5</v>
      </c>
      <c r="K21" s="4735">
        <f t="shared" si="8"/>
        <v>9</v>
      </c>
      <c r="L21" s="6094">
        <f t="shared" si="8"/>
        <v>0</v>
      </c>
      <c r="M21" s="4736">
        <f t="shared" si="8"/>
        <v>9</v>
      </c>
      <c r="N21" s="6088">
        <f t="shared" si="6"/>
        <v>41</v>
      </c>
      <c r="O21" s="4711">
        <f t="shared" si="6"/>
        <v>1</v>
      </c>
      <c r="P21" s="4712">
        <f t="shared" si="7"/>
        <v>42</v>
      </c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</row>
    <row r="22" spans="1:26" ht="28.5" customHeight="1" thickBot="1">
      <c r="A22" s="6096" t="s">
        <v>27</v>
      </c>
      <c r="B22" s="6097">
        <f t="shared" ref="B22:P22" si="9">B8+B9+B10+B11+B12+B15+B16+B17+B18+B19+B20+B21</f>
        <v>358</v>
      </c>
      <c r="C22" s="6098">
        <f t="shared" si="9"/>
        <v>128</v>
      </c>
      <c r="D22" s="6099">
        <f t="shared" si="9"/>
        <v>486</v>
      </c>
      <c r="E22" s="6100">
        <f t="shared" si="9"/>
        <v>384</v>
      </c>
      <c r="F22" s="6098">
        <f t="shared" si="9"/>
        <v>119</v>
      </c>
      <c r="G22" s="6099">
        <f t="shared" si="9"/>
        <v>503</v>
      </c>
      <c r="H22" s="6097">
        <f t="shared" si="9"/>
        <v>323</v>
      </c>
      <c r="I22" s="6098">
        <f t="shared" si="9"/>
        <v>100</v>
      </c>
      <c r="J22" s="6099">
        <f t="shared" si="9"/>
        <v>423</v>
      </c>
      <c r="K22" s="6097">
        <f t="shared" si="9"/>
        <v>350</v>
      </c>
      <c r="L22" s="6098">
        <f t="shared" si="9"/>
        <v>91</v>
      </c>
      <c r="M22" s="6099">
        <f t="shared" si="9"/>
        <v>441</v>
      </c>
      <c r="N22" s="4732">
        <f t="shared" si="9"/>
        <v>1415</v>
      </c>
      <c r="O22" s="1285">
        <f t="shared" si="9"/>
        <v>438</v>
      </c>
      <c r="P22" s="1286">
        <f t="shared" si="9"/>
        <v>1853</v>
      </c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</row>
    <row r="23" spans="1:26" ht="31.5" customHeight="1" thickBot="1">
      <c r="A23" s="4713" t="s">
        <v>15</v>
      </c>
      <c r="B23" s="3531"/>
      <c r="C23" s="3532"/>
      <c r="D23" s="4714"/>
      <c r="E23" s="2191"/>
      <c r="F23" s="2191"/>
      <c r="G23" s="2194"/>
      <c r="H23" s="2191"/>
      <c r="I23" s="2191"/>
      <c r="J23" s="2192"/>
      <c r="K23" s="2193"/>
      <c r="L23" s="2191"/>
      <c r="M23" s="2194"/>
      <c r="N23" s="1334"/>
      <c r="O23" s="1281"/>
      <c r="P23" s="4715"/>
      <c r="Q23" s="1220"/>
      <c r="R23" s="1220"/>
      <c r="S23" s="1220"/>
      <c r="T23" s="1220"/>
      <c r="U23" s="1220"/>
      <c r="V23" s="1220"/>
      <c r="W23" s="1220"/>
      <c r="X23" s="1220"/>
      <c r="Y23" s="1220"/>
      <c r="Z23" s="1220"/>
    </row>
    <row r="24" spans="1:26" ht="44.25" customHeight="1" thickBot="1">
      <c r="A24" s="4716" t="s">
        <v>16</v>
      </c>
      <c r="B24" s="3533"/>
      <c r="C24" s="3534"/>
      <c r="D24" s="3535"/>
      <c r="E24" s="4717"/>
      <c r="F24" s="3534"/>
      <c r="G24" s="3535"/>
      <c r="H24" s="4717"/>
      <c r="I24" s="3534" t="s">
        <v>28</v>
      </c>
      <c r="J24" s="4718"/>
      <c r="K24" s="3533"/>
      <c r="L24" s="3534"/>
      <c r="M24" s="3535"/>
      <c r="N24" s="1235"/>
      <c r="O24" s="1285"/>
      <c r="P24" s="1286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</row>
    <row r="25" spans="1:26" ht="24.75" customHeight="1">
      <c r="A25" s="4719" t="s">
        <v>222</v>
      </c>
      <c r="B25" s="1291">
        <v>20</v>
      </c>
      <c r="C25" s="1335">
        <v>4</v>
      </c>
      <c r="D25" s="1293">
        <f>B25+C25</f>
        <v>24</v>
      </c>
      <c r="E25" s="1291">
        <v>25</v>
      </c>
      <c r="F25" s="1335">
        <v>0</v>
      </c>
      <c r="G25" s="1293">
        <f>E25+F25</f>
        <v>25</v>
      </c>
      <c r="H25" s="1291">
        <v>25</v>
      </c>
      <c r="I25" s="1335">
        <v>1</v>
      </c>
      <c r="J25" s="1293">
        <f>H25+I25</f>
        <v>26</v>
      </c>
      <c r="K25" s="1291">
        <v>38</v>
      </c>
      <c r="L25" s="1335">
        <v>0</v>
      </c>
      <c r="M25" s="1293">
        <f>K25+L25</f>
        <v>38</v>
      </c>
      <c r="N25" s="6083">
        <f t="shared" ref="N25:O27" si="10">B25+E25+H25+K25</f>
        <v>108</v>
      </c>
      <c r="O25" s="6084">
        <f t="shared" si="10"/>
        <v>5</v>
      </c>
      <c r="P25" s="6085">
        <f t="shared" ref="P25:P28" si="11">N25+O25</f>
        <v>113</v>
      </c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</row>
    <row r="26" spans="1:26" ht="24.75" customHeight="1">
      <c r="A26" s="1241" t="s">
        <v>208</v>
      </c>
      <c r="B26" s="3522">
        <v>31</v>
      </c>
      <c r="C26" s="3523">
        <v>0</v>
      </c>
      <c r="D26" s="1545">
        <f>B26+C26</f>
        <v>31</v>
      </c>
      <c r="E26" s="3522">
        <v>21</v>
      </c>
      <c r="F26" s="3523">
        <v>0</v>
      </c>
      <c r="G26" s="1545">
        <f>E26+F26</f>
        <v>21</v>
      </c>
      <c r="H26" s="3522">
        <v>24</v>
      </c>
      <c r="I26" s="3523">
        <v>0</v>
      </c>
      <c r="J26" s="1545">
        <f>H26+I26</f>
        <v>24</v>
      </c>
      <c r="K26" s="3522">
        <v>16</v>
      </c>
      <c r="L26" s="3523">
        <v>0</v>
      </c>
      <c r="M26" s="1545">
        <f>K26+L26</f>
        <v>16</v>
      </c>
      <c r="N26" s="6087">
        <f t="shared" si="10"/>
        <v>92</v>
      </c>
      <c r="O26" s="4705">
        <f t="shared" si="10"/>
        <v>0</v>
      </c>
      <c r="P26" s="4706">
        <f t="shared" si="11"/>
        <v>92</v>
      </c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</row>
    <row r="27" spans="1:26" ht="24.75" customHeight="1">
      <c r="A27" s="1241" t="s">
        <v>210</v>
      </c>
      <c r="B27" s="3522">
        <v>20</v>
      </c>
      <c r="C27" s="3523">
        <v>0</v>
      </c>
      <c r="D27" s="1545">
        <f>B27+C27</f>
        <v>20</v>
      </c>
      <c r="E27" s="3522">
        <v>28</v>
      </c>
      <c r="F27" s="3523">
        <v>0</v>
      </c>
      <c r="G27" s="1545">
        <f>E27+F27</f>
        <v>28</v>
      </c>
      <c r="H27" s="3522">
        <v>20</v>
      </c>
      <c r="I27" s="3523">
        <v>0</v>
      </c>
      <c r="J27" s="1545">
        <f>H27+I27</f>
        <v>20</v>
      </c>
      <c r="K27" s="3522">
        <v>32</v>
      </c>
      <c r="L27" s="3523">
        <v>0</v>
      </c>
      <c r="M27" s="1545">
        <f>K27+L27</f>
        <v>32</v>
      </c>
      <c r="N27" s="6087">
        <f>B27+E27+H27+K27</f>
        <v>100</v>
      </c>
      <c r="O27" s="4705">
        <f t="shared" si="10"/>
        <v>0</v>
      </c>
      <c r="P27" s="4706">
        <f t="shared" si="11"/>
        <v>100</v>
      </c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</row>
    <row r="28" spans="1:26" ht="24.75" customHeight="1">
      <c r="A28" s="1241" t="s">
        <v>211</v>
      </c>
      <c r="B28" s="3522">
        <v>41</v>
      </c>
      <c r="C28" s="3523">
        <v>29</v>
      </c>
      <c r="D28" s="1545">
        <f>B28+C28</f>
        <v>70</v>
      </c>
      <c r="E28" s="3522">
        <v>43</v>
      </c>
      <c r="F28" s="3523">
        <v>16</v>
      </c>
      <c r="G28" s="1545">
        <f>E28+F28</f>
        <v>59</v>
      </c>
      <c r="H28" s="3522">
        <v>36</v>
      </c>
      <c r="I28" s="3523">
        <v>12</v>
      </c>
      <c r="J28" s="1545">
        <f>H28+I28</f>
        <v>48</v>
      </c>
      <c r="K28" s="3522">
        <v>33</v>
      </c>
      <c r="L28" s="3523">
        <v>10</v>
      </c>
      <c r="M28" s="1545">
        <f>K28+L28</f>
        <v>43</v>
      </c>
      <c r="N28" s="6087">
        <f t="shared" ref="N28:O28" si="12">B28+E28+H28+K28</f>
        <v>153</v>
      </c>
      <c r="O28" s="4705">
        <f t="shared" si="12"/>
        <v>67</v>
      </c>
      <c r="P28" s="4706">
        <f t="shared" si="11"/>
        <v>220</v>
      </c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</row>
    <row r="29" spans="1:26" ht="32.25" customHeight="1">
      <c r="A29" s="4720" t="s">
        <v>212</v>
      </c>
      <c r="B29" s="3522">
        <f t="shared" ref="B29:P29" si="13">SUM(B30:B31)</f>
        <v>49</v>
      </c>
      <c r="C29" s="3523">
        <f t="shared" si="13"/>
        <v>64</v>
      </c>
      <c r="D29" s="1545">
        <f t="shared" si="13"/>
        <v>113</v>
      </c>
      <c r="E29" s="3522">
        <f t="shared" si="13"/>
        <v>55</v>
      </c>
      <c r="F29" s="3523">
        <f t="shared" si="13"/>
        <v>74</v>
      </c>
      <c r="G29" s="1545">
        <f t="shared" si="13"/>
        <v>129</v>
      </c>
      <c r="H29" s="3522">
        <f t="shared" si="13"/>
        <v>44</v>
      </c>
      <c r="I29" s="3523">
        <f t="shared" si="13"/>
        <v>65</v>
      </c>
      <c r="J29" s="1545">
        <f t="shared" si="13"/>
        <v>109</v>
      </c>
      <c r="K29" s="3522">
        <f t="shared" si="13"/>
        <v>52</v>
      </c>
      <c r="L29" s="3523">
        <f t="shared" si="13"/>
        <v>77</v>
      </c>
      <c r="M29" s="1545">
        <f t="shared" si="13"/>
        <v>129</v>
      </c>
      <c r="N29" s="6087">
        <f t="shared" si="13"/>
        <v>200</v>
      </c>
      <c r="O29" s="4705">
        <f t="shared" si="13"/>
        <v>280</v>
      </c>
      <c r="P29" s="4706">
        <f t="shared" si="13"/>
        <v>480</v>
      </c>
      <c r="Q29" s="1220"/>
      <c r="R29" s="1220"/>
      <c r="S29" s="1220"/>
      <c r="T29" s="1220"/>
      <c r="U29" s="1220"/>
      <c r="V29" s="1220"/>
      <c r="W29" s="1220"/>
      <c r="X29" s="1220"/>
      <c r="Y29" s="1220"/>
      <c r="Z29" s="1220"/>
    </row>
    <row r="30" spans="1:26" ht="24.75" customHeight="1">
      <c r="A30" s="4721" t="s">
        <v>383</v>
      </c>
      <c r="B30" s="1336">
        <v>0</v>
      </c>
      <c r="C30" s="1337">
        <v>0</v>
      </c>
      <c r="D30" s="1545">
        <f t="shared" ref="D30" si="14">B30+C30</f>
        <v>0</v>
      </c>
      <c r="E30" s="1336">
        <v>0</v>
      </c>
      <c r="F30" s="1337">
        <v>0</v>
      </c>
      <c r="G30" s="1545">
        <f t="shared" ref="G30" si="15">E30+F30</f>
        <v>0</v>
      </c>
      <c r="H30" s="1336">
        <v>0</v>
      </c>
      <c r="I30" s="1337">
        <v>0</v>
      </c>
      <c r="J30" s="1545">
        <f t="shared" ref="J30" si="16">H30+I30</f>
        <v>0</v>
      </c>
      <c r="K30" s="1336">
        <v>1</v>
      </c>
      <c r="L30" s="1337">
        <v>0</v>
      </c>
      <c r="M30" s="1545">
        <f t="shared" ref="M30" si="17">K30+L30</f>
        <v>1</v>
      </c>
      <c r="N30" s="6087">
        <f t="shared" ref="N30:O38" si="18">B30+E30+H30+K30</f>
        <v>1</v>
      </c>
      <c r="O30" s="4705">
        <f t="shared" si="18"/>
        <v>0</v>
      </c>
      <c r="P30" s="4706">
        <f t="shared" ref="P30:P38" si="19">N30+O30</f>
        <v>1</v>
      </c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</row>
    <row r="31" spans="1:26" ht="24.75" customHeight="1">
      <c r="A31" s="4721" t="s">
        <v>384</v>
      </c>
      <c r="B31" s="1336">
        <v>49</v>
      </c>
      <c r="C31" s="1337">
        <v>64</v>
      </c>
      <c r="D31" s="1545">
        <f t="shared" ref="D31" si="20">SUM(B31:C31)</f>
        <v>113</v>
      </c>
      <c r="E31" s="1336">
        <v>55</v>
      </c>
      <c r="F31" s="1337">
        <v>74</v>
      </c>
      <c r="G31" s="1545">
        <f t="shared" ref="G31" si="21">SUM(E31:F31)</f>
        <v>129</v>
      </c>
      <c r="H31" s="1336">
        <v>44</v>
      </c>
      <c r="I31" s="1337">
        <v>65</v>
      </c>
      <c r="J31" s="1545">
        <f t="shared" ref="J31" si="22">SUM(H31:I31)</f>
        <v>109</v>
      </c>
      <c r="K31" s="1336">
        <v>51</v>
      </c>
      <c r="L31" s="1337">
        <v>77</v>
      </c>
      <c r="M31" s="1545">
        <f t="shared" ref="M31" si="23">SUM(K31:L31)</f>
        <v>128</v>
      </c>
      <c r="N31" s="6087">
        <f t="shared" si="18"/>
        <v>199</v>
      </c>
      <c r="O31" s="4705">
        <f t="shared" si="18"/>
        <v>280</v>
      </c>
      <c r="P31" s="4706">
        <f t="shared" si="19"/>
        <v>479</v>
      </c>
      <c r="Q31" s="1220"/>
      <c r="R31" s="1220"/>
      <c r="S31" s="1220"/>
      <c r="T31" s="1220"/>
      <c r="U31" s="1220"/>
      <c r="V31" s="1220"/>
      <c r="W31" s="1220"/>
      <c r="X31" s="1220"/>
      <c r="Y31" s="1220"/>
      <c r="Z31" s="1220"/>
    </row>
    <row r="32" spans="1:26" ht="24.75" customHeight="1">
      <c r="A32" s="4722" t="s">
        <v>213</v>
      </c>
      <c r="B32" s="1336">
        <v>21</v>
      </c>
      <c r="C32" s="1337">
        <v>7</v>
      </c>
      <c r="D32" s="1545">
        <f>B32+C32</f>
        <v>28</v>
      </c>
      <c r="E32" s="1336">
        <v>23</v>
      </c>
      <c r="F32" s="1337">
        <v>8</v>
      </c>
      <c r="G32" s="1545">
        <f>E32+F32</f>
        <v>31</v>
      </c>
      <c r="H32" s="1336">
        <v>21</v>
      </c>
      <c r="I32" s="1337">
        <v>3</v>
      </c>
      <c r="J32" s="1545">
        <f>H32+I32</f>
        <v>24</v>
      </c>
      <c r="K32" s="1336">
        <v>22</v>
      </c>
      <c r="L32" s="1337">
        <v>1</v>
      </c>
      <c r="M32" s="1545">
        <f>K32+L32</f>
        <v>23</v>
      </c>
      <c r="N32" s="6087">
        <f t="shared" si="18"/>
        <v>87</v>
      </c>
      <c r="O32" s="4705">
        <f t="shared" si="18"/>
        <v>19</v>
      </c>
      <c r="P32" s="4706">
        <f t="shared" si="19"/>
        <v>106</v>
      </c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26.25" customHeight="1">
      <c r="A33" s="1294" t="s">
        <v>214</v>
      </c>
      <c r="B33" s="1336">
        <v>44</v>
      </c>
      <c r="C33" s="1337">
        <v>6</v>
      </c>
      <c r="D33" s="1545">
        <f t="shared" ref="D33:D38" si="24">B33+C33</f>
        <v>50</v>
      </c>
      <c r="E33" s="1336">
        <v>51</v>
      </c>
      <c r="F33" s="1337">
        <v>7</v>
      </c>
      <c r="G33" s="1545">
        <f t="shared" ref="G33:G38" si="25">E33+F33</f>
        <v>58</v>
      </c>
      <c r="H33" s="1336">
        <v>42</v>
      </c>
      <c r="I33" s="1337">
        <v>4</v>
      </c>
      <c r="J33" s="1545">
        <f t="shared" ref="J33:J38" si="26">H33+I33</f>
        <v>46</v>
      </c>
      <c r="K33" s="1336">
        <v>43</v>
      </c>
      <c r="L33" s="1337">
        <v>2</v>
      </c>
      <c r="M33" s="1545">
        <f>K33+L33</f>
        <v>45</v>
      </c>
      <c r="N33" s="6087">
        <f t="shared" si="18"/>
        <v>180</v>
      </c>
      <c r="O33" s="4705">
        <f t="shared" si="18"/>
        <v>19</v>
      </c>
      <c r="P33" s="4706">
        <f t="shared" si="19"/>
        <v>199</v>
      </c>
      <c r="Q33" s="1220"/>
      <c r="R33" s="1220"/>
      <c r="S33" s="1220"/>
      <c r="T33" s="1220"/>
      <c r="U33" s="1220"/>
      <c r="V33" s="1220"/>
      <c r="W33" s="1220"/>
      <c r="X33" s="1220"/>
      <c r="Y33" s="1220"/>
      <c r="Z33" s="1220"/>
    </row>
    <row r="34" spans="1:26" ht="24.75" customHeight="1">
      <c r="A34" s="1294" t="s">
        <v>215</v>
      </c>
      <c r="B34" s="1336">
        <v>20</v>
      </c>
      <c r="C34" s="1337">
        <v>5</v>
      </c>
      <c r="D34" s="1545">
        <f t="shared" si="24"/>
        <v>25</v>
      </c>
      <c r="E34" s="1336">
        <v>29</v>
      </c>
      <c r="F34" s="1337">
        <v>12</v>
      </c>
      <c r="G34" s="1545">
        <f t="shared" si="25"/>
        <v>41</v>
      </c>
      <c r="H34" s="1336">
        <v>23</v>
      </c>
      <c r="I34" s="1337">
        <v>8</v>
      </c>
      <c r="J34" s="1545">
        <f t="shared" si="26"/>
        <v>31</v>
      </c>
      <c r="K34" s="1336">
        <v>22</v>
      </c>
      <c r="L34" s="1337">
        <v>1</v>
      </c>
      <c r="M34" s="1545">
        <f t="shared" ref="M34:M38" si="27">K34+L34</f>
        <v>23</v>
      </c>
      <c r="N34" s="6087">
        <f t="shared" si="18"/>
        <v>94</v>
      </c>
      <c r="O34" s="4705">
        <f t="shared" si="18"/>
        <v>26</v>
      </c>
      <c r="P34" s="4706">
        <f t="shared" si="19"/>
        <v>120</v>
      </c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24.75" customHeight="1">
      <c r="A35" s="1294" t="s">
        <v>226</v>
      </c>
      <c r="B35" s="1336">
        <v>53</v>
      </c>
      <c r="C35" s="1337">
        <v>8</v>
      </c>
      <c r="D35" s="1545">
        <f t="shared" si="24"/>
        <v>61</v>
      </c>
      <c r="E35" s="1336">
        <v>51</v>
      </c>
      <c r="F35" s="1337">
        <v>0</v>
      </c>
      <c r="G35" s="1545">
        <f t="shared" si="25"/>
        <v>51</v>
      </c>
      <c r="H35" s="1336">
        <v>46</v>
      </c>
      <c r="I35" s="1337">
        <v>5</v>
      </c>
      <c r="J35" s="1545">
        <f t="shared" si="26"/>
        <v>51</v>
      </c>
      <c r="K35" s="1336">
        <v>43</v>
      </c>
      <c r="L35" s="1337">
        <v>0</v>
      </c>
      <c r="M35" s="1545">
        <f t="shared" si="27"/>
        <v>43</v>
      </c>
      <c r="N35" s="6087">
        <f t="shared" si="18"/>
        <v>193</v>
      </c>
      <c r="O35" s="4705">
        <f t="shared" si="18"/>
        <v>13</v>
      </c>
      <c r="P35" s="4706">
        <f t="shared" si="19"/>
        <v>206</v>
      </c>
      <c r="Q35" s="1220"/>
      <c r="R35" s="1220"/>
      <c r="S35" s="1220"/>
      <c r="T35" s="1220"/>
      <c r="U35" s="1220"/>
      <c r="V35" s="1220"/>
      <c r="W35" s="1220"/>
      <c r="X35" s="1220"/>
      <c r="Y35" s="1220"/>
      <c r="Z35" s="1220"/>
    </row>
    <row r="36" spans="1:26" ht="24.75" customHeight="1">
      <c r="A36" s="1241" t="s">
        <v>216</v>
      </c>
      <c r="B36" s="1336">
        <v>27</v>
      </c>
      <c r="C36" s="1337">
        <v>1</v>
      </c>
      <c r="D36" s="1545">
        <f t="shared" si="24"/>
        <v>28</v>
      </c>
      <c r="E36" s="1336">
        <v>25</v>
      </c>
      <c r="F36" s="1337">
        <v>0</v>
      </c>
      <c r="G36" s="1545">
        <f t="shared" si="25"/>
        <v>25</v>
      </c>
      <c r="H36" s="1336">
        <v>18</v>
      </c>
      <c r="I36" s="1337">
        <v>0</v>
      </c>
      <c r="J36" s="1545">
        <f t="shared" si="26"/>
        <v>18</v>
      </c>
      <c r="K36" s="1336">
        <v>24</v>
      </c>
      <c r="L36" s="1337">
        <v>0</v>
      </c>
      <c r="M36" s="1545">
        <f>K36+L36</f>
        <v>24</v>
      </c>
      <c r="N36" s="6087">
        <f t="shared" si="18"/>
        <v>94</v>
      </c>
      <c r="O36" s="4705">
        <f t="shared" si="18"/>
        <v>1</v>
      </c>
      <c r="P36" s="4706">
        <f t="shared" si="19"/>
        <v>95</v>
      </c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24.75" customHeight="1">
      <c r="A37" s="1241" t="s">
        <v>220</v>
      </c>
      <c r="B37" s="1336">
        <v>16</v>
      </c>
      <c r="C37" s="1337">
        <v>1</v>
      </c>
      <c r="D37" s="1545">
        <f t="shared" si="24"/>
        <v>17</v>
      </c>
      <c r="E37" s="1336">
        <v>19</v>
      </c>
      <c r="F37" s="1337">
        <v>0</v>
      </c>
      <c r="G37" s="1545">
        <f t="shared" si="25"/>
        <v>19</v>
      </c>
      <c r="H37" s="1336">
        <v>18</v>
      </c>
      <c r="I37" s="1337">
        <v>0</v>
      </c>
      <c r="J37" s="1545">
        <f t="shared" si="26"/>
        <v>18</v>
      </c>
      <c r="K37" s="1336">
        <v>11</v>
      </c>
      <c r="L37" s="1337">
        <v>0</v>
      </c>
      <c r="M37" s="1545">
        <f>K37+L37</f>
        <v>11</v>
      </c>
      <c r="N37" s="6087">
        <f t="shared" si="18"/>
        <v>64</v>
      </c>
      <c r="O37" s="4705">
        <f t="shared" si="18"/>
        <v>1</v>
      </c>
      <c r="P37" s="4706">
        <f t="shared" si="19"/>
        <v>65</v>
      </c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</row>
    <row r="38" spans="1:26" ht="24.75" customHeight="1" thickBot="1">
      <c r="A38" s="1241" t="s">
        <v>217</v>
      </c>
      <c r="B38" s="1242">
        <v>14</v>
      </c>
      <c r="C38" s="1243">
        <v>1</v>
      </c>
      <c r="D38" s="1243">
        <f t="shared" si="24"/>
        <v>15</v>
      </c>
      <c r="E38" s="1242">
        <v>13</v>
      </c>
      <c r="F38" s="1243">
        <v>0</v>
      </c>
      <c r="G38" s="1243">
        <f t="shared" si="25"/>
        <v>13</v>
      </c>
      <c r="H38" s="1242">
        <v>5</v>
      </c>
      <c r="I38" s="1243">
        <v>0</v>
      </c>
      <c r="J38" s="1243">
        <f t="shared" si="26"/>
        <v>5</v>
      </c>
      <c r="K38" s="1242">
        <v>9</v>
      </c>
      <c r="L38" s="1243">
        <v>0</v>
      </c>
      <c r="M38" s="1243">
        <f t="shared" si="27"/>
        <v>9</v>
      </c>
      <c r="N38" s="4710">
        <f t="shared" si="18"/>
        <v>41</v>
      </c>
      <c r="O38" s="4711">
        <f t="shared" si="18"/>
        <v>1</v>
      </c>
      <c r="P38" s="4712">
        <f t="shared" si="19"/>
        <v>42</v>
      </c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</row>
    <row r="39" spans="1:26" ht="24.75" customHeight="1" thickBot="1">
      <c r="A39" s="4723" t="s">
        <v>17</v>
      </c>
      <c r="B39" s="3527">
        <f t="shared" ref="B39:P39" si="28">B25+B26+B27+B28+B29+B32+B33+B34+B35+B36+B37+B38</f>
        <v>356</v>
      </c>
      <c r="C39" s="3527">
        <f t="shared" si="28"/>
        <v>126</v>
      </c>
      <c r="D39" s="4724">
        <f t="shared" si="28"/>
        <v>482</v>
      </c>
      <c r="E39" s="4725">
        <f t="shared" si="28"/>
        <v>383</v>
      </c>
      <c r="F39" s="3527">
        <f t="shared" si="28"/>
        <v>117</v>
      </c>
      <c r="G39" s="3527">
        <f t="shared" si="28"/>
        <v>500</v>
      </c>
      <c r="H39" s="3527">
        <f t="shared" si="28"/>
        <v>322</v>
      </c>
      <c r="I39" s="3527">
        <f t="shared" si="28"/>
        <v>98</v>
      </c>
      <c r="J39" s="3527">
        <f t="shared" si="28"/>
        <v>420</v>
      </c>
      <c r="K39" s="3527">
        <f t="shared" si="28"/>
        <v>345</v>
      </c>
      <c r="L39" s="3527">
        <f t="shared" si="28"/>
        <v>91</v>
      </c>
      <c r="M39" s="3527">
        <f t="shared" si="28"/>
        <v>436</v>
      </c>
      <c r="N39" s="1333">
        <f t="shared" si="28"/>
        <v>1406</v>
      </c>
      <c r="O39" s="1333">
        <f t="shared" si="28"/>
        <v>432</v>
      </c>
      <c r="P39" s="1333">
        <f t="shared" si="28"/>
        <v>1838</v>
      </c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</row>
    <row r="40" spans="1:26" ht="33" customHeight="1" thickBot="1">
      <c r="A40" s="4723" t="s">
        <v>18</v>
      </c>
      <c r="B40" s="3528"/>
      <c r="C40" s="3529"/>
      <c r="D40" s="4726"/>
      <c r="E40" s="4727"/>
      <c r="F40" s="3529"/>
      <c r="G40" s="3530"/>
      <c r="H40" s="3528"/>
      <c r="I40" s="3529"/>
      <c r="J40" s="3530"/>
      <c r="K40" s="3528"/>
      <c r="L40" s="3529"/>
      <c r="M40" s="3530"/>
      <c r="N40" s="1235"/>
      <c r="O40" s="1285"/>
      <c r="P40" s="1286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</row>
    <row r="41" spans="1:26" ht="24" customHeight="1">
      <c r="A41" s="4719" t="s">
        <v>222</v>
      </c>
      <c r="B41" s="1291">
        <v>0</v>
      </c>
      <c r="C41" s="1335">
        <v>0</v>
      </c>
      <c r="D41" s="1293">
        <f>B41+C41</f>
        <v>0</v>
      </c>
      <c r="E41" s="1291">
        <v>0</v>
      </c>
      <c r="F41" s="1335">
        <v>0</v>
      </c>
      <c r="G41" s="1293">
        <f>E41+F41</f>
        <v>0</v>
      </c>
      <c r="H41" s="1291">
        <v>0</v>
      </c>
      <c r="I41" s="1335">
        <v>0</v>
      </c>
      <c r="J41" s="1293">
        <f>H41+I41</f>
        <v>0</v>
      </c>
      <c r="K41" s="1291">
        <v>0</v>
      </c>
      <c r="L41" s="1335">
        <v>0</v>
      </c>
      <c r="M41" s="1293">
        <f>K41+L41</f>
        <v>0</v>
      </c>
      <c r="N41" s="6083">
        <f t="shared" ref="N41:O54" si="29">B41+E41+H41+K41</f>
        <v>0</v>
      </c>
      <c r="O41" s="6084">
        <f t="shared" si="29"/>
        <v>0</v>
      </c>
      <c r="P41" s="6085">
        <f t="shared" ref="P41:P54" si="30">N41+O41</f>
        <v>0</v>
      </c>
      <c r="Q41" s="1220"/>
      <c r="R41" s="1220"/>
      <c r="S41" s="1220"/>
      <c r="T41" s="1220"/>
      <c r="U41" s="1220"/>
      <c r="V41" s="1220"/>
      <c r="W41" s="1220"/>
      <c r="X41" s="1220"/>
      <c r="Y41" s="1220"/>
      <c r="Z41" s="1220"/>
    </row>
    <row r="42" spans="1:26" ht="24" customHeight="1">
      <c r="A42" s="1241" t="s">
        <v>208</v>
      </c>
      <c r="B42" s="3522">
        <v>0</v>
      </c>
      <c r="C42" s="3523">
        <v>0</v>
      </c>
      <c r="D42" s="1545">
        <f>B42+C42</f>
        <v>0</v>
      </c>
      <c r="E42" s="3522">
        <v>0</v>
      </c>
      <c r="F42" s="3523">
        <v>0</v>
      </c>
      <c r="G42" s="1545">
        <f>E42+F42</f>
        <v>0</v>
      </c>
      <c r="H42" s="3522">
        <v>0</v>
      </c>
      <c r="I42" s="3523">
        <v>0</v>
      </c>
      <c r="J42" s="1545">
        <f>H42+I42</f>
        <v>0</v>
      </c>
      <c r="K42" s="3522">
        <v>0</v>
      </c>
      <c r="L42" s="3523">
        <v>0</v>
      </c>
      <c r="M42" s="1545">
        <f>K42+L42</f>
        <v>0</v>
      </c>
      <c r="N42" s="6087">
        <f t="shared" si="29"/>
        <v>0</v>
      </c>
      <c r="O42" s="4705">
        <f t="shared" si="29"/>
        <v>0</v>
      </c>
      <c r="P42" s="4706">
        <f t="shared" si="30"/>
        <v>0</v>
      </c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</row>
    <row r="43" spans="1:26" ht="24" customHeight="1">
      <c r="A43" s="1241" t="s">
        <v>210</v>
      </c>
      <c r="B43" s="3522">
        <v>0</v>
      </c>
      <c r="C43" s="3523">
        <v>0</v>
      </c>
      <c r="D43" s="1545">
        <f>B43+C43</f>
        <v>0</v>
      </c>
      <c r="E43" s="3522">
        <v>0</v>
      </c>
      <c r="F43" s="3523">
        <v>0</v>
      </c>
      <c r="G43" s="1545">
        <f>E43+F43</f>
        <v>0</v>
      </c>
      <c r="H43" s="3522">
        <v>0</v>
      </c>
      <c r="I43" s="3523">
        <v>0</v>
      </c>
      <c r="J43" s="1545">
        <f>H43+I43</f>
        <v>0</v>
      </c>
      <c r="K43" s="3522">
        <v>1</v>
      </c>
      <c r="L43" s="3523">
        <v>0</v>
      </c>
      <c r="M43" s="1545">
        <f>K43+L43</f>
        <v>1</v>
      </c>
      <c r="N43" s="6087">
        <f t="shared" si="29"/>
        <v>1</v>
      </c>
      <c r="O43" s="4705">
        <f t="shared" si="29"/>
        <v>0</v>
      </c>
      <c r="P43" s="4706">
        <f t="shared" si="30"/>
        <v>1</v>
      </c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</row>
    <row r="44" spans="1:26" ht="24" customHeight="1">
      <c r="A44" s="1241" t="s">
        <v>211</v>
      </c>
      <c r="B44" s="3522">
        <v>0</v>
      </c>
      <c r="C44" s="3523">
        <v>0</v>
      </c>
      <c r="D44" s="1545">
        <f>B44+C44</f>
        <v>0</v>
      </c>
      <c r="E44" s="3522">
        <v>0</v>
      </c>
      <c r="F44" s="3523">
        <v>0</v>
      </c>
      <c r="G44" s="1545">
        <f>E44+F44</f>
        <v>0</v>
      </c>
      <c r="H44" s="3522">
        <v>0</v>
      </c>
      <c r="I44" s="3523">
        <v>1</v>
      </c>
      <c r="J44" s="1545">
        <f>H44+I44</f>
        <v>1</v>
      </c>
      <c r="K44" s="3522">
        <v>1</v>
      </c>
      <c r="L44" s="3523">
        <v>0</v>
      </c>
      <c r="M44" s="1545">
        <f>K44+L44</f>
        <v>1</v>
      </c>
      <c r="N44" s="6087">
        <f t="shared" si="29"/>
        <v>1</v>
      </c>
      <c r="O44" s="4705">
        <f t="shared" si="29"/>
        <v>1</v>
      </c>
      <c r="P44" s="4706">
        <f t="shared" si="30"/>
        <v>2</v>
      </c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</row>
    <row r="45" spans="1:26" ht="24" customHeight="1">
      <c r="A45" s="4720" t="s">
        <v>212</v>
      </c>
      <c r="B45" s="3522">
        <f t="shared" ref="B45:M45" si="31">SUM(B46:B47)</f>
        <v>1</v>
      </c>
      <c r="C45" s="3523">
        <f t="shared" si="31"/>
        <v>2</v>
      </c>
      <c r="D45" s="1545">
        <f t="shared" si="31"/>
        <v>3</v>
      </c>
      <c r="E45" s="3522">
        <f t="shared" si="31"/>
        <v>1</v>
      </c>
      <c r="F45" s="3523">
        <f t="shared" si="31"/>
        <v>1</v>
      </c>
      <c r="G45" s="1545">
        <f t="shared" si="31"/>
        <v>2</v>
      </c>
      <c r="H45" s="3522">
        <f t="shared" si="31"/>
        <v>0</v>
      </c>
      <c r="I45" s="3523">
        <f t="shared" si="31"/>
        <v>1</v>
      </c>
      <c r="J45" s="1545">
        <f t="shared" si="31"/>
        <v>1</v>
      </c>
      <c r="K45" s="3522">
        <f t="shared" si="31"/>
        <v>1</v>
      </c>
      <c r="L45" s="3523">
        <f t="shared" si="31"/>
        <v>0</v>
      </c>
      <c r="M45" s="1545">
        <f t="shared" si="31"/>
        <v>1</v>
      </c>
      <c r="N45" s="6087">
        <f t="shared" si="29"/>
        <v>3</v>
      </c>
      <c r="O45" s="4705">
        <f t="shared" si="29"/>
        <v>4</v>
      </c>
      <c r="P45" s="4706">
        <f t="shared" si="30"/>
        <v>7</v>
      </c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</row>
    <row r="46" spans="1:26" ht="24" customHeight="1">
      <c r="A46" s="4721" t="s">
        <v>383</v>
      </c>
      <c r="B46" s="1336">
        <v>0</v>
      </c>
      <c r="C46" s="1337">
        <v>0</v>
      </c>
      <c r="D46" s="1545">
        <f t="shared" ref="D46" si="32">B46+C46</f>
        <v>0</v>
      </c>
      <c r="E46" s="1336">
        <v>0</v>
      </c>
      <c r="F46" s="1337">
        <v>0</v>
      </c>
      <c r="G46" s="1545">
        <f t="shared" ref="G46" si="33">E46+F46</f>
        <v>0</v>
      </c>
      <c r="H46" s="1336">
        <v>0</v>
      </c>
      <c r="I46" s="1337">
        <v>0</v>
      </c>
      <c r="J46" s="1545">
        <f t="shared" ref="J46" si="34">H46+I46</f>
        <v>0</v>
      </c>
      <c r="K46" s="1336">
        <v>0</v>
      </c>
      <c r="L46" s="1337">
        <v>0</v>
      </c>
      <c r="M46" s="1545">
        <f t="shared" ref="M46" si="35">K46+L46</f>
        <v>0</v>
      </c>
      <c r="N46" s="6087">
        <f t="shared" si="29"/>
        <v>0</v>
      </c>
      <c r="O46" s="4705">
        <f t="shared" si="29"/>
        <v>0</v>
      </c>
      <c r="P46" s="4706">
        <f t="shared" si="30"/>
        <v>0</v>
      </c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</row>
    <row r="47" spans="1:26" ht="24" customHeight="1">
      <c r="A47" s="4721" t="s">
        <v>384</v>
      </c>
      <c r="B47" s="1336">
        <v>1</v>
      </c>
      <c r="C47" s="1337">
        <v>2</v>
      </c>
      <c r="D47" s="1545">
        <f t="shared" ref="D47" si="36">SUM(B47:C47)</f>
        <v>3</v>
      </c>
      <c r="E47" s="1336">
        <v>1</v>
      </c>
      <c r="F47" s="1337">
        <v>1</v>
      </c>
      <c r="G47" s="1545">
        <f t="shared" ref="G47" si="37">SUM(E47:F47)</f>
        <v>2</v>
      </c>
      <c r="H47" s="1336">
        <v>0</v>
      </c>
      <c r="I47" s="1337">
        <v>1</v>
      </c>
      <c r="J47" s="1545">
        <f t="shared" ref="J47" si="38">SUM(H47:I47)</f>
        <v>1</v>
      </c>
      <c r="K47" s="1336">
        <v>1</v>
      </c>
      <c r="L47" s="1337">
        <v>0</v>
      </c>
      <c r="M47" s="1545">
        <f t="shared" ref="M47" si="39">SUM(K47:L47)</f>
        <v>1</v>
      </c>
      <c r="N47" s="6087">
        <f t="shared" si="29"/>
        <v>3</v>
      </c>
      <c r="O47" s="4705">
        <f t="shared" si="29"/>
        <v>4</v>
      </c>
      <c r="P47" s="4706">
        <f t="shared" si="30"/>
        <v>7</v>
      </c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</row>
    <row r="48" spans="1:26" ht="24" customHeight="1">
      <c r="A48" s="4722" t="s">
        <v>213</v>
      </c>
      <c r="B48" s="1336">
        <v>1</v>
      </c>
      <c r="C48" s="1337">
        <v>0</v>
      </c>
      <c r="D48" s="1545">
        <f>B48+C48</f>
        <v>1</v>
      </c>
      <c r="E48" s="1336">
        <v>0</v>
      </c>
      <c r="F48" s="1337">
        <v>0</v>
      </c>
      <c r="G48" s="1545">
        <f>E48+F48</f>
        <v>0</v>
      </c>
      <c r="H48" s="1336">
        <v>0</v>
      </c>
      <c r="I48" s="1337">
        <v>0</v>
      </c>
      <c r="J48" s="1545">
        <f>H48+I48</f>
        <v>0</v>
      </c>
      <c r="K48" s="1336">
        <v>0</v>
      </c>
      <c r="L48" s="1337">
        <v>0</v>
      </c>
      <c r="M48" s="1545">
        <f>K48+L48</f>
        <v>0</v>
      </c>
      <c r="N48" s="6087">
        <f t="shared" si="29"/>
        <v>1</v>
      </c>
      <c r="O48" s="4705">
        <f t="shared" si="29"/>
        <v>0</v>
      </c>
      <c r="P48" s="4706">
        <f t="shared" si="30"/>
        <v>1</v>
      </c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</row>
    <row r="49" spans="1:26" ht="24" customHeight="1">
      <c r="A49" s="1294" t="s">
        <v>214</v>
      </c>
      <c r="B49" s="1336">
        <v>0</v>
      </c>
      <c r="C49" s="1337">
        <v>0</v>
      </c>
      <c r="D49" s="1545">
        <f t="shared" ref="D49:D54" si="40">B49+C49</f>
        <v>0</v>
      </c>
      <c r="E49" s="1336">
        <v>0</v>
      </c>
      <c r="F49" s="1337">
        <v>1</v>
      </c>
      <c r="G49" s="1545">
        <f t="shared" ref="G49:G54" si="41">E49+F49</f>
        <v>1</v>
      </c>
      <c r="H49" s="1336">
        <v>1</v>
      </c>
      <c r="I49" s="1337">
        <v>0</v>
      </c>
      <c r="J49" s="1545">
        <f t="shared" ref="J49:J54" si="42">H49+I49</f>
        <v>1</v>
      </c>
      <c r="K49" s="1336">
        <v>1</v>
      </c>
      <c r="L49" s="1337">
        <v>0</v>
      </c>
      <c r="M49" s="1545">
        <f t="shared" ref="M49:M54" si="43">K49+L49</f>
        <v>1</v>
      </c>
      <c r="N49" s="6087">
        <f t="shared" si="29"/>
        <v>2</v>
      </c>
      <c r="O49" s="4705">
        <f t="shared" si="29"/>
        <v>1</v>
      </c>
      <c r="P49" s="4706">
        <f t="shared" si="30"/>
        <v>3</v>
      </c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</row>
    <row r="50" spans="1:26" ht="24" customHeight="1">
      <c r="A50" s="1294" t="s">
        <v>215</v>
      </c>
      <c r="B50" s="1336">
        <v>0</v>
      </c>
      <c r="C50" s="1337">
        <v>0</v>
      </c>
      <c r="D50" s="1545">
        <f t="shared" si="40"/>
        <v>0</v>
      </c>
      <c r="E50" s="1336">
        <v>0</v>
      </c>
      <c r="F50" s="1337">
        <v>0</v>
      </c>
      <c r="G50" s="1545">
        <f t="shared" si="41"/>
        <v>0</v>
      </c>
      <c r="H50" s="1336">
        <v>0</v>
      </c>
      <c r="I50" s="1337">
        <v>0</v>
      </c>
      <c r="J50" s="1545">
        <f t="shared" si="42"/>
        <v>0</v>
      </c>
      <c r="K50" s="1336">
        <v>0</v>
      </c>
      <c r="L50" s="1337">
        <v>0</v>
      </c>
      <c r="M50" s="1545">
        <f t="shared" si="43"/>
        <v>0</v>
      </c>
      <c r="N50" s="6087">
        <f t="shared" si="29"/>
        <v>0</v>
      </c>
      <c r="O50" s="4705">
        <f t="shared" si="29"/>
        <v>0</v>
      </c>
      <c r="P50" s="4706">
        <f t="shared" si="30"/>
        <v>0</v>
      </c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</row>
    <row r="51" spans="1:26" ht="24" customHeight="1">
      <c r="A51" s="1294" t="s">
        <v>226</v>
      </c>
      <c r="B51" s="1336">
        <v>0</v>
      </c>
      <c r="C51" s="1337">
        <v>0</v>
      </c>
      <c r="D51" s="1545">
        <f t="shared" si="40"/>
        <v>0</v>
      </c>
      <c r="E51" s="1336">
        <v>0</v>
      </c>
      <c r="F51" s="1337">
        <v>0</v>
      </c>
      <c r="G51" s="1545">
        <f t="shared" si="41"/>
        <v>0</v>
      </c>
      <c r="H51" s="1336">
        <v>0</v>
      </c>
      <c r="I51" s="1337">
        <v>0</v>
      </c>
      <c r="J51" s="1545">
        <f t="shared" si="42"/>
        <v>0</v>
      </c>
      <c r="K51" s="1336">
        <v>1</v>
      </c>
      <c r="L51" s="1337">
        <v>0</v>
      </c>
      <c r="M51" s="1545">
        <f t="shared" si="43"/>
        <v>1</v>
      </c>
      <c r="N51" s="6087">
        <f t="shared" si="29"/>
        <v>1</v>
      </c>
      <c r="O51" s="4705">
        <f t="shared" si="29"/>
        <v>0</v>
      </c>
      <c r="P51" s="4706">
        <f t="shared" si="30"/>
        <v>1</v>
      </c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</row>
    <row r="52" spans="1:26" ht="24" customHeight="1">
      <c r="A52" s="1241" t="s">
        <v>216</v>
      </c>
      <c r="B52" s="1336">
        <v>0</v>
      </c>
      <c r="C52" s="1337">
        <v>0</v>
      </c>
      <c r="D52" s="1545">
        <f t="shared" si="40"/>
        <v>0</v>
      </c>
      <c r="E52" s="1336">
        <v>0</v>
      </c>
      <c r="F52" s="1337">
        <v>0</v>
      </c>
      <c r="G52" s="1545">
        <f t="shared" si="41"/>
        <v>0</v>
      </c>
      <c r="H52" s="1336">
        <v>0</v>
      </c>
      <c r="I52" s="1337">
        <v>0</v>
      </c>
      <c r="J52" s="1545">
        <f t="shared" si="42"/>
        <v>0</v>
      </c>
      <c r="K52" s="1336">
        <v>0</v>
      </c>
      <c r="L52" s="1337">
        <v>0</v>
      </c>
      <c r="M52" s="1545">
        <f t="shared" si="43"/>
        <v>0</v>
      </c>
      <c r="N52" s="6087">
        <f t="shared" si="29"/>
        <v>0</v>
      </c>
      <c r="O52" s="4705">
        <f t="shared" si="29"/>
        <v>0</v>
      </c>
      <c r="P52" s="4706">
        <f t="shared" si="30"/>
        <v>0</v>
      </c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</row>
    <row r="53" spans="1:26" ht="24" customHeight="1">
      <c r="A53" s="1241" t="s">
        <v>220</v>
      </c>
      <c r="B53" s="1336">
        <v>0</v>
      </c>
      <c r="C53" s="1337">
        <v>0</v>
      </c>
      <c r="D53" s="1545">
        <f t="shared" si="40"/>
        <v>0</v>
      </c>
      <c r="E53" s="1336">
        <v>0</v>
      </c>
      <c r="F53" s="1337">
        <v>0</v>
      </c>
      <c r="G53" s="1545">
        <f t="shared" si="41"/>
        <v>0</v>
      </c>
      <c r="H53" s="1336">
        <v>0</v>
      </c>
      <c r="I53" s="1337">
        <v>0</v>
      </c>
      <c r="J53" s="1545">
        <f t="shared" si="42"/>
        <v>0</v>
      </c>
      <c r="K53" s="1336">
        <v>0</v>
      </c>
      <c r="L53" s="1337">
        <v>0</v>
      </c>
      <c r="M53" s="1545">
        <f t="shared" si="43"/>
        <v>0</v>
      </c>
      <c r="N53" s="6087">
        <f t="shared" si="29"/>
        <v>0</v>
      </c>
      <c r="O53" s="4705">
        <f t="shared" si="29"/>
        <v>0</v>
      </c>
      <c r="P53" s="4706">
        <f t="shared" si="30"/>
        <v>0</v>
      </c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</row>
    <row r="54" spans="1:26" ht="24" customHeight="1" thickBot="1">
      <c r="A54" s="1241" t="s">
        <v>217</v>
      </c>
      <c r="B54" s="4728">
        <v>0</v>
      </c>
      <c r="C54" s="4729">
        <v>0</v>
      </c>
      <c r="D54" s="3524">
        <f t="shared" si="40"/>
        <v>0</v>
      </c>
      <c r="E54" s="4728">
        <v>0</v>
      </c>
      <c r="F54" s="4729">
        <v>0</v>
      </c>
      <c r="G54" s="3524">
        <f t="shared" si="41"/>
        <v>0</v>
      </c>
      <c r="H54" s="4728">
        <v>0</v>
      </c>
      <c r="I54" s="4729">
        <v>0</v>
      </c>
      <c r="J54" s="3524">
        <f t="shared" si="42"/>
        <v>0</v>
      </c>
      <c r="K54" s="4728">
        <v>0</v>
      </c>
      <c r="L54" s="4729">
        <v>0</v>
      </c>
      <c r="M54" s="3524">
        <f t="shared" si="43"/>
        <v>0</v>
      </c>
      <c r="N54" s="6088">
        <f t="shared" si="29"/>
        <v>0</v>
      </c>
      <c r="O54" s="6089">
        <f t="shared" si="29"/>
        <v>0</v>
      </c>
      <c r="P54" s="6090">
        <f t="shared" si="30"/>
        <v>0</v>
      </c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</row>
    <row r="55" spans="1:26" ht="31.5" customHeight="1" thickBot="1">
      <c r="A55" s="6091" t="s">
        <v>19</v>
      </c>
      <c r="B55" s="4730">
        <f t="shared" ref="B55:P55" si="44">B41+B42+B43+B44+B45+B48+B49+B50+B51+B52+B53+B54</f>
        <v>2</v>
      </c>
      <c r="C55" s="4730">
        <f t="shared" si="44"/>
        <v>2</v>
      </c>
      <c r="D55" s="4731">
        <f t="shared" si="44"/>
        <v>4</v>
      </c>
      <c r="E55" s="6092">
        <f t="shared" si="44"/>
        <v>1</v>
      </c>
      <c r="F55" s="4730">
        <f t="shared" si="44"/>
        <v>2</v>
      </c>
      <c r="G55" s="4730">
        <f t="shared" si="44"/>
        <v>3</v>
      </c>
      <c r="H55" s="4730">
        <f t="shared" si="44"/>
        <v>1</v>
      </c>
      <c r="I55" s="4730">
        <f t="shared" si="44"/>
        <v>2</v>
      </c>
      <c r="J55" s="4730">
        <f t="shared" si="44"/>
        <v>3</v>
      </c>
      <c r="K55" s="4730">
        <f t="shared" si="44"/>
        <v>5</v>
      </c>
      <c r="L55" s="4730">
        <f t="shared" si="44"/>
        <v>0</v>
      </c>
      <c r="M55" s="4730">
        <f t="shared" si="44"/>
        <v>5</v>
      </c>
      <c r="N55" s="4732">
        <f t="shared" si="44"/>
        <v>9</v>
      </c>
      <c r="O55" s="4732">
        <f t="shared" si="44"/>
        <v>6</v>
      </c>
      <c r="P55" s="4733">
        <f t="shared" si="44"/>
        <v>15</v>
      </c>
      <c r="Q55" s="1220"/>
      <c r="R55" s="1220"/>
      <c r="S55" s="1220"/>
      <c r="T55" s="1220"/>
      <c r="U55" s="1220"/>
      <c r="V55" s="1220"/>
      <c r="W55" s="1220"/>
      <c r="X55" s="1220"/>
      <c r="Y55" s="1220"/>
      <c r="Z55" s="1220"/>
    </row>
    <row r="56" spans="1:26" ht="37.5" customHeight="1" thickBot="1">
      <c r="A56" s="4734" t="s">
        <v>221</v>
      </c>
      <c r="B56" s="4737">
        <f t="shared" ref="B56:P56" si="45">B39+B55</f>
        <v>358</v>
      </c>
      <c r="C56" s="4737">
        <f t="shared" si="45"/>
        <v>128</v>
      </c>
      <c r="D56" s="4738">
        <f t="shared" si="45"/>
        <v>486</v>
      </c>
      <c r="E56" s="4739">
        <f t="shared" si="45"/>
        <v>384</v>
      </c>
      <c r="F56" s="4737">
        <f t="shared" si="45"/>
        <v>119</v>
      </c>
      <c r="G56" s="4737">
        <f t="shared" si="45"/>
        <v>503</v>
      </c>
      <c r="H56" s="4737">
        <f t="shared" si="45"/>
        <v>323</v>
      </c>
      <c r="I56" s="4737">
        <f t="shared" si="45"/>
        <v>100</v>
      </c>
      <c r="J56" s="4737">
        <f t="shared" si="45"/>
        <v>423</v>
      </c>
      <c r="K56" s="4737">
        <f t="shared" si="45"/>
        <v>350</v>
      </c>
      <c r="L56" s="4737">
        <f t="shared" si="45"/>
        <v>91</v>
      </c>
      <c r="M56" s="4737">
        <f t="shared" si="45"/>
        <v>441</v>
      </c>
      <c r="N56" s="4737">
        <f t="shared" si="45"/>
        <v>1415</v>
      </c>
      <c r="O56" s="4737">
        <f t="shared" si="45"/>
        <v>438</v>
      </c>
      <c r="P56" s="4738">
        <f t="shared" si="45"/>
        <v>1853</v>
      </c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</row>
    <row r="57" spans="1:26" ht="30.75" customHeight="1">
      <c r="A57" s="7211"/>
      <c r="B57" s="7212"/>
      <c r="C57" s="7212"/>
      <c r="D57" s="7212"/>
      <c r="E57" s="7212"/>
      <c r="F57" s="7212"/>
      <c r="G57" s="7212"/>
      <c r="H57" s="7212"/>
      <c r="I57" s="7212"/>
      <c r="J57" s="7212"/>
      <c r="K57" s="7212"/>
      <c r="L57" s="7212"/>
      <c r="M57" s="7212"/>
      <c r="N57" s="7212"/>
      <c r="O57" s="7212"/>
      <c r="P57" s="7212"/>
      <c r="Q57" s="1220"/>
      <c r="R57" s="1220"/>
      <c r="S57" s="1220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1220"/>
      <c r="T59" s="1220"/>
      <c r="U59" s="1220"/>
      <c r="V59" s="1220"/>
      <c r="W59" s="1220"/>
      <c r="X59" s="1220"/>
      <c r="Y59" s="1220"/>
      <c r="Z59" s="1220"/>
    </row>
    <row r="60" spans="1:26" ht="20.25" customHeight="1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1220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1220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1220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1220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1220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1220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1220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1220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1220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1220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1220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1220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1220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1220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1220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1220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1220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1220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1220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1220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1220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1220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1220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1220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1220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1220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1220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1220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1220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1220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1220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1220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1220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1220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1220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1220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1220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1220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1220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1220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1220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1220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1220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1220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1220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1220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1220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1220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1220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1220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1220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1220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1220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1220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1220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1220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1220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1220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1220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1220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1220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1220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1220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1220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1220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1220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1220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1220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1220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1220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1220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1220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1220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1220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1220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1220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1220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1220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1220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1220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1220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1220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1220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1220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1220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1220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1220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1220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1220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1220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1220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1220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1220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1220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1220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1220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1220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1220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1220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1220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1220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1220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1220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1220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1220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1220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1220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1220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1220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1220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1220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1220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1220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1220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1220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1220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1220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1220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1220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1220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1220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1220"/>
      <c r="T220" s="1220"/>
      <c r="U220" s="1220"/>
      <c r="V220" s="1220"/>
      <c r="W220" s="1220"/>
      <c r="X220" s="1220"/>
      <c r="Y220" s="1220"/>
      <c r="Z220" s="1220"/>
    </row>
    <row r="221" spans="1:26" ht="20.25" customHeight="1">
      <c r="A221" s="1220"/>
      <c r="B221" s="1220"/>
      <c r="C221" s="1220"/>
      <c r="D221" s="1220"/>
      <c r="E221" s="1220"/>
      <c r="F221" s="1220"/>
      <c r="G221" s="1220"/>
      <c r="H221" s="1220"/>
      <c r="I221" s="1220"/>
      <c r="J221" s="1220"/>
      <c r="K221" s="1220"/>
      <c r="L221" s="1220"/>
      <c r="M221" s="1220"/>
      <c r="N221" s="1220"/>
      <c r="O221" s="1220"/>
      <c r="P221" s="1220"/>
      <c r="Q221" s="1220"/>
      <c r="R221" s="1220"/>
      <c r="S221" s="1220"/>
      <c r="T221" s="1220"/>
      <c r="U221" s="1220"/>
      <c r="V221" s="1220"/>
      <c r="W221" s="1220"/>
      <c r="X221" s="1220"/>
      <c r="Y221" s="1220"/>
      <c r="Z221" s="1220"/>
    </row>
    <row r="222" spans="1:26" ht="20.25" customHeight="1">
      <c r="A222" s="1220"/>
      <c r="B222" s="1220"/>
      <c r="C222" s="1220"/>
      <c r="D222" s="1220"/>
      <c r="E222" s="1220"/>
      <c r="F222" s="1220"/>
      <c r="G222" s="1220"/>
      <c r="H222" s="1220"/>
      <c r="I222" s="1220"/>
      <c r="J222" s="1220"/>
      <c r="K222" s="1220"/>
      <c r="L222" s="1220"/>
      <c r="M222" s="1220"/>
      <c r="N222" s="1220"/>
      <c r="O222" s="1220"/>
      <c r="P222" s="1220"/>
      <c r="Q222" s="1220"/>
      <c r="R222" s="1220"/>
      <c r="S222" s="1220"/>
      <c r="T222" s="1220"/>
      <c r="U222" s="1220"/>
      <c r="V222" s="1220"/>
      <c r="W222" s="1220"/>
      <c r="X222" s="1220"/>
      <c r="Y222" s="1220"/>
      <c r="Z222" s="1220"/>
    </row>
    <row r="223" spans="1:26" ht="20.25" customHeight="1">
      <c r="A223" s="1220"/>
      <c r="B223" s="1220"/>
      <c r="C223" s="1220"/>
      <c r="D223" s="1220"/>
      <c r="E223" s="1220"/>
      <c r="F223" s="1220"/>
      <c r="G223" s="1220"/>
      <c r="H223" s="1220"/>
      <c r="I223" s="1220"/>
      <c r="J223" s="1220"/>
      <c r="K223" s="1220"/>
      <c r="L223" s="1220"/>
      <c r="M223" s="1220"/>
      <c r="N223" s="1220"/>
      <c r="O223" s="1220"/>
      <c r="P223" s="1220"/>
      <c r="Q223" s="1220"/>
      <c r="R223" s="1220"/>
      <c r="S223" s="1220"/>
      <c r="T223" s="1220"/>
      <c r="U223" s="1220"/>
      <c r="V223" s="1220"/>
      <c r="W223" s="1220"/>
      <c r="X223" s="1220"/>
      <c r="Y223" s="1220"/>
      <c r="Z223" s="1220"/>
    </row>
    <row r="224" spans="1:26" ht="20.25" customHeight="1">
      <c r="A224" s="1220"/>
      <c r="B224" s="1220"/>
      <c r="C224" s="1220"/>
      <c r="D224" s="1220"/>
      <c r="E224" s="1220"/>
      <c r="F224" s="1220"/>
      <c r="G224" s="1220"/>
      <c r="H224" s="1220"/>
      <c r="I224" s="1220"/>
      <c r="J224" s="1220"/>
      <c r="K224" s="1220"/>
      <c r="L224" s="1220"/>
      <c r="M224" s="1220"/>
      <c r="N224" s="1220"/>
      <c r="O224" s="1220"/>
      <c r="P224" s="1220"/>
      <c r="Q224" s="1220"/>
      <c r="R224" s="1220"/>
      <c r="S224" s="1220"/>
      <c r="T224" s="1220"/>
      <c r="U224" s="1220"/>
      <c r="V224" s="1220"/>
      <c r="W224" s="1220"/>
      <c r="X224" s="1220"/>
      <c r="Y224" s="1220"/>
      <c r="Z224" s="1220"/>
    </row>
    <row r="225" spans="1:26" ht="20.25" customHeight="1">
      <c r="A225" s="1220"/>
      <c r="B225" s="1220"/>
      <c r="C225" s="1220"/>
      <c r="D225" s="1220"/>
      <c r="E225" s="1220"/>
      <c r="F225" s="1220"/>
      <c r="G225" s="1220"/>
      <c r="H225" s="1220"/>
      <c r="I225" s="1220"/>
      <c r="J225" s="1220"/>
      <c r="K225" s="1220"/>
      <c r="L225" s="1220"/>
      <c r="M225" s="1220"/>
      <c r="N225" s="1220"/>
      <c r="O225" s="1220"/>
      <c r="P225" s="1220"/>
      <c r="Q225" s="1220"/>
      <c r="R225" s="1220"/>
      <c r="S225" s="1220"/>
      <c r="T225" s="1220"/>
      <c r="U225" s="1220"/>
      <c r="V225" s="1220"/>
      <c r="W225" s="1220"/>
      <c r="X225" s="1220"/>
      <c r="Y225" s="1220"/>
      <c r="Z225" s="1220"/>
    </row>
    <row r="226" spans="1:26" ht="20.25" customHeight="1">
      <c r="A226" s="1220"/>
      <c r="B226" s="1220"/>
      <c r="C226" s="1220"/>
      <c r="D226" s="1220"/>
      <c r="E226" s="1220"/>
      <c r="F226" s="1220"/>
      <c r="G226" s="1220"/>
      <c r="H226" s="1220"/>
      <c r="I226" s="1220"/>
      <c r="J226" s="1220"/>
      <c r="K226" s="1220"/>
      <c r="L226" s="1220"/>
      <c r="M226" s="1220"/>
      <c r="N226" s="1220"/>
      <c r="O226" s="1220"/>
      <c r="P226" s="1220"/>
      <c r="Q226" s="1220"/>
      <c r="R226" s="1220"/>
      <c r="S226" s="1220"/>
      <c r="T226" s="1220"/>
      <c r="U226" s="1220"/>
      <c r="V226" s="1220"/>
      <c r="W226" s="1220"/>
      <c r="X226" s="1220"/>
      <c r="Y226" s="1220"/>
      <c r="Z226" s="1220"/>
    </row>
    <row r="227" spans="1:26" ht="20.25" customHeight="1">
      <c r="A227" s="1220"/>
      <c r="B227" s="1220"/>
      <c r="C227" s="1220"/>
      <c r="D227" s="1220"/>
      <c r="E227" s="1220"/>
      <c r="F227" s="1220"/>
      <c r="G227" s="1220"/>
      <c r="H227" s="1220"/>
      <c r="I227" s="1220"/>
      <c r="J227" s="1220"/>
      <c r="K227" s="1220"/>
      <c r="L227" s="1220"/>
      <c r="M227" s="1220"/>
      <c r="N227" s="1220"/>
      <c r="O227" s="1220"/>
      <c r="P227" s="1220"/>
      <c r="Q227" s="1220"/>
      <c r="R227" s="1220"/>
      <c r="S227" s="1220"/>
      <c r="T227" s="1220"/>
      <c r="U227" s="1220"/>
      <c r="V227" s="1220"/>
      <c r="W227" s="1220"/>
      <c r="X227" s="1220"/>
      <c r="Y227" s="1220"/>
      <c r="Z227" s="1220"/>
    </row>
    <row r="228" spans="1:26" ht="20.25" customHeight="1">
      <c r="A228" s="1220"/>
      <c r="B228" s="1220"/>
      <c r="C228" s="1220"/>
      <c r="D228" s="1220"/>
      <c r="E228" s="1220"/>
      <c r="F228" s="1220"/>
      <c r="G228" s="1220"/>
      <c r="H228" s="1220"/>
      <c r="I228" s="1220"/>
      <c r="J228" s="1220"/>
      <c r="K228" s="1220"/>
      <c r="L228" s="1220"/>
      <c r="M228" s="1220"/>
      <c r="N228" s="1220"/>
      <c r="O228" s="1220"/>
      <c r="P228" s="1220"/>
      <c r="Q228" s="1220"/>
      <c r="R228" s="1220"/>
      <c r="S228" s="1220"/>
      <c r="T228" s="1220"/>
      <c r="U228" s="1220"/>
      <c r="V228" s="1220"/>
      <c r="W228" s="1220"/>
      <c r="X228" s="1220"/>
      <c r="Y228" s="1220"/>
      <c r="Z228" s="1220"/>
    </row>
    <row r="229" spans="1:26" ht="20.25" customHeight="1">
      <c r="A229" s="1220"/>
      <c r="B229" s="1220"/>
      <c r="C229" s="1220"/>
      <c r="D229" s="1220"/>
      <c r="E229" s="1220"/>
      <c r="F229" s="1220"/>
      <c r="G229" s="1220"/>
      <c r="H229" s="1220"/>
      <c r="I229" s="1220"/>
      <c r="J229" s="1220"/>
      <c r="K229" s="1220"/>
      <c r="L229" s="1220"/>
      <c r="M229" s="1220"/>
      <c r="N229" s="1220"/>
      <c r="O229" s="1220"/>
      <c r="P229" s="1220"/>
      <c r="Q229" s="1220"/>
      <c r="R229" s="1220"/>
      <c r="S229" s="1220"/>
      <c r="T229" s="1220"/>
      <c r="U229" s="1220"/>
      <c r="V229" s="1220"/>
      <c r="W229" s="1220"/>
      <c r="X229" s="1220"/>
      <c r="Y229" s="1220"/>
      <c r="Z229" s="1220"/>
    </row>
    <row r="230" spans="1:26" ht="20.25" customHeight="1">
      <c r="A230" s="1220"/>
      <c r="B230" s="1220"/>
      <c r="C230" s="1220"/>
      <c r="D230" s="1220"/>
      <c r="E230" s="1220"/>
      <c r="F230" s="1220"/>
      <c r="G230" s="1220"/>
      <c r="H230" s="1220"/>
      <c r="I230" s="1220"/>
      <c r="J230" s="1220"/>
      <c r="K230" s="1220"/>
      <c r="L230" s="1220"/>
      <c r="M230" s="1220"/>
      <c r="N230" s="1220"/>
      <c r="O230" s="1220"/>
      <c r="P230" s="1220"/>
      <c r="Q230" s="1220"/>
      <c r="R230" s="1220"/>
      <c r="S230" s="1220"/>
      <c r="T230" s="1220"/>
      <c r="U230" s="1220"/>
      <c r="V230" s="1220"/>
      <c r="W230" s="1220"/>
      <c r="X230" s="1220"/>
      <c r="Y230" s="1220"/>
      <c r="Z230" s="1220"/>
    </row>
    <row r="231" spans="1:26" ht="20.25" customHeight="1">
      <c r="A231" s="1220"/>
      <c r="B231" s="1220"/>
      <c r="C231" s="1220"/>
      <c r="D231" s="1220"/>
      <c r="E231" s="1220"/>
      <c r="F231" s="1220"/>
      <c r="G231" s="1220"/>
      <c r="H231" s="1220"/>
      <c r="I231" s="1220"/>
      <c r="J231" s="1220"/>
      <c r="K231" s="1220"/>
      <c r="L231" s="1220"/>
      <c r="M231" s="1220"/>
      <c r="N231" s="1220"/>
      <c r="O231" s="1220"/>
      <c r="P231" s="1220"/>
      <c r="Q231" s="1220"/>
      <c r="R231" s="1220"/>
      <c r="S231" s="1220"/>
      <c r="T231" s="1220"/>
      <c r="U231" s="1220"/>
      <c r="V231" s="1220"/>
      <c r="W231" s="1220"/>
      <c r="X231" s="1220"/>
      <c r="Y231" s="1220"/>
      <c r="Z231" s="1220"/>
    </row>
    <row r="232" spans="1:26" ht="20.25" customHeight="1">
      <c r="A232" s="1220"/>
      <c r="B232" s="1220"/>
      <c r="C232" s="1220"/>
      <c r="D232" s="1220"/>
      <c r="E232" s="1220"/>
      <c r="F232" s="1220"/>
      <c r="G232" s="1220"/>
      <c r="H232" s="1220"/>
      <c r="I232" s="1220"/>
      <c r="J232" s="1220"/>
      <c r="K232" s="1220"/>
      <c r="L232" s="1220"/>
      <c r="M232" s="1220"/>
      <c r="N232" s="1220"/>
      <c r="O232" s="1220"/>
      <c r="P232" s="1220"/>
      <c r="Q232" s="1220"/>
      <c r="R232" s="1220"/>
      <c r="S232" s="1220"/>
      <c r="T232" s="1220"/>
      <c r="U232" s="1220"/>
      <c r="V232" s="1220"/>
      <c r="W232" s="1220"/>
      <c r="X232" s="1220"/>
      <c r="Y232" s="1220"/>
      <c r="Z232" s="1220"/>
    </row>
    <row r="233" spans="1:26" ht="20.25" customHeight="1">
      <c r="A233" s="1220"/>
      <c r="B233" s="1220"/>
      <c r="C233" s="1220"/>
      <c r="D233" s="1220"/>
      <c r="E233" s="1220"/>
      <c r="F233" s="1220"/>
      <c r="G233" s="1220"/>
      <c r="H233" s="1220"/>
      <c r="I233" s="1220"/>
      <c r="J233" s="1220"/>
      <c r="K233" s="1220"/>
      <c r="L233" s="1220"/>
      <c r="M233" s="1220"/>
      <c r="N233" s="1220"/>
      <c r="O233" s="1220"/>
      <c r="P233" s="1220"/>
      <c r="Q233" s="1220"/>
      <c r="R233" s="1220"/>
      <c r="S233" s="1220"/>
      <c r="T233" s="1220"/>
      <c r="U233" s="1220"/>
      <c r="V233" s="1220"/>
      <c r="W233" s="1220"/>
      <c r="X233" s="1220"/>
      <c r="Y233" s="1220"/>
      <c r="Z233" s="1220"/>
    </row>
    <row r="234" spans="1:26" ht="20.25" customHeight="1">
      <c r="A234" s="1220"/>
      <c r="B234" s="1220"/>
      <c r="C234" s="1220"/>
      <c r="D234" s="1220"/>
      <c r="E234" s="1220"/>
      <c r="F234" s="1220"/>
      <c r="G234" s="1220"/>
      <c r="H234" s="1220"/>
      <c r="I234" s="1220"/>
      <c r="J234" s="1220"/>
      <c r="K234" s="1220"/>
      <c r="L234" s="1220"/>
      <c r="M234" s="1220"/>
      <c r="N234" s="1220"/>
      <c r="O234" s="1220"/>
      <c r="P234" s="1220"/>
      <c r="Q234" s="1220"/>
      <c r="R234" s="1220"/>
      <c r="S234" s="1220"/>
      <c r="T234" s="1220"/>
      <c r="U234" s="1220"/>
      <c r="V234" s="1220"/>
      <c r="W234" s="1220"/>
      <c r="X234" s="1220"/>
      <c r="Y234" s="1220"/>
      <c r="Z234" s="1220"/>
    </row>
    <row r="235" spans="1:26" ht="20.25" customHeight="1">
      <c r="A235" s="1220"/>
      <c r="B235" s="1220"/>
      <c r="C235" s="1220"/>
      <c r="D235" s="1220"/>
      <c r="E235" s="1220"/>
      <c r="F235" s="1220"/>
      <c r="G235" s="1220"/>
      <c r="H235" s="1220"/>
      <c r="I235" s="1220"/>
      <c r="J235" s="1220"/>
      <c r="K235" s="1220"/>
      <c r="L235" s="1220"/>
      <c r="M235" s="1220"/>
      <c r="N235" s="1220"/>
      <c r="O235" s="1220"/>
      <c r="P235" s="1220"/>
      <c r="Q235" s="1220"/>
      <c r="R235" s="1220"/>
      <c r="S235" s="1220"/>
      <c r="T235" s="1220"/>
      <c r="U235" s="1220"/>
      <c r="V235" s="1220"/>
      <c r="W235" s="1220"/>
      <c r="X235" s="1220"/>
      <c r="Y235" s="1220"/>
      <c r="Z235" s="1220"/>
    </row>
    <row r="236" spans="1:26" ht="20.25" customHeight="1">
      <c r="A236" s="1220"/>
      <c r="B236" s="1220"/>
      <c r="C236" s="1220"/>
      <c r="D236" s="1220"/>
      <c r="E236" s="1220"/>
      <c r="F236" s="1220"/>
      <c r="G236" s="1220"/>
      <c r="H236" s="1220"/>
      <c r="I236" s="1220"/>
      <c r="J236" s="1220"/>
      <c r="K236" s="1220"/>
      <c r="L236" s="1220"/>
      <c r="M236" s="1220"/>
      <c r="N236" s="1220"/>
      <c r="O236" s="1220"/>
      <c r="P236" s="1220"/>
      <c r="Q236" s="1220"/>
      <c r="R236" s="1220"/>
      <c r="S236" s="1220"/>
      <c r="T236" s="1220"/>
      <c r="U236" s="1220"/>
      <c r="V236" s="1220"/>
      <c r="W236" s="1220"/>
      <c r="X236" s="1220"/>
      <c r="Y236" s="1220"/>
      <c r="Z236" s="1220"/>
    </row>
    <row r="237" spans="1:26" ht="20.25" customHeight="1">
      <c r="A237" s="1220"/>
      <c r="B237" s="1220"/>
      <c r="C237" s="1220"/>
      <c r="D237" s="1220"/>
      <c r="E237" s="1220"/>
      <c r="F237" s="1220"/>
      <c r="G237" s="1220"/>
      <c r="H237" s="1220"/>
      <c r="I237" s="1220"/>
      <c r="J237" s="1220"/>
      <c r="K237" s="1220"/>
      <c r="L237" s="1220"/>
      <c r="M237" s="1220"/>
      <c r="N237" s="1220"/>
      <c r="O237" s="1220"/>
      <c r="P237" s="1220"/>
      <c r="Q237" s="1220"/>
      <c r="R237" s="1220"/>
      <c r="S237" s="1220"/>
      <c r="T237" s="1220"/>
      <c r="U237" s="1220"/>
      <c r="V237" s="1220"/>
      <c r="W237" s="1220"/>
      <c r="X237" s="1220"/>
      <c r="Y237" s="1220"/>
      <c r="Z237" s="1220"/>
    </row>
    <row r="238" spans="1:26" ht="20.25" customHeight="1">
      <c r="A238" s="1220"/>
      <c r="B238" s="1220"/>
      <c r="C238" s="1220"/>
      <c r="D238" s="1220"/>
      <c r="E238" s="1220"/>
      <c r="F238" s="1220"/>
      <c r="G238" s="1220"/>
      <c r="H238" s="1220"/>
      <c r="I238" s="1220"/>
      <c r="J238" s="1220"/>
      <c r="K238" s="1220"/>
      <c r="L238" s="1220"/>
      <c r="M238" s="1220"/>
      <c r="N238" s="1220"/>
      <c r="O238" s="1220"/>
      <c r="P238" s="1220"/>
      <c r="Q238" s="1220"/>
      <c r="R238" s="1220"/>
      <c r="S238" s="1220"/>
      <c r="T238" s="1220"/>
      <c r="U238" s="1220"/>
      <c r="V238" s="1220"/>
      <c r="W238" s="1220"/>
      <c r="X238" s="1220"/>
      <c r="Y238" s="1220"/>
      <c r="Z238" s="1220"/>
    </row>
    <row r="239" spans="1:26" ht="20.25" customHeight="1">
      <c r="A239" s="1220"/>
      <c r="B239" s="1220"/>
      <c r="C239" s="1220"/>
      <c r="D239" s="1220"/>
      <c r="E239" s="1220"/>
      <c r="F239" s="1220"/>
      <c r="G239" s="1220"/>
      <c r="H239" s="1220"/>
      <c r="I239" s="1220"/>
      <c r="J239" s="1220"/>
      <c r="K239" s="1220"/>
      <c r="L239" s="1220"/>
      <c r="M239" s="1220"/>
      <c r="N239" s="1220"/>
      <c r="O239" s="1220"/>
      <c r="P239" s="1220"/>
      <c r="Q239" s="1220"/>
      <c r="R239" s="1220"/>
      <c r="S239" s="1220"/>
      <c r="T239" s="1220"/>
      <c r="U239" s="1220"/>
      <c r="V239" s="1220"/>
      <c r="W239" s="1220"/>
      <c r="X239" s="1220"/>
      <c r="Y239" s="1220"/>
      <c r="Z239" s="1220"/>
    </row>
    <row r="240" spans="1:26" ht="20.25" customHeight="1">
      <c r="A240" s="1220"/>
      <c r="B240" s="1220"/>
      <c r="C240" s="1220"/>
      <c r="D240" s="1220"/>
      <c r="E240" s="1220"/>
      <c r="F240" s="1220"/>
      <c r="G240" s="1220"/>
      <c r="H240" s="1220"/>
      <c r="I240" s="1220"/>
      <c r="J240" s="1220"/>
      <c r="K240" s="1220"/>
      <c r="L240" s="1220"/>
      <c r="M240" s="1220"/>
      <c r="N240" s="1220"/>
      <c r="O240" s="1220"/>
      <c r="P240" s="1220"/>
      <c r="Q240" s="1220"/>
      <c r="R240" s="1220"/>
      <c r="S240" s="1220"/>
      <c r="T240" s="1220"/>
      <c r="U240" s="1220"/>
      <c r="V240" s="1220"/>
      <c r="W240" s="1220"/>
      <c r="X240" s="1220"/>
      <c r="Y240" s="1220"/>
      <c r="Z240" s="1220"/>
    </row>
    <row r="241" spans="1:26" ht="20.25" customHeight="1">
      <c r="A241" s="1220"/>
      <c r="B241" s="1220"/>
      <c r="C241" s="1220"/>
      <c r="D241" s="1220"/>
      <c r="E241" s="1220"/>
      <c r="F241" s="1220"/>
      <c r="G241" s="1220"/>
      <c r="H241" s="1220"/>
      <c r="I241" s="1220"/>
      <c r="J241" s="1220"/>
      <c r="K241" s="1220"/>
      <c r="L241" s="1220"/>
      <c r="M241" s="1220"/>
      <c r="N241" s="1220"/>
      <c r="O241" s="1220"/>
      <c r="P241" s="1220"/>
      <c r="Q241" s="1220"/>
      <c r="R241" s="1220"/>
      <c r="S241" s="1220"/>
      <c r="T241" s="1220"/>
      <c r="U241" s="1220"/>
      <c r="V241" s="1220"/>
      <c r="W241" s="1220"/>
      <c r="X241" s="1220"/>
      <c r="Y241" s="1220"/>
      <c r="Z241" s="1220"/>
    </row>
    <row r="242" spans="1:26" ht="20.25" customHeight="1">
      <c r="A242" s="1220"/>
      <c r="B242" s="1220"/>
      <c r="C242" s="1220"/>
      <c r="D242" s="1220"/>
      <c r="E242" s="1220"/>
      <c r="F242" s="1220"/>
      <c r="G242" s="1220"/>
      <c r="H242" s="1220"/>
      <c r="I242" s="1220"/>
      <c r="J242" s="1220"/>
      <c r="K242" s="1220"/>
      <c r="L242" s="1220"/>
      <c r="M242" s="1220"/>
      <c r="N242" s="1220"/>
      <c r="O242" s="1220"/>
      <c r="P242" s="1220"/>
      <c r="Q242" s="1220"/>
      <c r="R242" s="1220"/>
      <c r="S242" s="1220"/>
      <c r="T242" s="1220"/>
      <c r="U242" s="1220"/>
      <c r="V242" s="1220"/>
      <c r="W242" s="1220"/>
      <c r="X242" s="1220"/>
      <c r="Y242" s="1220"/>
      <c r="Z242" s="1220"/>
    </row>
    <row r="243" spans="1:26" ht="20.25" customHeight="1">
      <c r="A243" s="1220"/>
      <c r="B243" s="1220"/>
      <c r="C243" s="1220"/>
      <c r="D243" s="1220"/>
      <c r="E243" s="1220"/>
      <c r="F243" s="1220"/>
      <c r="G243" s="1220"/>
      <c r="H243" s="1220"/>
      <c r="I243" s="1220"/>
      <c r="J243" s="1220"/>
      <c r="K243" s="1220"/>
      <c r="L243" s="1220"/>
      <c r="M243" s="1220"/>
      <c r="N243" s="1220"/>
      <c r="O243" s="1220"/>
      <c r="P243" s="1220"/>
      <c r="Q243" s="1220"/>
      <c r="R243" s="1220"/>
      <c r="S243" s="1220"/>
      <c r="T243" s="1220"/>
      <c r="U243" s="1220"/>
      <c r="V243" s="1220"/>
      <c r="W243" s="1220"/>
      <c r="X243" s="1220"/>
      <c r="Y243" s="1220"/>
      <c r="Z243" s="1220"/>
    </row>
    <row r="244" spans="1:26" ht="20.25" customHeight="1">
      <c r="A244" s="1220"/>
      <c r="B244" s="1220"/>
      <c r="C244" s="1220"/>
      <c r="D244" s="1220"/>
      <c r="E244" s="1220"/>
      <c r="F244" s="1220"/>
      <c r="G244" s="1220"/>
      <c r="H244" s="1220"/>
      <c r="I244" s="1220"/>
      <c r="J244" s="1220"/>
      <c r="K244" s="1220"/>
      <c r="L244" s="1220"/>
      <c r="M244" s="1220"/>
      <c r="N244" s="1220"/>
      <c r="O244" s="1220"/>
      <c r="P244" s="1220"/>
      <c r="Q244" s="1220"/>
      <c r="R244" s="1220"/>
      <c r="S244" s="1220"/>
      <c r="T244" s="1220"/>
      <c r="U244" s="1220"/>
      <c r="V244" s="1220"/>
      <c r="W244" s="1220"/>
      <c r="X244" s="1220"/>
      <c r="Y244" s="1220"/>
      <c r="Z244" s="1220"/>
    </row>
    <row r="245" spans="1:26" ht="20.25" customHeight="1">
      <c r="A245" s="1220"/>
      <c r="B245" s="1220"/>
      <c r="C245" s="1220"/>
      <c r="D245" s="1220"/>
      <c r="E245" s="1220"/>
      <c r="F245" s="1220"/>
      <c r="G245" s="1220"/>
      <c r="H245" s="1220"/>
      <c r="I245" s="1220"/>
      <c r="J245" s="1220"/>
      <c r="K245" s="1220"/>
      <c r="L245" s="1220"/>
      <c r="M245" s="1220"/>
      <c r="N245" s="1220"/>
      <c r="O245" s="1220"/>
      <c r="P245" s="1220"/>
      <c r="Q245" s="1220"/>
      <c r="R245" s="1220"/>
      <c r="S245" s="1220"/>
      <c r="T245" s="1220"/>
      <c r="U245" s="1220"/>
      <c r="V245" s="1220"/>
      <c r="W245" s="1220"/>
      <c r="X245" s="1220"/>
      <c r="Y245" s="1220"/>
      <c r="Z245" s="1220"/>
    </row>
    <row r="246" spans="1:26" ht="20.25" customHeight="1">
      <c r="A246" s="1220"/>
      <c r="B246" s="1220"/>
      <c r="C246" s="1220"/>
      <c r="D246" s="1220"/>
      <c r="E246" s="1220"/>
      <c r="F246" s="1220"/>
      <c r="G246" s="1220"/>
      <c r="H246" s="1220"/>
      <c r="I246" s="1220"/>
      <c r="J246" s="1220"/>
      <c r="K246" s="1220"/>
      <c r="L246" s="1220"/>
      <c r="M246" s="1220"/>
      <c r="N246" s="1220"/>
      <c r="O246" s="1220"/>
      <c r="P246" s="1220"/>
      <c r="Q246" s="1220"/>
      <c r="R246" s="1220"/>
      <c r="S246" s="1220"/>
      <c r="T246" s="1220"/>
      <c r="U246" s="1220"/>
      <c r="V246" s="1220"/>
      <c r="W246" s="1220"/>
      <c r="X246" s="1220"/>
      <c r="Y246" s="1220"/>
      <c r="Z246" s="1220"/>
    </row>
    <row r="247" spans="1:26" ht="20.25" customHeight="1">
      <c r="A247" s="1220"/>
      <c r="B247" s="1220"/>
      <c r="C247" s="1220"/>
      <c r="D247" s="1220"/>
      <c r="E247" s="1220"/>
      <c r="F247" s="1220"/>
      <c r="G247" s="1220"/>
      <c r="H247" s="1220"/>
      <c r="I247" s="1220"/>
      <c r="J247" s="1220"/>
      <c r="K247" s="1220"/>
      <c r="L247" s="1220"/>
      <c r="M247" s="1220"/>
      <c r="N247" s="1220"/>
      <c r="O247" s="1220"/>
      <c r="P247" s="1220"/>
      <c r="Q247" s="1220"/>
      <c r="R247" s="1220"/>
      <c r="S247" s="1220"/>
      <c r="T247" s="1220"/>
      <c r="U247" s="1220"/>
      <c r="V247" s="1220"/>
      <c r="W247" s="1220"/>
      <c r="X247" s="1220"/>
      <c r="Y247" s="1220"/>
      <c r="Z247" s="1220"/>
    </row>
    <row r="248" spans="1:26" ht="20.25" customHeight="1">
      <c r="A248" s="1220"/>
      <c r="B248" s="1220"/>
      <c r="C248" s="1220"/>
      <c r="D248" s="1220"/>
      <c r="E248" s="1220"/>
      <c r="F248" s="1220"/>
      <c r="G248" s="1220"/>
      <c r="H248" s="1220"/>
      <c r="I248" s="1220"/>
      <c r="J248" s="1220"/>
      <c r="K248" s="1220"/>
      <c r="L248" s="1220"/>
      <c r="M248" s="1220"/>
      <c r="N248" s="1220"/>
      <c r="O248" s="1220"/>
      <c r="P248" s="1220"/>
      <c r="Q248" s="1220"/>
      <c r="R248" s="1220"/>
      <c r="S248" s="1220"/>
      <c r="T248" s="1220"/>
      <c r="U248" s="1220"/>
      <c r="V248" s="1220"/>
      <c r="W248" s="1220"/>
      <c r="X248" s="1220"/>
      <c r="Y248" s="1220"/>
      <c r="Z248" s="1220"/>
    </row>
    <row r="249" spans="1:26" ht="20.25" customHeight="1">
      <c r="A249" s="1220"/>
      <c r="B249" s="1220"/>
      <c r="C249" s="1220"/>
      <c r="D249" s="1220"/>
      <c r="E249" s="1220"/>
      <c r="F249" s="1220"/>
      <c r="G249" s="1220"/>
      <c r="H249" s="1220"/>
      <c r="I249" s="1220"/>
      <c r="J249" s="1220"/>
      <c r="K249" s="1220"/>
      <c r="L249" s="1220"/>
      <c r="M249" s="1220"/>
      <c r="N249" s="1220"/>
      <c r="O249" s="1220"/>
      <c r="P249" s="1220"/>
      <c r="Q249" s="1220"/>
      <c r="R249" s="1220"/>
      <c r="S249" s="1220"/>
      <c r="T249" s="1220"/>
      <c r="U249" s="1220"/>
      <c r="V249" s="1220"/>
      <c r="W249" s="1220"/>
      <c r="X249" s="1220"/>
      <c r="Y249" s="1220"/>
      <c r="Z249" s="1220"/>
    </row>
    <row r="250" spans="1:26" ht="20.25" customHeight="1">
      <c r="A250" s="1220"/>
      <c r="B250" s="1220"/>
      <c r="C250" s="1220"/>
      <c r="D250" s="1220"/>
      <c r="E250" s="1220"/>
      <c r="F250" s="1220"/>
      <c r="G250" s="1220"/>
      <c r="H250" s="1220"/>
      <c r="I250" s="1220"/>
      <c r="J250" s="1220"/>
      <c r="K250" s="1220"/>
      <c r="L250" s="1220"/>
      <c r="M250" s="1220"/>
      <c r="N250" s="1220"/>
      <c r="O250" s="1220"/>
      <c r="P250" s="1220"/>
      <c r="Q250" s="1220"/>
      <c r="R250" s="1220"/>
      <c r="S250" s="1220"/>
      <c r="T250" s="1220"/>
      <c r="U250" s="1220"/>
      <c r="V250" s="1220"/>
      <c r="W250" s="1220"/>
      <c r="X250" s="1220"/>
      <c r="Y250" s="1220"/>
      <c r="Z250" s="1220"/>
    </row>
    <row r="251" spans="1:26" ht="20.25" customHeight="1">
      <c r="A251" s="1220"/>
      <c r="B251" s="1220"/>
      <c r="C251" s="1220"/>
      <c r="D251" s="1220"/>
      <c r="E251" s="1220"/>
      <c r="F251" s="1220"/>
      <c r="G251" s="1220"/>
      <c r="H251" s="1220"/>
      <c r="I251" s="1220"/>
      <c r="J251" s="1220"/>
      <c r="K251" s="1220"/>
      <c r="L251" s="1220"/>
      <c r="M251" s="1220"/>
      <c r="N251" s="1220"/>
      <c r="O251" s="1220"/>
      <c r="P251" s="1220"/>
      <c r="Q251" s="1220"/>
      <c r="R251" s="1220"/>
      <c r="S251" s="1220"/>
      <c r="T251" s="1220"/>
      <c r="U251" s="1220"/>
      <c r="V251" s="1220"/>
      <c r="W251" s="1220"/>
      <c r="X251" s="1220"/>
      <c r="Y251" s="1220"/>
      <c r="Z251" s="1220"/>
    </row>
    <row r="252" spans="1:26" ht="20.25" customHeight="1">
      <c r="A252" s="1220"/>
      <c r="B252" s="1220"/>
      <c r="C252" s="1220"/>
      <c r="D252" s="1220"/>
      <c r="E252" s="1220"/>
      <c r="F252" s="1220"/>
      <c r="G252" s="1220"/>
      <c r="H252" s="1220"/>
      <c r="I252" s="1220"/>
      <c r="J252" s="1220"/>
      <c r="K252" s="1220"/>
      <c r="L252" s="1220"/>
      <c r="M252" s="1220"/>
      <c r="N252" s="1220"/>
      <c r="O252" s="1220"/>
      <c r="P252" s="1220"/>
      <c r="Q252" s="1220"/>
      <c r="R252" s="1220"/>
      <c r="S252" s="1220"/>
      <c r="T252" s="1220"/>
      <c r="U252" s="1220"/>
      <c r="V252" s="1220"/>
      <c r="W252" s="1220"/>
      <c r="X252" s="1220"/>
      <c r="Y252" s="1220"/>
      <c r="Z252" s="1220"/>
    </row>
    <row r="253" spans="1:26" ht="20.25" customHeight="1">
      <c r="A253" s="1220"/>
      <c r="B253" s="1220"/>
      <c r="C253" s="1220"/>
      <c r="D253" s="1220"/>
      <c r="E253" s="1220"/>
      <c r="F253" s="1220"/>
      <c r="G253" s="1220"/>
      <c r="H253" s="1220"/>
      <c r="I253" s="1220"/>
      <c r="J253" s="1220"/>
      <c r="K253" s="1220"/>
      <c r="L253" s="1220"/>
      <c r="M253" s="1220"/>
      <c r="N253" s="1220"/>
      <c r="O253" s="1220"/>
      <c r="P253" s="1220"/>
      <c r="Q253" s="1220"/>
      <c r="R253" s="1220"/>
      <c r="S253" s="1220"/>
      <c r="T253" s="1220"/>
      <c r="U253" s="1220"/>
      <c r="V253" s="1220"/>
      <c r="W253" s="1220"/>
      <c r="X253" s="1220"/>
      <c r="Y253" s="1220"/>
      <c r="Z253" s="1220"/>
    </row>
    <row r="254" spans="1:26" ht="20.25" customHeight="1">
      <c r="A254" s="1220"/>
      <c r="B254" s="1220"/>
      <c r="C254" s="1220"/>
      <c r="D254" s="1220"/>
      <c r="E254" s="1220"/>
      <c r="F254" s="1220"/>
      <c r="G254" s="1220"/>
      <c r="H254" s="1220"/>
      <c r="I254" s="1220"/>
      <c r="J254" s="1220"/>
      <c r="K254" s="1220"/>
      <c r="L254" s="1220"/>
      <c r="M254" s="1220"/>
      <c r="N254" s="1220"/>
      <c r="O254" s="1220"/>
      <c r="P254" s="1220"/>
      <c r="Q254" s="1220"/>
      <c r="R254" s="1220"/>
      <c r="S254" s="1220"/>
      <c r="T254" s="1220"/>
      <c r="U254" s="1220"/>
      <c r="V254" s="1220"/>
      <c r="W254" s="1220"/>
      <c r="X254" s="1220"/>
      <c r="Y254" s="1220"/>
      <c r="Z254" s="1220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10">
    <mergeCell ref="A57:P5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68" max="1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Z1000"/>
  <sheetViews>
    <sheetView zoomScale="50" zoomScaleNormal="50" workbookViewId="0">
      <selection activeCell="I24" sqref="I24"/>
    </sheetView>
  </sheetViews>
  <sheetFormatPr defaultColWidth="14.42578125" defaultRowHeight="12.75"/>
  <cols>
    <col min="1" max="1" width="88.42578125" style="5902" customWidth="1"/>
    <col min="2" max="19" width="9.42578125" style="5902" customWidth="1"/>
    <col min="20" max="20" width="9.140625" style="5902" customWidth="1"/>
    <col min="21" max="26" width="8" style="5902" customWidth="1"/>
    <col min="27" max="16384" width="14.42578125" style="5902"/>
  </cols>
  <sheetData>
    <row r="1" spans="1:26" ht="55.5" customHeight="1">
      <c r="A1" s="7213" t="s">
        <v>424</v>
      </c>
      <c r="B1" s="7212"/>
      <c r="C1" s="7212"/>
      <c r="D1" s="7212"/>
      <c r="E1" s="7212"/>
      <c r="F1" s="7212"/>
      <c r="G1" s="7212"/>
      <c r="H1" s="7212"/>
      <c r="I1" s="7212"/>
      <c r="J1" s="7212"/>
      <c r="K1" s="7212"/>
      <c r="L1" s="7212"/>
      <c r="M1" s="7212"/>
      <c r="N1" s="7212"/>
      <c r="O1" s="7212"/>
      <c r="P1" s="7212"/>
      <c r="Q1" s="7212"/>
      <c r="R1" s="7212"/>
      <c r="S1" s="7212"/>
      <c r="T1" s="1220"/>
      <c r="U1" s="1220"/>
      <c r="V1" s="1220"/>
      <c r="W1" s="1220"/>
      <c r="X1" s="1220"/>
      <c r="Y1" s="1220"/>
      <c r="Z1" s="1220"/>
    </row>
    <row r="2" spans="1:26" ht="27.75" customHeight="1">
      <c r="A2" s="7213" t="s">
        <v>426</v>
      </c>
      <c r="B2" s="7212"/>
      <c r="C2" s="7212"/>
      <c r="D2" s="7212"/>
      <c r="E2" s="7212"/>
      <c r="F2" s="7212"/>
      <c r="G2" s="7212"/>
      <c r="H2" s="7212"/>
      <c r="I2" s="7212"/>
      <c r="J2" s="7212"/>
      <c r="K2" s="7212"/>
      <c r="L2" s="7212"/>
      <c r="M2" s="7212"/>
      <c r="N2" s="7212"/>
      <c r="O2" s="7212"/>
      <c r="P2" s="7212"/>
      <c r="Q2" s="7212"/>
      <c r="R2" s="7212"/>
      <c r="S2" s="7212"/>
      <c r="T2" s="1220"/>
      <c r="U2" s="1220"/>
      <c r="V2" s="1220"/>
      <c r="W2" s="1220"/>
      <c r="X2" s="1220"/>
      <c r="Y2" s="1220"/>
      <c r="Z2" s="1220"/>
    </row>
    <row r="3" spans="1:26" ht="33" customHeight="1" thickBot="1">
      <c r="A3" s="5901"/>
      <c r="B3" s="1221"/>
      <c r="C3" s="1221"/>
      <c r="D3" s="1221"/>
      <c r="E3" s="1221"/>
      <c r="F3" s="1221"/>
      <c r="G3" s="1221"/>
      <c r="H3" s="1221"/>
      <c r="I3" s="1221"/>
      <c r="J3" s="1221"/>
      <c r="K3" s="1221"/>
      <c r="L3" s="1221"/>
      <c r="M3" s="1221"/>
      <c r="N3" s="1221"/>
      <c r="O3" s="1221"/>
      <c r="P3" s="1221"/>
      <c r="Q3" s="1221"/>
      <c r="R3" s="1221"/>
      <c r="S3" s="1222"/>
      <c r="T3" s="1220"/>
      <c r="U3" s="1220"/>
      <c r="V3" s="1220"/>
      <c r="W3" s="1220"/>
      <c r="X3" s="1220"/>
      <c r="Y3" s="1220"/>
      <c r="Z3" s="1220"/>
    </row>
    <row r="4" spans="1:26" ht="33" customHeight="1">
      <c r="A4" s="7215" t="s">
        <v>1</v>
      </c>
      <c r="B4" s="7215" t="s">
        <v>2</v>
      </c>
      <c r="C4" s="7217"/>
      <c r="D4" s="7217"/>
      <c r="E4" s="7215" t="s">
        <v>3</v>
      </c>
      <c r="F4" s="7217"/>
      <c r="G4" s="7218"/>
      <c r="H4" s="7219" t="s">
        <v>4</v>
      </c>
      <c r="I4" s="7217"/>
      <c r="J4" s="7217"/>
      <c r="K4" s="7215" t="s">
        <v>5</v>
      </c>
      <c r="L4" s="7217"/>
      <c r="M4" s="7218"/>
      <c r="N4" s="7227">
        <v>5</v>
      </c>
      <c r="O4" s="7217"/>
      <c r="P4" s="7217"/>
      <c r="Q4" s="7215" t="s">
        <v>22</v>
      </c>
      <c r="R4" s="7217"/>
      <c r="S4" s="7218"/>
      <c r="T4" s="1220"/>
      <c r="U4" s="1220"/>
      <c r="V4" s="1220"/>
      <c r="W4" s="1220"/>
      <c r="X4" s="1220"/>
      <c r="Y4" s="1220"/>
      <c r="Z4" s="1220"/>
    </row>
    <row r="5" spans="1:26" ht="33" customHeight="1" thickBot="1">
      <c r="A5" s="7220"/>
      <c r="B5" s="7220"/>
      <c r="C5" s="7221"/>
      <c r="D5" s="7221"/>
      <c r="E5" s="7222"/>
      <c r="F5" s="7223"/>
      <c r="G5" s="7224"/>
      <c r="H5" s="7223"/>
      <c r="I5" s="7223"/>
      <c r="J5" s="7223"/>
      <c r="K5" s="7216"/>
      <c r="L5" s="7225"/>
      <c r="M5" s="7226"/>
      <c r="N5" s="7220"/>
      <c r="O5" s="7221"/>
      <c r="P5" s="7221"/>
      <c r="Q5" s="7216"/>
      <c r="R5" s="7225"/>
      <c r="S5" s="7226"/>
      <c r="T5" s="1220"/>
      <c r="U5" s="1220"/>
      <c r="V5" s="1220"/>
      <c r="W5" s="1220"/>
      <c r="X5" s="1220"/>
      <c r="Y5" s="1220"/>
      <c r="Z5" s="1220"/>
    </row>
    <row r="6" spans="1:26" ht="174" customHeight="1" thickBot="1">
      <c r="A6" s="7216"/>
      <c r="B6" s="1226" t="s">
        <v>7</v>
      </c>
      <c r="C6" s="1226" t="s">
        <v>8</v>
      </c>
      <c r="D6" s="1226" t="s">
        <v>9</v>
      </c>
      <c r="E6" s="1226" t="s">
        <v>7</v>
      </c>
      <c r="F6" s="1226" t="s">
        <v>8</v>
      </c>
      <c r="G6" s="1226" t="s">
        <v>9</v>
      </c>
      <c r="H6" s="1226" t="s">
        <v>7</v>
      </c>
      <c r="I6" s="1226" t="s">
        <v>8</v>
      </c>
      <c r="J6" s="1226" t="s">
        <v>9</v>
      </c>
      <c r="K6" s="1226" t="s">
        <v>7</v>
      </c>
      <c r="L6" s="1226" t="s">
        <v>8</v>
      </c>
      <c r="M6" s="1226" t="s">
        <v>9</v>
      </c>
      <c r="N6" s="1226" t="s">
        <v>7</v>
      </c>
      <c r="O6" s="1226" t="s">
        <v>8</v>
      </c>
      <c r="P6" s="1226" t="s">
        <v>9</v>
      </c>
      <c r="Q6" s="1226" t="s">
        <v>7</v>
      </c>
      <c r="R6" s="1226" t="s">
        <v>8</v>
      </c>
      <c r="S6" s="4752" t="s">
        <v>9</v>
      </c>
      <c r="T6" s="1220"/>
      <c r="U6" s="1220"/>
      <c r="V6" s="1220"/>
      <c r="W6" s="1220"/>
      <c r="X6" s="1220"/>
      <c r="Y6" s="1220"/>
      <c r="Z6" s="1220"/>
    </row>
    <row r="7" spans="1:26" ht="34.5" customHeight="1" thickBot="1">
      <c r="A7" s="1321" t="s">
        <v>10</v>
      </c>
      <c r="B7" s="4743"/>
      <c r="C7" s="4744"/>
      <c r="D7" s="1987"/>
      <c r="E7" s="4745"/>
      <c r="F7" s="4745"/>
      <c r="G7" s="3572"/>
      <c r="H7" s="4743"/>
      <c r="I7" s="4745"/>
      <c r="J7" s="4746"/>
      <c r="K7" s="4745"/>
      <c r="L7" s="4745"/>
      <c r="M7" s="3572"/>
      <c r="N7" s="4743"/>
      <c r="O7" s="4745"/>
      <c r="P7" s="4746"/>
      <c r="Q7" s="1251"/>
      <c r="R7" s="1251"/>
      <c r="S7" s="4747"/>
      <c r="T7" s="1220"/>
      <c r="U7" s="1220"/>
      <c r="V7" s="1220"/>
      <c r="W7" s="1220"/>
      <c r="X7" s="1220"/>
      <c r="Y7" s="1220"/>
      <c r="Z7" s="1220"/>
    </row>
    <row r="8" spans="1:26" ht="28.5" customHeight="1">
      <c r="A8" s="1264" t="s">
        <v>222</v>
      </c>
      <c r="B8" s="1265">
        <f t="shared" ref="B8:S15" si="0">B19+B29</f>
        <v>0</v>
      </c>
      <c r="C8" s="1484">
        <f t="shared" si="0"/>
        <v>0</v>
      </c>
      <c r="D8" s="1267">
        <f t="shared" si="0"/>
        <v>0</v>
      </c>
      <c r="E8" s="1265">
        <f t="shared" si="0"/>
        <v>0</v>
      </c>
      <c r="F8" s="1484">
        <f t="shared" si="0"/>
        <v>0</v>
      </c>
      <c r="G8" s="1267">
        <f t="shared" si="0"/>
        <v>0</v>
      </c>
      <c r="H8" s="1265">
        <f t="shared" si="0"/>
        <v>0</v>
      </c>
      <c r="I8" s="1484">
        <f t="shared" si="0"/>
        <v>0</v>
      </c>
      <c r="J8" s="1267">
        <f t="shared" si="0"/>
        <v>0</v>
      </c>
      <c r="K8" s="1265">
        <f t="shared" si="0"/>
        <v>0</v>
      </c>
      <c r="L8" s="1484">
        <f t="shared" si="0"/>
        <v>0</v>
      </c>
      <c r="M8" s="1267">
        <f t="shared" si="0"/>
        <v>0</v>
      </c>
      <c r="N8" s="1265">
        <f t="shared" si="0"/>
        <v>12</v>
      </c>
      <c r="O8" s="1484">
        <f t="shared" si="0"/>
        <v>0</v>
      </c>
      <c r="P8" s="1267">
        <f t="shared" si="0"/>
        <v>12</v>
      </c>
      <c r="Q8" s="1268">
        <f t="shared" si="0"/>
        <v>12</v>
      </c>
      <c r="R8" s="1992">
        <f t="shared" si="0"/>
        <v>0</v>
      </c>
      <c r="S8" s="1270">
        <f t="shared" si="0"/>
        <v>12</v>
      </c>
      <c r="T8" s="1220"/>
      <c r="U8" s="1220"/>
      <c r="V8" s="1220"/>
      <c r="W8" s="1220"/>
      <c r="X8" s="1220"/>
      <c r="Y8" s="1220"/>
      <c r="Z8" s="1220"/>
    </row>
    <row r="9" spans="1:26" ht="28.5" customHeight="1">
      <c r="A9" s="1271" t="s">
        <v>211</v>
      </c>
      <c r="B9" s="1485">
        <f t="shared" si="0"/>
        <v>0</v>
      </c>
      <c r="C9" s="1486">
        <f t="shared" si="0"/>
        <v>0</v>
      </c>
      <c r="D9" s="1487">
        <f t="shared" si="0"/>
        <v>0</v>
      </c>
      <c r="E9" s="1485">
        <f t="shared" si="0"/>
        <v>0</v>
      </c>
      <c r="F9" s="1486">
        <f t="shared" si="0"/>
        <v>0</v>
      </c>
      <c r="G9" s="1487">
        <f t="shared" si="0"/>
        <v>0</v>
      </c>
      <c r="H9" s="1485">
        <f t="shared" si="0"/>
        <v>0</v>
      </c>
      <c r="I9" s="1486">
        <f t="shared" si="0"/>
        <v>0</v>
      </c>
      <c r="J9" s="1487">
        <f t="shared" si="0"/>
        <v>0</v>
      </c>
      <c r="K9" s="1485">
        <v>0</v>
      </c>
      <c r="L9" s="1486">
        <f>L20+L30</f>
        <v>24</v>
      </c>
      <c r="M9" s="1487">
        <f t="shared" si="0"/>
        <v>24</v>
      </c>
      <c r="N9" s="1485">
        <f t="shared" si="0"/>
        <v>2</v>
      </c>
      <c r="O9" s="1486">
        <f t="shared" si="0"/>
        <v>23</v>
      </c>
      <c r="P9" s="1487">
        <f t="shared" si="0"/>
        <v>25</v>
      </c>
      <c r="Q9" s="1993">
        <f>Q20+Q30</f>
        <v>2</v>
      </c>
      <c r="R9" s="1994">
        <f t="shared" si="0"/>
        <v>47</v>
      </c>
      <c r="S9" s="2001">
        <f>S20+S30</f>
        <v>49</v>
      </c>
      <c r="T9" s="1220"/>
      <c r="U9" s="1220"/>
      <c r="V9" s="1220"/>
      <c r="W9" s="1220"/>
      <c r="X9" s="1220"/>
      <c r="Y9" s="1220"/>
      <c r="Z9" s="1220"/>
    </row>
    <row r="10" spans="1:26" ht="28.5" customHeight="1">
      <c r="A10" s="1271" t="s">
        <v>212</v>
      </c>
      <c r="B10" s="1485">
        <f t="shared" si="0"/>
        <v>0</v>
      </c>
      <c r="C10" s="1486">
        <f t="shared" si="0"/>
        <v>11</v>
      </c>
      <c r="D10" s="1487">
        <f t="shared" si="0"/>
        <v>11</v>
      </c>
      <c r="E10" s="1485">
        <f t="shared" si="0"/>
        <v>0</v>
      </c>
      <c r="F10" s="1486">
        <f t="shared" si="0"/>
        <v>17</v>
      </c>
      <c r="G10" s="1487">
        <f t="shared" si="0"/>
        <v>17</v>
      </c>
      <c r="H10" s="1485">
        <f t="shared" si="0"/>
        <v>0</v>
      </c>
      <c r="I10" s="1486">
        <f t="shared" si="0"/>
        <v>7</v>
      </c>
      <c r="J10" s="1487">
        <f t="shared" si="0"/>
        <v>7</v>
      </c>
      <c r="K10" s="1485">
        <f t="shared" si="0"/>
        <v>0</v>
      </c>
      <c r="L10" s="1486">
        <f t="shared" si="0"/>
        <v>0</v>
      </c>
      <c r="M10" s="1487">
        <f t="shared" si="0"/>
        <v>0</v>
      </c>
      <c r="N10" s="1485">
        <f t="shared" si="0"/>
        <v>0</v>
      </c>
      <c r="O10" s="1486">
        <f t="shared" si="0"/>
        <v>0</v>
      </c>
      <c r="P10" s="1487">
        <f t="shared" si="0"/>
        <v>0</v>
      </c>
      <c r="Q10" s="1993">
        <f t="shared" si="0"/>
        <v>0</v>
      </c>
      <c r="R10" s="1994">
        <f t="shared" si="0"/>
        <v>35</v>
      </c>
      <c r="S10" s="2001">
        <f t="shared" si="0"/>
        <v>35</v>
      </c>
      <c r="T10" s="1220"/>
      <c r="U10" s="1220"/>
      <c r="V10" s="1220"/>
      <c r="W10" s="1220"/>
      <c r="X10" s="1220"/>
      <c r="Y10" s="1220"/>
      <c r="Z10" s="1220"/>
    </row>
    <row r="11" spans="1:26" ht="22.5" customHeight="1">
      <c r="A11" s="1995" t="s">
        <v>384</v>
      </c>
      <c r="B11" s="1485">
        <f t="shared" si="0"/>
        <v>0</v>
      </c>
      <c r="C11" s="1486">
        <f t="shared" si="0"/>
        <v>11</v>
      </c>
      <c r="D11" s="1487">
        <f t="shared" si="0"/>
        <v>11</v>
      </c>
      <c r="E11" s="1485">
        <f t="shared" si="0"/>
        <v>0</v>
      </c>
      <c r="F11" s="6105">
        <f t="shared" si="0"/>
        <v>17</v>
      </c>
      <c r="G11" s="1487">
        <f t="shared" si="0"/>
        <v>17</v>
      </c>
      <c r="H11" s="1485">
        <f t="shared" si="0"/>
        <v>0</v>
      </c>
      <c r="I11" s="1486">
        <f t="shared" si="0"/>
        <v>7</v>
      </c>
      <c r="J11" s="1487">
        <f t="shared" si="0"/>
        <v>7</v>
      </c>
      <c r="K11" s="6106">
        <f t="shared" si="0"/>
        <v>0</v>
      </c>
      <c r="L11" s="6105">
        <f t="shared" si="0"/>
        <v>0</v>
      </c>
      <c r="M11" s="1487">
        <f t="shared" si="0"/>
        <v>0</v>
      </c>
      <c r="N11" s="6106">
        <f t="shared" si="0"/>
        <v>0</v>
      </c>
      <c r="O11" s="6105">
        <f t="shared" si="0"/>
        <v>0</v>
      </c>
      <c r="P11" s="1487">
        <f t="shared" si="0"/>
        <v>0</v>
      </c>
      <c r="Q11" s="6107">
        <f t="shared" si="0"/>
        <v>0</v>
      </c>
      <c r="R11" s="6108">
        <f t="shared" si="0"/>
        <v>35</v>
      </c>
      <c r="S11" s="2001">
        <f t="shared" si="0"/>
        <v>35</v>
      </c>
      <c r="T11" s="1220"/>
      <c r="U11" s="1220"/>
      <c r="V11" s="1220"/>
      <c r="W11" s="1220"/>
      <c r="X11" s="1220"/>
      <c r="Y11" s="1220"/>
      <c r="Z11" s="1220"/>
    </row>
    <row r="12" spans="1:26" ht="28.5" customHeight="1">
      <c r="A12" s="1271" t="s">
        <v>214</v>
      </c>
      <c r="B12" s="1485">
        <f t="shared" si="0"/>
        <v>7</v>
      </c>
      <c r="C12" s="1486">
        <f t="shared" si="0"/>
        <v>1</v>
      </c>
      <c r="D12" s="1487">
        <f t="shared" si="0"/>
        <v>8</v>
      </c>
      <c r="E12" s="1485">
        <f t="shared" si="0"/>
        <v>17</v>
      </c>
      <c r="F12" s="1486">
        <f t="shared" si="0"/>
        <v>6</v>
      </c>
      <c r="G12" s="1487">
        <f t="shared" si="0"/>
        <v>23</v>
      </c>
      <c r="H12" s="1485">
        <f t="shared" si="0"/>
        <v>20</v>
      </c>
      <c r="I12" s="1486">
        <f t="shared" si="0"/>
        <v>5</v>
      </c>
      <c r="J12" s="1487">
        <f t="shared" si="0"/>
        <v>25</v>
      </c>
      <c r="K12" s="1485">
        <f t="shared" si="0"/>
        <v>13</v>
      </c>
      <c r="L12" s="1486">
        <f t="shared" si="0"/>
        <v>6</v>
      </c>
      <c r="M12" s="1487">
        <f t="shared" si="0"/>
        <v>19</v>
      </c>
      <c r="N12" s="1485">
        <f t="shared" si="0"/>
        <v>5</v>
      </c>
      <c r="O12" s="1486">
        <f t="shared" si="0"/>
        <v>7</v>
      </c>
      <c r="P12" s="1487">
        <f t="shared" si="0"/>
        <v>12</v>
      </c>
      <c r="Q12" s="1993">
        <f t="shared" si="0"/>
        <v>62</v>
      </c>
      <c r="R12" s="1994">
        <f t="shared" si="0"/>
        <v>25</v>
      </c>
      <c r="S12" s="2001">
        <f t="shared" si="0"/>
        <v>87</v>
      </c>
      <c r="T12" s="1220"/>
      <c r="U12" s="1220"/>
      <c r="V12" s="1220"/>
      <c r="W12" s="1220"/>
      <c r="X12" s="1220"/>
      <c r="Y12" s="1220"/>
      <c r="Z12" s="1220"/>
    </row>
    <row r="13" spans="1:26" ht="28.5" customHeight="1">
      <c r="A13" s="1271" t="s">
        <v>223</v>
      </c>
      <c r="B13" s="1485">
        <f t="shared" si="0"/>
        <v>8</v>
      </c>
      <c r="C13" s="1486">
        <f t="shared" si="0"/>
        <v>11</v>
      </c>
      <c r="D13" s="1487">
        <f t="shared" si="0"/>
        <v>19</v>
      </c>
      <c r="E13" s="1485">
        <f t="shared" si="0"/>
        <v>22</v>
      </c>
      <c r="F13" s="1486">
        <f t="shared" si="0"/>
        <v>12</v>
      </c>
      <c r="G13" s="1487">
        <f t="shared" si="0"/>
        <v>34</v>
      </c>
      <c r="H13" s="1485">
        <f t="shared" si="0"/>
        <v>15</v>
      </c>
      <c r="I13" s="1486">
        <f t="shared" si="0"/>
        <v>10</v>
      </c>
      <c r="J13" s="1487">
        <f t="shared" si="0"/>
        <v>25</v>
      </c>
      <c r="K13" s="1485">
        <f t="shared" si="0"/>
        <v>10</v>
      </c>
      <c r="L13" s="1486">
        <f t="shared" si="0"/>
        <v>8</v>
      </c>
      <c r="M13" s="1487">
        <f t="shared" si="0"/>
        <v>18</v>
      </c>
      <c r="N13" s="1485">
        <f t="shared" si="0"/>
        <v>14</v>
      </c>
      <c r="O13" s="1486">
        <f t="shared" si="0"/>
        <v>5</v>
      </c>
      <c r="P13" s="1487">
        <f t="shared" si="0"/>
        <v>19</v>
      </c>
      <c r="Q13" s="1993">
        <f t="shared" si="0"/>
        <v>69</v>
      </c>
      <c r="R13" s="1994">
        <f t="shared" si="0"/>
        <v>46</v>
      </c>
      <c r="S13" s="2001">
        <f t="shared" si="0"/>
        <v>115</v>
      </c>
      <c r="T13" s="1220"/>
      <c r="U13" s="1220"/>
      <c r="V13" s="1220"/>
      <c r="W13" s="1220"/>
      <c r="X13" s="1220"/>
      <c r="Y13" s="1220"/>
      <c r="Z13" s="1220"/>
    </row>
    <row r="14" spans="1:26" ht="36" customHeight="1">
      <c r="A14" s="1271" t="s">
        <v>226</v>
      </c>
      <c r="B14" s="1485">
        <f t="shared" si="0"/>
        <v>0</v>
      </c>
      <c r="C14" s="1486">
        <f t="shared" si="0"/>
        <v>0</v>
      </c>
      <c r="D14" s="1487">
        <f t="shared" si="0"/>
        <v>0</v>
      </c>
      <c r="E14" s="1485">
        <f t="shared" si="0"/>
        <v>0</v>
      </c>
      <c r="F14" s="1486">
        <f t="shared" ref="F14:G15" si="1">F35+F25</f>
        <v>0</v>
      </c>
      <c r="G14" s="1487">
        <f t="shared" si="1"/>
        <v>0</v>
      </c>
      <c r="H14" s="1485">
        <f t="shared" si="0"/>
        <v>0</v>
      </c>
      <c r="I14" s="1486">
        <f t="shared" si="0"/>
        <v>0</v>
      </c>
      <c r="J14" s="1487">
        <f t="shared" si="0"/>
        <v>0</v>
      </c>
      <c r="K14" s="1485">
        <f t="shared" si="0"/>
        <v>0</v>
      </c>
      <c r="L14" s="1486">
        <f t="shared" si="0"/>
        <v>0</v>
      </c>
      <c r="M14" s="1487">
        <f t="shared" si="0"/>
        <v>0</v>
      </c>
      <c r="N14" s="1485">
        <f t="shared" si="0"/>
        <v>13</v>
      </c>
      <c r="O14" s="1486">
        <f t="shared" si="0"/>
        <v>2</v>
      </c>
      <c r="P14" s="1487">
        <f t="shared" si="0"/>
        <v>15</v>
      </c>
      <c r="Q14" s="1993">
        <f t="shared" si="0"/>
        <v>13</v>
      </c>
      <c r="R14" s="1994">
        <f t="shared" si="0"/>
        <v>2</v>
      </c>
      <c r="S14" s="2001">
        <f t="shared" si="0"/>
        <v>15</v>
      </c>
      <c r="T14" s="1220"/>
      <c r="U14" s="1220"/>
      <c r="V14" s="1220"/>
      <c r="W14" s="1220"/>
      <c r="X14" s="1220"/>
      <c r="Y14" s="1220"/>
      <c r="Z14" s="1220"/>
    </row>
    <row r="15" spans="1:26" ht="36" customHeight="1" thickBot="1">
      <c r="A15" s="1278" t="s">
        <v>216</v>
      </c>
      <c r="B15" s="1485">
        <f t="shared" si="0"/>
        <v>18</v>
      </c>
      <c r="C15" s="1486">
        <f t="shared" si="0"/>
        <v>1</v>
      </c>
      <c r="D15" s="1487">
        <f t="shared" si="0"/>
        <v>19</v>
      </c>
      <c r="E15" s="1485">
        <f t="shared" si="0"/>
        <v>19</v>
      </c>
      <c r="F15" s="1486">
        <f t="shared" si="1"/>
        <v>3</v>
      </c>
      <c r="G15" s="1487">
        <f t="shared" si="1"/>
        <v>22</v>
      </c>
      <c r="H15" s="1485">
        <f t="shared" si="0"/>
        <v>14</v>
      </c>
      <c r="I15" s="1486">
        <f t="shared" si="0"/>
        <v>5</v>
      </c>
      <c r="J15" s="1487">
        <f t="shared" si="0"/>
        <v>19</v>
      </c>
      <c r="K15" s="1231">
        <f t="shared" si="0"/>
        <v>0</v>
      </c>
      <c r="L15" s="1488">
        <f t="shared" si="0"/>
        <v>15</v>
      </c>
      <c r="M15" s="1232">
        <f t="shared" si="0"/>
        <v>15</v>
      </c>
      <c r="N15" s="1231">
        <f t="shared" si="0"/>
        <v>10</v>
      </c>
      <c r="O15" s="1488">
        <f t="shared" si="0"/>
        <v>6</v>
      </c>
      <c r="P15" s="1232">
        <f t="shared" si="0"/>
        <v>16</v>
      </c>
      <c r="Q15" s="1280">
        <f t="shared" si="0"/>
        <v>61</v>
      </c>
      <c r="R15" s="1996">
        <f t="shared" si="0"/>
        <v>30</v>
      </c>
      <c r="S15" s="1282">
        <f t="shared" si="0"/>
        <v>91</v>
      </c>
      <c r="T15" s="1220"/>
      <c r="U15" s="1220"/>
      <c r="V15" s="1220"/>
      <c r="W15" s="1220"/>
      <c r="X15" s="1220"/>
      <c r="Y15" s="1220"/>
      <c r="Z15" s="1220"/>
    </row>
    <row r="16" spans="1:26" ht="34.5" customHeight="1" thickBot="1">
      <c r="A16" s="1321" t="s">
        <v>14</v>
      </c>
      <c r="B16" s="1235">
        <f t="shared" ref="B16:S16" si="2">B8+B9+B10+B12+B13+B14+B15</f>
        <v>33</v>
      </c>
      <c r="C16" s="1235">
        <f t="shared" si="2"/>
        <v>24</v>
      </c>
      <c r="D16" s="1235">
        <f t="shared" si="2"/>
        <v>57</v>
      </c>
      <c r="E16" s="1235">
        <f t="shared" si="2"/>
        <v>58</v>
      </c>
      <c r="F16" s="1235">
        <f t="shared" si="2"/>
        <v>38</v>
      </c>
      <c r="G16" s="1235">
        <f t="shared" si="2"/>
        <v>96</v>
      </c>
      <c r="H16" s="1235">
        <f t="shared" si="2"/>
        <v>49</v>
      </c>
      <c r="I16" s="1235">
        <f t="shared" si="2"/>
        <v>27</v>
      </c>
      <c r="J16" s="1235">
        <f t="shared" si="2"/>
        <v>76</v>
      </c>
      <c r="K16" s="1235">
        <f t="shared" si="2"/>
        <v>23</v>
      </c>
      <c r="L16" s="1235">
        <f t="shared" si="2"/>
        <v>53</v>
      </c>
      <c r="M16" s="1235">
        <f t="shared" si="2"/>
        <v>76</v>
      </c>
      <c r="N16" s="1235">
        <f t="shared" si="2"/>
        <v>56</v>
      </c>
      <c r="O16" s="1235">
        <f t="shared" si="2"/>
        <v>43</v>
      </c>
      <c r="P16" s="1235">
        <f t="shared" si="2"/>
        <v>99</v>
      </c>
      <c r="Q16" s="1235">
        <f t="shared" si="2"/>
        <v>219</v>
      </c>
      <c r="R16" s="1235">
        <f t="shared" si="2"/>
        <v>185</v>
      </c>
      <c r="S16" s="1236">
        <f t="shared" si="2"/>
        <v>404</v>
      </c>
      <c r="T16" s="1220"/>
      <c r="U16" s="1220"/>
      <c r="V16" s="1220"/>
      <c r="W16" s="1220"/>
      <c r="X16" s="1220"/>
      <c r="Y16" s="1220"/>
      <c r="Z16" s="1220"/>
    </row>
    <row r="17" spans="1:26" ht="30.75" customHeight="1" thickBot="1">
      <c r="A17" s="1986" t="s">
        <v>15</v>
      </c>
      <c r="B17" s="1211"/>
      <c r="C17" s="1212"/>
      <c r="D17" s="1987"/>
      <c r="E17" s="1251"/>
      <c r="F17" s="1212"/>
      <c r="G17" s="1213"/>
      <c r="H17" s="1211"/>
      <c r="I17" s="1212"/>
      <c r="J17" s="1213"/>
      <c r="K17" s="1211"/>
      <c r="L17" s="1212"/>
      <c r="M17" s="1213"/>
      <c r="N17" s="1211"/>
      <c r="O17" s="1212"/>
      <c r="P17" s="1213"/>
      <c r="Q17" s="1217"/>
      <c r="R17" s="1218"/>
      <c r="S17" s="1216"/>
      <c r="T17" s="1220"/>
      <c r="U17" s="1220"/>
      <c r="V17" s="1220"/>
      <c r="W17" s="1220"/>
      <c r="X17" s="1220"/>
      <c r="Y17" s="1220"/>
      <c r="Z17" s="1220"/>
    </row>
    <row r="18" spans="1:26" ht="30.75" customHeight="1" thickBot="1">
      <c r="A18" s="1224" t="s">
        <v>16</v>
      </c>
      <c r="B18" s="1214"/>
      <c r="C18" s="1215"/>
      <c r="D18" s="1219"/>
      <c r="E18" s="1317"/>
      <c r="F18" s="1215"/>
      <c r="G18" s="1216"/>
      <c r="H18" s="1214"/>
      <c r="I18" s="1215"/>
      <c r="J18" s="1216"/>
      <c r="K18" s="1214"/>
      <c r="L18" s="1215"/>
      <c r="M18" s="1216"/>
      <c r="N18" s="1217"/>
      <c r="O18" s="1218"/>
      <c r="P18" s="1216"/>
      <c r="Q18" s="1988"/>
      <c r="R18" s="1989"/>
      <c r="S18" s="4748"/>
      <c r="T18" s="1220"/>
      <c r="U18" s="1220"/>
      <c r="V18" s="1220"/>
      <c r="W18" s="1220"/>
      <c r="X18" s="1220"/>
      <c r="Y18" s="1220"/>
      <c r="Z18" s="1220"/>
    </row>
    <row r="19" spans="1:26" ht="29.25" customHeight="1">
      <c r="A19" s="1290" t="s">
        <v>222</v>
      </c>
      <c r="B19" s="1291">
        <v>0</v>
      </c>
      <c r="C19" s="1335">
        <v>0</v>
      </c>
      <c r="D19" s="1293">
        <f>B19+C19</f>
        <v>0</v>
      </c>
      <c r="E19" s="1291">
        <v>0</v>
      </c>
      <c r="F19" s="1335">
        <v>0</v>
      </c>
      <c r="G19" s="1293">
        <f>E19+F19</f>
        <v>0</v>
      </c>
      <c r="H19" s="1291">
        <v>0</v>
      </c>
      <c r="I19" s="1335">
        <v>0</v>
      </c>
      <c r="J19" s="1293">
        <f>H19+I19</f>
        <v>0</v>
      </c>
      <c r="K19" s="1291">
        <v>0</v>
      </c>
      <c r="L19" s="1335">
        <v>0</v>
      </c>
      <c r="M19" s="1293">
        <f>K19+L19</f>
        <v>0</v>
      </c>
      <c r="N19" s="1291">
        <v>12</v>
      </c>
      <c r="O19" s="1335">
        <v>0</v>
      </c>
      <c r="P19" s="1293">
        <f>N19+O19</f>
        <v>12</v>
      </c>
      <c r="Q19" s="1268">
        <f t="shared" ref="Q19:R20" si="3">B19+E19+H19+K19+N19</f>
        <v>12</v>
      </c>
      <c r="R19" s="1992">
        <f t="shared" si="3"/>
        <v>0</v>
      </c>
      <c r="S19" s="1270">
        <f t="shared" ref="S19:S20" si="4">Q19+R19</f>
        <v>12</v>
      </c>
      <c r="T19" s="1220"/>
      <c r="U19" s="1220"/>
      <c r="V19" s="1220"/>
      <c r="W19" s="1220"/>
      <c r="X19" s="1220"/>
      <c r="Y19" s="1220"/>
      <c r="Z19" s="1220"/>
    </row>
    <row r="20" spans="1:26" ht="36" customHeight="1">
      <c r="A20" s="1294" t="s">
        <v>211</v>
      </c>
      <c r="B20" s="1336">
        <v>0</v>
      </c>
      <c r="C20" s="1337">
        <v>0</v>
      </c>
      <c r="D20" s="1545">
        <f>B20+C20</f>
        <v>0</v>
      </c>
      <c r="E20" s="1336">
        <v>0</v>
      </c>
      <c r="F20" s="1337">
        <v>0</v>
      </c>
      <c r="G20" s="1545">
        <f>E20+F20</f>
        <v>0</v>
      </c>
      <c r="H20" s="1336">
        <v>0</v>
      </c>
      <c r="I20" s="1337">
        <v>0</v>
      </c>
      <c r="J20" s="1545">
        <f>H20+I20</f>
        <v>0</v>
      </c>
      <c r="K20" s="1336">
        <v>0</v>
      </c>
      <c r="L20" s="1337">
        <v>24</v>
      </c>
      <c r="M20" s="1545">
        <f>K20+L20</f>
        <v>24</v>
      </c>
      <c r="N20" s="1336">
        <v>2</v>
      </c>
      <c r="O20" s="1337">
        <v>23</v>
      </c>
      <c r="P20" s="1545">
        <f>N20+O20</f>
        <v>25</v>
      </c>
      <c r="Q20" s="1993">
        <f t="shared" si="3"/>
        <v>2</v>
      </c>
      <c r="R20" s="1994">
        <f t="shared" si="3"/>
        <v>47</v>
      </c>
      <c r="S20" s="2001">
        <f t="shared" si="4"/>
        <v>49</v>
      </c>
      <c r="T20" s="1220"/>
      <c r="U20" s="1220"/>
      <c r="V20" s="1220"/>
      <c r="W20" s="1220"/>
      <c r="X20" s="1220"/>
      <c r="Y20" s="1220"/>
      <c r="Z20" s="1220"/>
    </row>
    <row r="21" spans="1:26" ht="30.75" customHeight="1">
      <c r="A21" s="1294" t="s">
        <v>212</v>
      </c>
      <c r="B21" s="1336">
        <f t="shared" ref="B21:C21" si="5">SUM(B22)</f>
        <v>0</v>
      </c>
      <c r="C21" s="1337">
        <f t="shared" si="5"/>
        <v>11</v>
      </c>
      <c r="D21" s="1545">
        <f t="shared" ref="D21:D26" si="6">B21+C21</f>
        <v>11</v>
      </c>
      <c r="E21" s="1336">
        <f t="shared" ref="E21:S21" si="7">SUM(E22)</f>
        <v>0</v>
      </c>
      <c r="F21" s="1337">
        <f t="shared" si="7"/>
        <v>17</v>
      </c>
      <c r="G21" s="1545">
        <f t="shared" ref="G21:G26" si="8">E21+F21</f>
        <v>17</v>
      </c>
      <c r="H21" s="1336">
        <f t="shared" si="7"/>
        <v>0</v>
      </c>
      <c r="I21" s="1337">
        <f t="shared" si="7"/>
        <v>7</v>
      </c>
      <c r="J21" s="1545">
        <f t="shared" ref="J21:J26" si="9">H21+I21</f>
        <v>7</v>
      </c>
      <c r="K21" s="1336">
        <f t="shared" si="7"/>
        <v>0</v>
      </c>
      <c r="L21" s="1337">
        <f t="shared" si="7"/>
        <v>0</v>
      </c>
      <c r="M21" s="1545">
        <f t="shared" ref="M21:M26" si="10">K21+L21</f>
        <v>0</v>
      </c>
      <c r="N21" s="1336">
        <f t="shared" si="7"/>
        <v>0</v>
      </c>
      <c r="O21" s="1337">
        <f t="shared" si="7"/>
        <v>0</v>
      </c>
      <c r="P21" s="1545">
        <f t="shared" ref="P21:P26" si="11">N21+O21</f>
        <v>0</v>
      </c>
      <c r="Q21" s="1993">
        <f t="shared" si="7"/>
        <v>0</v>
      </c>
      <c r="R21" s="1994">
        <f t="shared" si="7"/>
        <v>35</v>
      </c>
      <c r="S21" s="2001">
        <f t="shared" si="7"/>
        <v>35</v>
      </c>
      <c r="T21" s="1220"/>
      <c r="U21" s="1220"/>
      <c r="V21" s="1220"/>
      <c r="W21" s="1220"/>
      <c r="X21" s="1220"/>
      <c r="Y21" s="1220"/>
      <c r="Z21" s="1220"/>
    </row>
    <row r="22" spans="1:26" ht="30" customHeight="1">
      <c r="A22" s="1997" t="s">
        <v>388</v>
      </c>
      <c r="B22" s="3522">
        <v>0</v>
      </c>
      <c r="C22" s="3523">
        <v>11</v>
      </c>
      <c r="D22" s="1545">
        <f t="shared" ref="D22" si="12">SUM(B22:C22)</f>
        <v>11</v>
      </c>
      <c r="E22" s="3522">
        <v>0</v>
      </c>
      <c r="F22" s="3523">
        <v>17</v>
      </c>
      <c r="G22" s="1545">
        <f t="shared" ref="G22" si="13">SUM(E22:F22)</f>
        <v>17</v>
      </c>
      <c r="H22" s="3522">
        <v>0</v>
      </c>
      <c r="I22" s="3523">
        <v>7</v>
      </c>
      <c r="J22" s="1545">
        <f t="shared" ref="J22" si="14">SUM(H22:I22)</f>
        <v>7</v>
      </c>
      <c r="K22" s="3522">
        <v>0</v>
      </c>
      <c r="L22" s="3523">
        <v>0</v>
      </c>
      <c r="M22" s="1545">
        <f t="shared" si="10"/>
        <v>0</v>
      </c>
      <c r="N22" s="3522">
        <v>0</v>
      </c>
      <c r="O22" s="3523">
        <v>0</v>
      </c>
      <c r="P22" s="1545">
        <f t="shared" si="11"/>
        <v>0</v>
      </c>
      <c r="Q22" s="6107">
        <f t="shared" ref="Q22:R26" si="15">B22+E22+H22+K22+N22</f>
        <v>0</v>
      </c>
      <c r="R22" s="6108">
        <f t="shared" si="15"/>
        <v>35</v>
      </c>
      <c r="S22" s="2001">
        <f t="shared" ref="S22:S26" si="16">Q22+R22</f>
        <v>35</v>
      </c>
      <c r="T22" s="4750"/>
      <c r="U22" s="1220"/>
      <c r="V22" s="1220"/>
      <c r="W22" s="1220"/>
      <c r="X22" s="1220"/>
      <c r="Y22" s="1220"/>
      <c r="Z22" s="1220"/>
    </row>
    <row r="23" spans="1:26" ht="36" customHeight="1">
      <c r="A23" s="1294" t="s">
        <v>214</v>
      </c>
      <c r="B23" s="1336">
        <v>7</v>
      </c>
      <c r="C23" s="1337">
        <v>1</v>
      </c>
      <c r="D23" s="1545">
        <f t="shared" si="6"/>
        <v>8</v>
      </c>
      <c r="E23" s="1336">
        <v>17</v>
      </c>
      <c r="F23" s="1337">
        <v>6</v>
      </c>
      <c r="G23" s="1545">
        <f t="shared" si="8"/>
        <v>23</v>
      </c>
      <c r="H23" s="1336">
        <v>20</v>
      </c>
      <c r="I23" s="1337">
        <v>4</v>
      </c>
      <c r="J23" s="1545">
        <f t="shared" si="9"/>
        <v>24</v>
      </c>
      <c r="K23" s="1336">
        <v>11</v>
      </c>
      <c r="L23" s="1337">
        <v>6</v>
      </c>
      <c r="M23" s="1545">
        <f t="shared" si="10"/>
        <v>17</v>
      </c>
      <c r="N23" s="1336">
        <v>5</v>
      </c>
      <c r="O23" s="1337">
        <v>7</v>
      </c>
      <c r="P23" s="1545">
        <f t="shared" si="11"/>
        <v>12</v>
      </c>
      <c r="Q23" s="1993">
        <f t="shared" si="15"/>
        <v>60</v>
      </c>
      <c r="R23" s="1994">
        <f t="shared" si="15"/>
        <v>24</v>
      </c>
      <c r="S23" s="2001">
        <f t="shared" si="16"/>
        <v>84</v>
      </c>
      <c r="T23" s="1220"/>
      <c r="U23" s="1220"/>
      <c r="V23" s="1220"/>
      <c r="W23" s="1220"/>
      <c r="X23" s="1220"/>
      <c r="Y23" s="1220"/>
      <c r="Z23" s="1220"/>
    </row>
    <row r="24" spans="1:26" ht="36" customHeight="1">
      <c r="A24" s="1294" t="s">
        <v>215</v>
      </c>
      <c r="B24" s="1336">
        <v>8</v>
      </c>
      <c r="C24" s="1337">
        <v>11</v>
      </c>
      <c r="D24" s="1545">
        <f t="shared" si="6"/>
        <v>19</v>
      </c>
      <c r="E24" s="1336">
        <v>22</v>
      </c>
      <c r="F24" s="1337">
        <v>12</v>
      </c>
      <c r="G24" s="1545">
        <f t="shared" si="8"/>
        <v>34</v>
      </c>
      <c r="H24" s="1336">
        <v>15</v>
      </c>
      <c r="I24" s="1337">
        <v>10</v>
      </c>
      <c r="J24" s="1545">
        <f t="shared" si="9"/>
        <v>25</v>
      </c>
      <c r="K24" s="1336">
        <v>9</v>
      </c>
      <c r="L24" s="1337">
        <v>8</v>
      </c>
      <c r="M24" s="1545">
        <f t="shared" si="10"/>
        <v>17</v>
      </c>
      <c r="N24" s="1336">
        <v>13</v>
      </c>
      <c r="O24" s="1337">
        <v>5</v>
      </c>
      <c r="P24" s="1545">
        <f t="shared" si="11"/>
        <v>18</v>
      </c>
      <c r="Q24" s="1993">
        <f t="shared" si="15"/>
        <v>67</v>
      </c>
      <c r="R24" s="1994">
        <f t="shared" si="15"/>
        <v>46</v>
      </c>
      <c r="S24" s="2001">
        <f t="shared" si="16"/>
        <v>113</v>
      </c>
      <c r="T24" s="1220"/>
      <c r="U24" s="1220"/>
      <c r="V24" s="1220"/>
      <c r="W24" s="1220"/>
      <c r="X24" s="1220"/>
      <c r="Y24" s="1220"/>
      <c r="Z24" s="1220"/>
    </row>
    <row r="25" spans="1:26" ht="24.75" customHeight="1">
      <c r="A25" s="1294" t="s">
        <v>226</v>
      </c>
      <c r="B25" s="1336">
        <v>0</v>
      </c>
      <c r="C25" s="1337">
        <v>0</v>
      </c>
      <c r="D25" s="1545">
        <f t="shared" si="6"/>
        <v>0</v>
      </c>
      <c r="E25" s="1336">
        <v>0</v>
      </c>
      <c r="F25" s="1337">
        <v>0</v>
      </c>
      <c r="G25" s="1545">
        <f t="shared" si="8"/>
        <v>0</v>
      </c>
      <c r="H25" s="1336">
        <v>0</v>
      </c>
      <c r="I25" s="1337">
        <v>0</v>
      </c>
      <c r="J25" s="1545">
        <f t="shared" si="9"/>
        <v>0</v>
      </c>
      <c r="K25" s="1336">
        <v>0</v>
      </c>
      <c r="L25" s="1337">
        <v>0</v>
      </c>
      <c r="M25" s="1545">
        <f t="shared" si="10"/>
        <v>0</v>
      </c>
      <c r="N25" s="1336">
        <v>12</v>
      </c>
      <c r="O25" s="1337">
        <v>2</v>
      </c>
      <c r="P25" s="1545">
        <f t="shared" si="11"/>
        <v>14</v>
      </c>
      <c r="Q25" s="1993">
        <f t="shared" si="15"/>
        <v>12</v>
      </c>
      <c r="R25" s="1994">
        <f t="shared" si="15"/>
        <v>2</v>
      </c>
      <c r="S25" s="2001">
        <f t="shared" si="16"/>
        <v>14</v>
      </c>
      <c r="T25" s="1220"/>
      <c r="U25" s="1220"/>
      <c r="V25" s="1220"/>
      <c r="W25" s="1220"/>
      <c r="X25" s="1220"/>
      <c r="Y25" s="1220"/>
      <c r="Z25" s="1220"/>
    </row>
    <row r="26" spans="1:26" ht="24.75" customHeight="1" thickBot="1">
      <c r="A26" s="1300" t="s">
        <v>216</v>
      </c>
      <c r="B26" s="1242">
        <v>18</v>
      </c>
      <c r="C26" s="1243">
        <v>1</v>
      </c>
      <c r="D26" s="1545">
        <f t="shared" si="6"/>
        <v>19</v>
      </c>
      <c r="E26" s="1242">
        <v>18</v>
      </c>
      <c r="F26" s="1243">
        <v>3</v>
      </c>
      <c r="G26" s="1545">
        <f t="shared" si="8"/>
        <v>21</v>
      </c>
      <c r="H26" s="1242">
        <v>14</v>
      </c>
      <c r="I26" s="1243">
        <v>5</v>
      </c>
      <c r="J26" s="1545">
        <f t="shared" si="9"/>
        <v>19</v>
      </c>
      <c r="K26" s="1242">
        <v>0</v>
      </c>
      <c r="L26" s="1243">
        <v>15</v>
      </c>
      <c r="M26" s="1545">
        <f t="shared" si="10"/>
        <v>15</v>
      </c>
      <c r="N26" s="1242">
        <v>10</v>
      </c>
      <c r="O26" s="1243">
        <v>6</v>
      </c>
      <c r="P26" s="1545">
        <f t="shared" si="11"/>
        <v>16</v>
      </c>
      <c r="Q26" s="1280">
        <f t="shared" si="15"/>
        <v>60</v>
      </c>
      <c r="R26" s="1996">
        <f t="shared" si="15"/>
        <v>30</v>
      </c>
      <c r="S26" s="1282">
        <f t="shared" si="16"/>
        <v>90</v>
      </c>
      <c r="T26" s="1220"/>
      <c r="U26" s="1220"/>
      <c r="V26" s="1220"/>
      <c r="W26" s="1220"/>
      <c r="X26" s="1220"/>
      <c r="Y26" s="1220"/>
      <c r="Z26" s="1220"/>
    </row>
    <row r="27" spans="1:26" ht="33.75" customHeight="1" thickBot="1">
      <c r="A27" s="1990" t="s">
        <v>17</v>
      </c>
      <c r="B27" s="1338">
        <f t="shared" ref="B27:S27" si="17">B19+B20+B21+B23+B24+B25+B26</f>
        <v>33</v>
      </c>
      <c r="C27" s="1338">
        <f t="shared" si="17"/>
        <v>24</v>
      </c>
      <c r="D27" s="1338">
        <f t="shared" si="17"/>
        <v>57</v>
      </c>
      <c r="E27" s="1338">
        <f t="shared" si="17"/>
        <v>57</v>
      </c>
      <c r="F27" s="1338">
        <f t="shared" si="17"/>
        <v>38</v>
      </c>
      <c r="G27" s="1338">
        <f t="shared" si="17"/>
        <v>95</v>
      </c>
      <c r="H27" s="1338">
        <f t="shared" si="17"/>
        <v>49</v>
      </c>
      <c r="I27" s="1338">
        <f t="shared" si="17"/>
        <v>26</v>
      </c>
      <c r="J27" s="1338">
        <f t="shared" si="17"/>
        <v>75</v>
      </c>
      <c r="K27" s="1338">
        <f t="shared" si="17"/>
        <v>20</v>
      </c>
      <c r="L27" s="1338">
        <f t="shared" si="17"/>
        <v>53</v>
      </c>
      <c r="M27" s="1338">
        <f t="shared" si="17"/>
        <v>73</v>
      </c>
      <c r="N27" s="1338">
        <f t="shared" si="17"/>
        <v>54</v>
      </c>
      <c r="O27" s="1338">
        <f t="shared" si="17"/>
        <v>43</v>
      </c>
      <c r="P27" s="1338">
        <f t="shared" si="17"/>
        <v>97</v>
      </c>
      <c r="Q27" s="1235">
        <f t="shared" si="17"/>
        <v>213</v>
      </c>
      <c r="R27" s="1235">
        <f t="shared" si="17"/>
        <v>184</v>
      </c>
      <c r="S27" s="1236">
        <f t="shared" si="17"/>
        <v>397</v>
      </c>
      <c r="T27" s="1220"/>
      <c r="U27" s="1220"/>
      <c r="V27" s="1220"/>
      <c r="W27" s="1220"/>
      <c r="X27" s="1220"/>
      <c r="Y27" s="1220"/>
      <c r="Z27" s="1220"/>
    </row>
    <row r="28" spans="1:26" ht="31.5" customHeight="1" thickBot="1">
      <c r="A28" s="1991" t="s">
        <v>18</v>
      </c>
      <c r="B28" s="1214"/>
      <c r="C28" s="1215"/>
      <c r="D28" s="1219"/>
      <c r="E28" s="1214"/>
      <c r="F28" s="1215"/>
      <c r="G28" s="1219"/>
      <c r="H28" s="1214"/>
      <c r="I28" s="1215"/>
      <c r="J28" s="1219"/>
      <c r="K28" s="1214"/>
      <c r="L28" s="1215"/>
      <c r="M28" s="1219"/>
      <c r="N28" s="1214"/>
      <c r="O28" s="1215"/>
      <c r="P28" s="1219"/>
      <c r="Q28" s="1309"/>
      <c r="R28" s="1218"/>
      <c r="S28" s="1216"/>
      <c r="T28" s="1220"/>
      <c r="U28" s="1220"/>
      <c r="V28" s="1220"/>
      <c r="W28" s="1220"/>
      <c r="X28" s="1220"/>
      <c r="Y28" s="1220"/>
      <c r="Z28" s="1220"/>
    </row>
    <row r="29" spans="1:26" ht="24.75" customHeight="1">
      <c r="A29" s="1290" t="s">
        <v>222</v>
      </c>
      <c r="B29" s="1291">
        <v>0</v>
      </c>
      <c r="C29" s="1335">
        <v>0</v>
      </c>
      <c r="D29" s="1293">
        <f>B29+C29</f>
        <v>0</v>
      </c>
      <c r="E29" s="1291">
        <v>0</v>
      </c>
      <c r="F29" s="1335">
        <v>0</v>
      </c>
      <c r="G29" s="1293">
        <f>E29+F29</f>
        <v>0</v>
      </c>
      <c r="H29" s="1291">
        <v>0</v>
      </c>
      <c r="I29" s="1335">
        <v>0</v>
      </c>
      <c r="J29" s="1293">
        <f>H29+I29</f>
        <v>0</v>
      </c>
      <c r="K29" s="1291">
        <v>0</v>
      </c>
      <c r="L29" s="1335">
        <v>0</v>
      </c>
      <c r="M29" s="1293">
        <f>K29+L29</f>
        <v>0</v>
      </c>
      <c r="N29" s="1291">
        <v>0</v>
      </c>
      <c r="O29" s="1335">
        <v>0</v>
      </c>
      <c r="P29" s="1293">
        <f>N29+O29</f>
        <v>0</v>
      </c>
      <c r="Q29" s="1268">
        <f t="shared" ref="Q29:R30" si="18">B29+E29+H29+K29+N29</f>
        <v>0</v>
      </c>
      <c r="R29" s="1992">
        <f t="shared" si="18"/>
        <v>0</v>
      </c>
      <c r="S29" s="1270">
        <f t="shared" ref="S29:S30" si="19">Q29+R29</f>
        <v>0</v>
      </c>
      <c r="T29" s="1220"/>
      <c r="U29" s="1220"/>
      <c r="V29" s="1220"/>
      <c r="W29" s="1220"/>
      <c r="X29" s="1220"/>
      <c r="Y29" s="1220"/>
      <c r="Z29" s="1220"/>
    </row>
    <row r="30" spans="1:26" ht="24.75" customHeight="1">
      <c r="A30" s="1294" t="s">
        <v>211</v>
      </c>
      <c r="B30" s="1336">
        <v>0</v>
      </c>
      <c r="C30" s="1337">
        <v>0</v>
      </c>
      <c r="D30" s="1545">
        <f>B30+C30</f>
        <v>0</v>
      </c>
      <c r="E30" s="1336">
        <v>0</v>
      </c>
      <c r="F30" s="1337">
        <v>0</v>
      </c>
      <c r="G30" s="1545">
        <f>E30+F30</f>
        <v>0</v>
      </c>
      <c r="H30" s="1336">
        <v>0</v>
      </c>
      <c r="I30" s="1337">
        <v>0</v>
      </c>
      <c r="J30" s="1545">
        <f>H30+I30</f>
        <v>0</v>
      </c>
      <c r="K30" s="1336">
        <v>0</v>
      </c>
      <c r="L30" s="1337">
        <v>0</v>
      </c>
      <c r="M30" s="1545">
        <f>K30+L30</f>
        <v>0</v>
      </c>
      <c r="N30" s="1336">
        <v>0</v>
      </c>
      <c r="O30" s="1337">
        <v>0</v>
      </c>
      <c r="P30" s="1545">
        <f>N30+O30</f>
        <v>0</v>
      </c>
      <c r="Q30" s="1993">
        <f t="shared" si="18"/>
        <v>0</v>
      </c>
      <c r="R30" s="1994">
        <f t="shared" si="18"/>
        <v>0</v>
      </c>
      <c r="S30" s="2001">
        <f t="shared" si="19"/>
        <v>0</v>
      </c>
      <c r="T30" s="1220"/>
      <c r="U30" s="1220"/>
      <c r="V30" s="1220"/>
      <c r="W30" s="1220"/>
      <c r="X30" s="1220"/>
      <c r="Y30" s="1220"/>
      <c r="Z30" s="1220"/>
    </row>
    <row r="31" spans="1:26" ht="24.75" customHeight="1">
      <c r="A31" s="1294" t="s">
        <v>212</v>
      </c>
      <c r="B31" s="1336">
        <f>B32</f>
        <v>0</v>
      </c>
      <c r="C31" s="1337">
        <f>C32</f>
        <v>0</v>
      </c>
      <c r="D31" s="1545">
        <f t="shared" ref="D31:D36" si="20">B31+C31</f>
        <v>0</v>
      </c>
      <c r="E31" s="1336">
        <f t="shared" ref="E31:S31" si="21">SUM(E32)</f>
        <v>0</v>
      </c>
      <c r="F31" s="1337">
        <f t="shared" si="21"/>
        <v>0</v>
      </c>
      <c r="G31" s="1545">
        <f t="shared" ref="G31:G36" si="22">E31+F31</f>
        <v>0</v>
      </c>
      <c r="H31" s="1336">
        <f t="shared" si="21"/>
        <v>0</v>
      </c>
      <c r="I31" s="1337">
        <f t="shared" si="21"/>
        <v>0</v>
      </c>
      <c r="J31" s="1545">
        <f t="shared" ref="J31:J36" si="23">H31+I31</f>
        <v>0</v>
      </c>
      <c r="K31" s="1336">
        <f t="shared" si="21"/>
        <v>0</v>
      </c>
      <c r="L31" s="1337">
        <f t="shared" si="21"/>
        <v>0</v>
      </c>
      <c r="M31" s="1545">
        <f t="shared" ref="M31:M36" si="24">K31+L31</f>
        <v>0</v>
      </c>
      <c r="N31" s="1336">
        <f t="shared" si="21"/>
        <v>0</v>
      </c>
      <c r="O31" s="1337">
        <f t="shared" si="21"/>
        <v>0</v>
      </c>
      <c r="P31" s="1545">
        <f t="shared" ref="P31:P36" si="25">N31+O31</f>
        <v>0</v>
      </c>
      <c r="Q31" s="1993">
        <f t="shared" si="21"/>
        <v>0</v>
      </c>
      <c r="R31" s="1994">
        <f t="shared" si="21"/>
        <v>0</v>
      </c>
      <c r="S31" s="2001">
        <f t="shared" si="21"/>
        <v>0</v>
      </c>
      <c r="T31" s="1220"/>
      <c r="U31" s="1220"/>
      <c r="V31" s="1220"/>
      <c r="W31" s="1220"/>
      <c r="X31" s="1220"/>
      <c r="Y31" s="1220"/>
      <c r="Z31" s="1220"/>
    </row>
    <row r="32" spans="1:26" ht="24.75" customHeight="1">
      <c r="A32" s="1997" t="s">
        <v>384</v>
      </c>
      <c r="B32" s="3522">
        <v>0</v>
      </c>
      <c r="C32" s="3523">
        <v>0</v>
      </c>
      <c r="D32" s="1545">
        <f t="shared" si="20"/>
        <v>0</v>
      </c>
      <c r="E32" s="3522">
        <v>0</v>
      </c>
      <c r="F32" s="3523">
        <v>0</v>
      </c>
      <c r="G32" s="1545">
        <f t="shared" si="22"/>
        <v>0</v>
      </c>
      <c r="H32" s="3522">
        <v>0</v>
      </c>
      <c r="I32" s="3523">
        <v>0</v>
      </c>
      <c r="J32" s="1545">
        <f t="shared" si="23"/>
        <v>0</v>
      </c>
      <c r="K32" s="3522">
        <v>0</v>
      </c>
      <c r="L32" s="3523">
        <v>0</v>
      </c>
      <c r="M32" s="1545">
        <f t="shared" si="24"/>
        <v>0</v>
      </c>
      <c r="N32" s="3522">
        <v>0</v>
      </c>
      <c r="O32" s="3523">
        <v>0</v>
      </c>
      <c r="P32" s="1545">
        <f t="shared" si="25"/>
        <v>0</v>
      </c>
      <c r="Q32" s="6107">
        <f t="shared" ref="Q32:R36" si="26">B32+E32+H32+K32+N32</f>
        <v>0</v>
      </c>
      <c r="R32" s="6108">
        <f t="shared" si="26"/>
        <v>0</v>
      </c>
      <c r="S32" s="2001">
        <f t="shared" ref="S32:S36" si="27">Q32+R32</f>
        <v>0</v>
      </c>
      <c r="T32" s="1220"/>
      <c r="U32" s="1220"/>
      <c r="V32" s="1220"/>
      <c r="W32" s="1220"/>
      <c r="X32" s="1220"/>
      <c r="Y32" s="1220"/>
      <c r="Z32" s="1220"/>
    </row>
    <row r="33" spans="1:26" ht="24.75" customHeight="1">
      <c r="A33" s="1294" t="s">
        <v>214</v>
      </c>
      <c r="B33" s="1336">
        <v>0</v>
      </c>
      <c r="C33" s="1337">
        <v>0</v>
      </c>
      <c r="D33" s="1545">
        <f t="shared" si="20"/>
        <v>0</v>
      </c>
      <c r="E33" s="1336">
        <v>0</v>
      </c>
      <c r="F33" s="1337">
        <v>0</v>
      </c>
      <c r="G33" s="1545">
        <f t="shared" si="22"/>
        <v>0</v>
      </c>
      <c r="H33" s="1336">
        <v>0</v>
      </c>
      <c r="I33" s="1337">
        <v>1</v>
      </c>
      <c r="J33" s="1545">
        <f t="shared" si="23"/>
        <v>1</v>
      </c>
      <c r="K33" s="1336">
        <v>2</v>
      </c>
      <c r="L33" s="1337">
        <v>0</v>
      </c>
      <c r="M33" s="1545">
        <f t="shared" si="24"/>
        <v>2</v>
      </c>
      <c r="N33" s="1336">
        <v>0</v>
      </c>
      <c r="O33" s="1337">
        <v>0</v>
      </c>
      <c r="P33" s="1545">
        <f t="shared" si="25"/>
        <v>0</v>
      </c>
      <c r="Q33" s="1993">
        <f t="shared" si="26"/>
        <v>2</v>
      </c>
      <c r="R33" s="1994">
        <f t="shared" si="26"/>
        <v>1</v>
      </c>
      <c r="S33" s="2001">
        <f t="shared" si="27"/>
        <v>3</v>
      </c>
      <c r="T33" s="1220"/>
      <c r="U33" s="1220"/>
      <c r="V33" s="1220"/>
      <c r="W33" s="1220"/>
      <c r="X33" s="1220"/>
      <c r="Y33" s="1220"/>
      <c r="Z33" s="1220"/>
    </row>
    <row r="34" spans="1:26" ht="24.75" customHeight="1">
      <c r="A34" s="1294" t="s">
        <v>215</v>
      </c>
      <c r="B34" s="1336">
        <v>0</v>
      </c>
      <c r="C34" s="1337">
        <v>0</v>
      </c>
      <c r="D34" s="1545">
        <f t="shared" si="20"/>
        <v>0</v>
      </c>
      <c r="E34" s="1336">
        <v>0</v>
      </c>
      <c r="F34" s="1337">
        <v>0</v>
      </c>
      <c r="G34" s="1545">
        <f t="shared" si="22"/>
        <v>0</v>
      </c>
      <c r="H34" s="1336">
        <v>0</v>
      </c>
      <c r="I34" s="1337">
        <v>0</v>
      </c>
      <c r="J34" s="1545">
        <f t="shared" si="23"/>
        <v>0</v>
      </c>
      <c r="K34" s="1336">
        <v>1</v>
      </c>
      <c r="L34" s="1337">
        <v>0</v>
      </c>
      <c r="M34" s="1545">
        <f t="shared" si="24"/>
        <v>1</v>
      </c>
      <c r="N34" s="1336">
        <v>1</v>
      </c>
      <c r="O34" s="1337">
        <v>0</v>
      </c>
      <c r="P34" s="1545">
        <f t="shared" si="25"/>
        <v>1</v>
      </c>
      <c r="Q34" s="1993">
        <f t="shared" si="26"/>
        <v>2</v>
      </c>
      <c r="R34" s="1994">
        <f t="shared" si="26"/>
        <v>0</v>
      </c>
      <c r="S34" s="2001">
        <f t="shared" si="27"/>
        <v>2</v>
      </c>
      <c r="T34" s="1220"/>
      <c r="U34" s="1220"/>
      <c r="V34" s="1220"/>
      <c r="W34" s="1220"/>
      <c r="X34" s="1220"/>
      <c r="Y34" s="1220"/>
      <c r="Z34" s="1220"/>
    </row>
    <row r="35" spans="1:26" ht="24.75" customHeight="1">
      <c r="A35" s="1294" t="s">
        <v>226</v>
      </c>
      <c r="B35" s="1336">
        <v>0</v>
      </c>
      <c r="C35" s="1337">
        <v>0</v>
      </c>
      <c r="D35" s="1545">
        <f t="shared" si="20"/>
        <v>0</v>
      </c>
      <c r="E35" s="1336">
        <v>0</v>
      </c>
      <c r="F35" s="1337">
        <v>0</v>
      </c>
      <c r="G35" s="1545">
        <f t="shared" si="22"/>
        <v>0</v>
      </c>
      <c r="H35" s="1336">
        <v>0</v>
      </c>
      <c r="I35" s="1337">
        <v>0</v>
      </c>
      <c r="J35" s="1545">
        <f t="shared" si="23"/>
        <v>0</v>
      </c>
      <c r="K35" s="1336">
        <v>0</v>
      </c>
      <c r="L35" s="1337">
        <v>0</v>
      </c>
      <c r="M35" s="1545">
        <f t="shared" si="24"/>
        <v>0</v>
      </c>
      <c r="N35" s="1336">
        <v>1</v>
      </c>
      <c r="O35" s="1337">
        <v>0</v>
      </c>
      <c r="P35" s="1545">
        <f t="shared" si="25"/>
        <v>1</v>
      </c>
      <c r="Q35" s="1993">
        <f t="shared" si="26"/>
        <v>1</v>
      </c>
      <c r="R35" s="1994">
        <f t="shared" si="26"/>
        <v>0</v>
      </c>
      <c r="S35" s="2001">
        <f t="shared" si="27"/>
        <v>1</v>
      </c>
      <c r="T35" s="1220"/>
      <c r="U35" s="1220"/>
      <c r="V35" s="1220"/>
      <c r="W35" s="1220"/>
      <c r="X35" s="1220"/>
      <c r="Y35" s="1220"/>
      <c r="Z35" s="1220"/>
    </row>
    <row r="36" spans="1:26" ht="24.75" customHeight="1" thickBot="1">
      <c r="A36" s="1300" t="s">
        <v>216</v>
      </c>
      <c r="B36" s="1242">
        <v>0</v>
      </c>
      <c r="C36" s="1243">
        <v>0</v>
      </c>
      <c r="D36" s="1545">
        <f t="shared" si="20"/>
        <v>0</v>
      </c>
      <c r="E36" s="1242">
        <v>1</v>
      </c>
      <c r="F36" s="1243">
        <v>0</v>
      </c>
      <c r="G36" s="1545">
        <f t="shared" si="22"/>
        <v>1</v>
      </c>
      <c r="H36" s="1242">
        <v>0</v>
      </c>
      <c r="I36" s="1243">
        <v>0</v>
      </c>
      <c r="J36" s="1545">
        <f t="shared" si="23"/>
        <v>0</v>
      </c>
      <c r="K36" s="1242">
        <v>0</v>
      </c>
      <c r="L36" s="1243">
        <v>0</v>
      </c>
      <c r="M36" s="1545">
        <f t="shared" si="24"/>
        <v>0</v>
      </c>
      <c r="N36" s="1242">
        <v>0</v>
      </c>
      <c r="O36" s="1243">
        <v>0</v>
      </c>
      <c r="P36" s="1545">
        <f t="shared" si="25"/>
        <v>0</v>
      </c>
      <c r="Q36" s="1280">
        <f t="shared" si="26"/>
        <v>1</v>
      </c>
      <c r="R36" s="1996">
        <f t="shared" si="26"/>
        <v>0</v>
      </c>
      <c r="S36" s="1282">
        <f t="shared" si="27"/>
        <v>1</v>
      </c>
      <c r="T36" s="1220"/>
      <c r="U36" s="1220"/>
      <c r="V36" s="1220"/>
      <c r="W36" s="1220"/>
      <c r="X36" s="1220"/>
      <c r="Y36" s="1220"/>
      <c r="Z36" s="1220"/>
    </row>
    <row r="37" spans="1:26" ht="33.75" customHeight="1" thickBot="1">
      <c r="A37" s="1321" t="s">
        <v>19</v>
      </c>
      <c r="B37" s="1338">
        <f t="shared" ref="B37:S37" si="28">B29+B30+B31+B33+B34+B35+B36</f>
        <v>0</v>
      </c>
      <c r="C37" s="1338">
        <f t="shared" si="28"/>
        <v>0</v>
      </c>
      <c r="D37" s="1338">
        <f t="shared" si="28"/>
        <v>0</v>
      </c>
      <c r="E37" s="1338">
        <f t="shared" si="28"/>
        <v>1</v>
      </c>
      <c r="F37" s="1338">
        <f t="shared" si="28"/>
        <v>0</v>
      </c>
      <c r="G37" s="1338">
        <f t="shared" si="28"/>
        <v>1</v>
      </c>
      <c r="H37" s="1338">
        <f t="shared" si="28"/>
        <v>0</v>
      </c>
      <c r="I37" s="1338">
        <f t="shared" si="28"/>
        <v>1</v>
      </c>
      <c r="J37" s="1338">
        <f t="shared" si="28"/>
        <v>1</v>
      </c>
      <c r="K37" s="1338">
        <f t="shared" si="28"/>
        <v>3</v>
      </c>
      <c r="L37" s="1338">
        <f t="shared" si="28"/>
        <v>0</v>
      </c>
      <c r="M37" s="1338">
        <f t="shared" si="28"/>
        <v>3</v>
      </c>
      <c r="N37" s="1338">
        <f t="shared" si="28"/>
        <v>2</v>
      </c>
      <c r="O37" s="1338">
        <f t="shared" si="28"/>
        <v>0</v>
      </c>
      <c r="P37" s="1338">
        <f t="shared" si="28"/>
        <v>2</v>
      </c>
      <c r="Q37" s="1235">
        <f t="shared" si="28"/>
        <v>6</v>
      </c>
      <c r="R37" s="1235">
        <f t="shared" si="28"/>
        <v>1</v>
      </c>
      <c r="S37" s="1236">
        <f t="shared" si="28"/>
        <v>7</v>
      </c>
      <c r="T37" s="1220"/>
      <c r="U37" s="1220"/>
      <c r="V37" s="1220"/>
      <c r="W37" s="1220"/>
      <c r="X37" s="1220"/>
      <c r="Y37" s="1220"/>
      <c r="Z37" s="1220"/>
    </row>
    <row r="38" spans="1:26" ht="36" customHeight="1" thickBot="1">
      <c r="A38" s="6109" t="s">
        <v>227</v>
      </c>
      <c r="B38" s="6110">
        <f t="shared" ref="B38:S38" si="29">B27+B37</f>
        <v>33</v>
      </c>
      <c r="C38" s="6110">
        <f t="shared" si="29"/>
        <v>24</v>
      </c>
      <c r="D38" s="6110">
        <f t="shared" si="29"/>
        <v>57</v>
      </c>
      <c r="E38" s="6110">
        <f t="shared" si="29"/>
        <v>58</v>
      </c>
      <c r="F38" s="6110">
        <f t="shared" si="29"/>
        <v>38</v>
      </c>
      <c r="G38" s="6110">
        <f t="shared" si="29"/>
        <v>96</v>
      </c>
      <c r="H38" s="6110">
        <f t="shared" si="29"/>
        <v>49</v>
      </c>
      <c r="I38" s="6110">
        <f t="shared" si="29"/>
        <v>27</v>
      </c>
      <c r="J38" s="6110">
        <f t="shared" si="29"/>
        <v>76</v>
      </c>
      <c r="K38" s="6110">
        <f t="shared" si="29"/>
        <v>23</v>
      </c>
      <c r="L38" s="6110">
        <f t="shared" si="29"/>
        <v>53</v>
      </c>
      <c r="M38" s="6110">
        <f t="shared" si="29"/>
        <v>76</v>
      </c>
      <c r="N38" s="6110">
        <f t="shared" si="29"/>
        <v>56</v>
      </c>
      <c r="O38" s="6110">
        <f t="shared" si="29"/>
        <v>43</v>
      </c>
      <c r="P38" s="6110">
        <f t="shared" si="29"/>
        <v>99</v>
      </c>
      <c r="Q38" s="6111">
        <f t="shared" si="29"/>
        <v>219</v>
      </c>
      <c r="R38" s="6112">
        <f t="shared" si="29"/>
        <v>185</v>
      </c>
      <c r="S38" s="6113">
        <f t="shared" si="29"/>
        <v>404</v>
      </c>
      <c r="T38" s="1220"/>
      <c r="U38" s="1220"/>
      <c r="V38" s="1220"/>
      <c r="W38" s="1220"/>
      <c r="X38" s="1220"/>
      <c r="Y38" s="1220"/>
      <c r="Z38" s="1220"/>
    </row>
    <row r="39" spans="1:26" ht="20.25" customHeight="1">
      <c r="A39" s="1260"/>
      <c r="B39" s="1261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 s="1261"/>
      <c r="Q39" s="1261"/>
      <c r="R39" s="1261"/>
      <c r="S39" s="1261"/>
      <c r="T39" s="1220"/>
      <c r="U39" s="1220"/>
      <c r="V39" s="1220"/>
      <c r="W39" s="1220"/>
      <c r="X39" s="1220"/>
      <c r="Y39" s="1220"/>
      <c r="Z39" s="1220"/>
    </row>
    <row r="40" spans="1:26" ht="20.25" customHeight="1">
      <c r="A40" s="1260"/>
      <c r="B40" s="1261"/>
      <c r="C40" s="1261"/>
      <c r="D40" s="1261"/>
      <c r="E40" s="1261"/>
      <c r="F40" s="1261"/>
      <c r="G40" s="1261"/>
      <c r="H40" s="1261"/>
      <c r="I40" s="1261"/>
      <c r="J40" s="1261"/>
      <c r="K40" s="1261"/>
      <c r="L40" s="1261"/>
      <c r="M40" s="1261"/>
      <c r="N40" s="1261"/>
      <c r="O40" s="1261"/>
      <c r="P40" s="1261"/>
      <c r="Q40" s="1261"/>
      <c r="R40" s="1261"/>
      <c r="S40" s="1261"/>
      <c r="T40" s="1220"/>
      <c r="U40" s="1220"/>
      <c r="V40" s="1220"/>
      <c r="W40" s="1220"/>
      <c r="X40" s="1220"/>
      <c r="Y40" s="1220"/>
      <c r="Z40" s="1220"/>
    </row>
    <row r="41" spans="1:26" ht="20.25" customHeight="1">
      <c r="A41" s="1262"/>
      <c r="B41" s="4751"/>
      <c r="C41" s="4751"/>
      <c r="D41" s="4751"/>
      <c r="E41" s="4751"/>
      <c r="F41" s="4751"/>
      <c r="G41" s="4751"/>
      <c r="H41" s="4751"/>
      <c r="I41" s="4751"/>
      <c r="J41" s="4751"/>
      <c r="K41" s="4751"/>
      <c r="L41" s="4751"/>
      <c r="M41" s="4751"/>
      <c r="N41" s="4751"/>
      <c r="O41" s="4751"/>
      <c r="P41" s="4751"/>
      <c r="Q41" s="4751"/>
      <c r="R41" s="4751"/>
      <c r="S41" s="4751"/>
      <c r="T41" s="1220"/>
      <c r="U41" s="1220"/>
      <c r="V41" s="1220"/>
      <c r="W41" s="1220"/>
      <c r="X41" s="1220"/>
      <c r="Y41" s="1220"/>
      <c r="Z41" s="1220"/>
    </row>
    <row r="42" spans="1:26" ht="20.25" customHeight="1">
      <c r="A42" s="1260"/>
      <c r="B42" s="1261"/>
      <c r="C42" s="1261"/>
      <c r="D42" s="1261"/>
      <c r="E42" s="1261"/>
      <c r="F42" s="1261"/>
      <c r="G42" s="1261"/>
      <c r="H42" s="1261"/>
      <c r="I42" s="1261"/>
      <c r="J42" s="1261"/>
      <c r="K42" s="1261"/>
      <c r="L42" s="1261"/>
      <c r="M42" s="1261"/>
      <c r="N42" s="1261"/>
      <c r="O42" s="1261"/>
      <c r="P42" s="1261"/>
      <c r="Q42" s="1261"/>
      <c r="R42" s="1261"/>
      <c r="S42" s="1261"/>
      <c r="T42" s="1220"/>
      <c r="U42" s="1220"/>
      <c r="V42" s="1220"/>
      <c r="W42" s="1220"/>
      <c r="X42" s="1220"/>
      <c r="Y42" s="1220"/>
      <c r="Z42" s="1220"/>
    </row>
    <row r="43" spans="1:26" ht="20.25" customHeight="1">
      <c r="A43" s="1220"/>
      <c r="B43" s="1220"/>
      <c r="C43" s="1220"/>
      <c r="D43" s="1220"/>
      <c r="E43" s="1220"/>
      <c r="F43" s="1220"/>
      <c r="G43" s="1220"/>
      <c r="H43" s="1220"/>
      <c r="I43" s="1220"/>
      <c r="J43" s="1220"/>
      <c r="K43" s="1220"/>
      <c r="L43" s="1220"/>
      <c r="M43" s="1220"/>
      <c r="N43" s="1220"/>
      <c r="O43" s="1220"/>
      <c r="P43" s="1220"/>
      <c r="Q43" s="1220"/>
      <c r="R43" s="1220"/>
      <c r="S43" s="4749"/>
      <c r="T43" s="1220"/>
      <c r="U43" s="1220"/>
      <c r="V43" s="1220"/>
      <c r="W43" s="1220"/>
      <c r="X43" s="1220"/>
      <c r="Y43" s="1220"/>
      <c r="Z43" s="1220"/>
    </row>
    <row r="44" spans="1:26" ht="20.25" customHeight="1">
      <c r="A44" s="1220"/>
      <c r="B44" s="1261"/>
      <c r="C44" s="1261"/>
      <c r="D44" s="1261"/>
      <c r="E44" s="1261"/>
      <c r="F44" s="1261"/>
      <c r="G44" s="1261"/>
      <c r="H44" s="1261"/>
      <c r="I44" s="1261"/>
      <c r="J44" s="1261"/>
      <c r="K44" s="1261"/>
      <c r="L44" s="1261"/>
      <c r="M44" s="1261"/>
      <c r="N44" s="1261"/>
      <c r="O44" s="1261"/>
      <c r="P44" s="1261"/>
      <c r="Q44" s="1261"/>
      <c r="R44" s="1261"/>
      <c r="S44" s="1261"/>
      <c r="T44" s="1220"/>
      <c r="U44" s="1220"/>
      <c r="V44" s="1220"/>
      <c r="W44" s="1220"/>
      <c r="X44" s="1220"/>
      <c r="Y44" s="1220"/>
      <c r="Z44" s="1220"/>
    </row>
    <row r="45" spans="1:26" ht="20.25" customHeight="1">
      <c r="A45" s="1220"/>
      <c r="B45" s="1220"/>
      <c r="C45" s="1220"/>
      <c r="D45" s="1220"/>
      <c r="E45" s="1220"/>
      <c r="F45" s="1220"/>
      <c r="G45" s="1220"/>
      <c r="H45" s="1220"/>
      <c r="I45" s="1220"/>
      <c r="J45" s="1220"/>
      <c r="K45" s="1220"/>
      <c r="L45" s="1220"/>
      <c r="M45" s="1220"/>
      <c r="N45" s="1220"/>
      <c r="O45" s="1220"/>
      <c r="P45" s="1220"/>
      <c r="Q45" s="1220"/>
      <c r="R45" s="1220"/>
      <c r="S45" s="4749"/>
      <c r="T45" s="1220"/>
      <c r="U45" s="1220"/>
      <c r="V45" s="1220"/>
      <c r="W45" s="1220"/>
      <c r="X45" s="1220"/>
      <c r="Y45" s="1220"/>
      <c r="Z45" s="1220"/>
    </row>
    <row r="46" spans="1:26" ht="20.25" customHeight="1">
      <c r="A46" s="1220"/>
      <c r="B46" s="1220"/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4749"/>
      <c r="T46" s="1220"/>
      <c r="U46" s="1220"/>
      <c r="V46" s="1220"/>
      <c r="W46" s="1220"/>
      <c r="X46" s="1220"/>
      <c r="Y46" s="1220"/>
      <c r="Z46" s="1220"/>
    </row>
    <row r="47" spans="1:26" ht="20.25" customHeight="1">
      <c r="A47" s="1220"/>
      <c r="B47" s="1220"/>
      <c r="C47" s="1220"/>
      <c r="D47" s="1220"/>
      <c r="E47" s="1220"/>
      <c r="F47" s="1220"/>
      <c r="G47" s="1220"/>
      <c r="H47" s="1220"/>
      <c r="I47" s="1220"/>
      <c r="J47" s="1220"/>
      <c r="K47" s="1220"/>
      <c r="L47" s="1220"/>
      <c r="M47" s="1220"/>
      <c r="N47" s="1220"/>
      <c r="O47" s="1220"/>
      <c r="P47" s="1220"/>
      <c r="Q47" s="1220"/>
      <c r="R47" s="1220"/>
      <c r="S47" s="4749"/>
      <c r="T47" s="1220"/>
      <c r="U47" s="1220"/>
      <c r="V47" s="1220"/>
      <c r="W47" s="1220"/>
      <c r="X47" s="1220"/>
      <c r="Y47" s="1220"/>
      <c r="Z47" s="1220"/>
    </row>
    <row r="48" spans="1:26" ht="20.25" customHeight="1">
      <c r="A48" s="1220"/>
      <c r="B48" s="1220"/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4749"/>
      <c r="T48" s="1220"/>
      <c r="U48" s="1220"/>
      <c r="V48" s="1220"/>
      <c r="W48" s="1220"/>
      <c r="X48" s="1220"/>
      <c r="Y48" s="1220"/>
      <c r="Z48" s="1220"/>
    </row>
    <row r="49" spans="1:26" ht="20.25" customHeight="1">
      <c r="A49" s="1220"/>
      <c r="B49" s="1220"/>
      <c r="C49" s="1220"/>
      <c r="D49" s="1220"/>
      <c r="E49" s="1220"/>
      <c r="F49" s="1220"/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4749"/>
      <c r="T49" s="1220"/>
      <c r="U49" s="1220"/>
      <c r="V49" s="1220"/>
      <c r="W49" s="1220"/>
      <c r="X49" s="1220"/>
      <c r="Y49" s="1220"/>
      <c r="Z49" s="1220"/>
    </row>
    <row r="50" spans="1:26" ht="20.25" customHeight="1">
      <c r="A50" s="1220"/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4749"/>
      <c r="T50" s="1220"/>
      <c r="U50" s="1220"/>
      <c r="V50" s="1220"/>
      <c r="W50" s="1220"/>
      <c r="X50" s="1220"/>
      <c r="Y50" s="1220"/>
      <c r="Z50" s="1220"/>
    </row>
    <row r="51" spans="1:26" ht="20.25" customHeight="1">
      <c r="A51" s="1220"/>
      <c r="B51" s="1220"/>
      <c r="C51" s="1220"/>
      <c r="D51" s="1220"/>
      <c r="E51" s="1220"/>
      <c r="F51" s="1220"/>
      <c r="G51" s="1220"/>
      <c r="H51" s="1220"/>
      <c r="I51" s="1220"/>
      <c r="J51" s="1220"/>
      <c r="K51" s="1220"/>
      <c r="L51" s="1220"/>
      <c r="M51" s="1220"/>
      <c r="N51" s="1220"/>
      <c r="O51" s="1220"/>
      <c r="P51" s="1220"/>
      <c r="Q51" s="1220"/>
      <c r="R51" s="1220"/>
      <c r="S51" s="4749"/>
      <c r="T51" s="1220"/>
      <c r="U51" s="1220"/>
      <c r="V51" s="1220"/>
      <c r="W51" s="1220"/>
      <c r="X51" s="1220"/>
      <c r="Y51" s="1220"/>
      <c r="Z51" s="1220"/>
    </row>
    <row r="52" spans="1:26" ht="20.25" customHeight="1">
      <c r="A52" s="1220"/>
      <c r="B52" s="1220"/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4749"/>
      <c r="T52" s="1220"/>
      <c r="U52" s="1220"/>
      <c r="V52" s="1220"/>
      <c r="W52" s="1220"/>
      <c r="X52" s="1220"/>
      <c r="Y52" s="1220"/>
      <c r="Z52" s="1220"/>
    </row>
    <row r="53" spans="1:26" ht="20.25" customHeight="1">
      <c r="A53" s="1220"/>
      <c r="B53" s="1220"/>
      <c r="C53" s="1220"/>
      <c r="D53" s="1220"/>
      <c r="E53" s="1220"/>
      <c r="F53" s="1220"/>
      <c r="G53" s="1220"/>
      <c r="H53" s="1220"/>
      <c r="I53" s="1220"/>
      <c r="J53" s="1220"/>
      <c r="K53" s="1220"/>
      <c r="L53" s="1220"/>
      <c r="M53" s="1220"/>
      <c r="N53" s="1220"/>
      <c r="O53" s="1220"/>
      <c r="P53" s="1220"/>
      <c r="Q53" s="1220"/>
      <c r="R53" s="1220"/>
      <c r="S53" s="4749"/>
      <c r="T53" s="1220"/>
      <c r="U53" s="1220"/>
      <c r="V53" s="1220"/>
      <c r="W53" s="1220"/>
      <c r="X53" s="1220"/>
      <c r="Y53" s="1220"/>
      <c r="Z53" s="1220"/>
    </row>
    <row r="54" spans="1:26" ht="20.25" customHeight="1">
      <c r="A54" s="1220"/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4749"/>
      <c r="T54" s="1220"/>
      <c r="U54" s="1220"/>
      <c r="V54" s="1220"/>
      <c r="W54" s="1220"/>
      <c r="X54" s="1220"/>
      <c r="Y54" s="1220"/>
      <c r="Z54" s="1220"/>
    </row>
    <row r="55" spans="1:26" ht="20.25" customHeight="1">
      <c r="A55" s="1220"/>
      <c r="B55" s="1220"/>
      <c r="C55" s="1220"/>
      <c r="D55" s="1220"/>
      <c r="E55" s="1220"/>
      <c r="F55" s="1220"/>
      <c r="G55" s="1220"/>
      <c r="H55" s="1220"/>
      <c r="I55" s="1220"/>
      <c r="J55" s="1220"/>
      <c r="K55" s="1220"/>
      <c r="L55" s="1220"/>
      <c r="M55" s="1220"/>
      <c r="N55" s="1220"/>
      <c r="O55" s="1220"/>
      <c r="P55" s="1220"/>
      <c r="Q55" s="1220"/>
      <c r="R55" s="1220"/>
      <c r="S55" s="4749"/>
      <c r="T55" s="1220"/>
      <c r="U55" s="1220"/>
      <c r="V55" s="1220"/>
      <c r="W55" s="1220"/>
      <c r="X55" s="1220"/>
      <c r="Y55" s="1220"/>
      <c r="Z55" s="1220"/>
    </row>
    <row r="56" spans="1:26" ht="20.25" customHeight="1">
      <c r="A56" s="1220"/>
      <c r="B56" s="1220"/>
      <c r="C56" s="1220"/>
      <c r="D56" s="1220"/>
      <c r="E56" s="1220"/>
      <c r="F56" s="1220"/>
      <c r="G56" s="1220"/>
      <c r="H56" s="1220"/>
      <c r="I56" s="1220"/>
      <c r="J56" s="1220"/>
      <c r="K56" s="1220"/>
      <c r="L56" s="1220"/>
      <c r="M56" s="1220"/>
      <c r="N56" s="1220"/>
      <c r="O56" s="1220"/>
      <c r="P56" s="1220"/>
      <c r="Q56" s="1220"/>
      <c r="R56" s="1220"/>
      <c r="S56" s="4749"/>
      <c r="T56" s="1220"/>
      <c r="U56" s="1220"/>
      <c r="V56" s="1220"/>
      <c r="W56" s="1220"/>
      <c r="X56" s="1220"/>
      <c r="Y56" s="1220"/>
      <c r="Z56" s="1220"/>
    </row>
    <row r="57" spans="1:26" ht="20.25" customHeight="1">
      <c r="A57" s="1220"/>
      <c r="B57" s="1220"/>
      <c r="C57" s="1220"/>
      <c r="D57" s="1220"/>
      <c r="E57" s="1220"/>
      <c r="F57" s="1220"/>
      <c r="G57" s="1220"/>
      <c r="H57" s="1220"/>
      <c r="I57" s="1220"/>
      <c r="J57" s="1220"/>
      <c r="K57" s="1220"/>
      <c r="L57" s="1220"/>
      <c r="M57" s="1220"/>
      <c r="N57" s="1220"/>
      <c r="O57" s="1220"/>
      <c r="P57" s="1220"/>
      <c r="Q57" s="1220"/>
      <c r="R57" s="1220"/>
      <c r="S57" s="4749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4749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4749"/>
      <c r="T59" s="1220"/>
      <c r="U59" s="1220"/>
      <c r="V59" s="1220"/>
      <c r="W59" s="1220"/>
      <c r="X59" s="1220"/>
      <c r="Y59" s="1220"/>
      <c r="Z59" s="1220"/>
    </row>
    <row r="60" spans="1:26" ht="20.25" customHeight="1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4749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4749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4749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4749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4749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4749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4749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4749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4749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4749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4749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4749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4749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4749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4749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4749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4749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4749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4749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4749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4749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4749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4749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4749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4749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4749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4749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4749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4749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4749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4749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4749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4749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4749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4749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4749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4749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4749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4749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4749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4749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4749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4749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4749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4749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4749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4749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4749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4749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4749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4749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4749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4749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4749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4749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4749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4749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4749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4749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4749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4749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4749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4749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4749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4749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4749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4749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4749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4749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4749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4749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4749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4749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4749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4749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4749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4749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4749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4749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4749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4749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4749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4749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4749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4749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4749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4749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4749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4749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4749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4749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4749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4749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4749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4749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4749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4749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4749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4749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4749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4749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4749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4749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4749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4749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4749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4749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4749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4749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4749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4749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4749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4749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4749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4749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4749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4749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4749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4749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4749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4749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4749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4749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4749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4749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4749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4749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4749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4749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4749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4749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4749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4749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4749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4749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4749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4749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4749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4749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4749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4749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4749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4749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4749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4749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4749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4749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4749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4749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4749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4749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4749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4749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4749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4749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4749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4749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4749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4749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4749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4749"/>
      <c r="T220" s="1220"/>
      <c r="U220" s="1220"/>
      <c r="V220" s="1220"/>
      <c r="W220" s="1220"/>
      <c r="X220" s="1220"/>
      <c r="Y220" s="1220"/>
      <c r="Z220" s="1220"/>
    </row>
    <row r="221" spans="1:26" ht="20.25" customHeight="1">
      <c r="A221" s="1220"/>
      <c r="B221" s="1220"/>
      <c r="C221" s="1220"/>
      <c r="D221" s="1220"/>
      <c r="E221" s="1220"/>
      <c r="F221" s="1220"/>
      <c r="G221" s="1220"/>
      <c r="H221" s="1220"/>
      <c r="I221" s="1220"/>
      <c r="J221" s="1220"/>
      <c r="K221" s="1220"/>
      <c r="L221" s="1220"/>
      <c r="M221" s="1220"/>
      <c r="N221" s="1220"/>
      <c r="O221" s="1220"/>
      <c r="P221" s="1220"/>
      <c r="Q221" s="1220"/>
      <c r="R221" s="1220"/>
      <c r="S221" s="4749"/>
      <c r="T221" s="1220"/>
      <c r="U221" s="1220"/>
      <c r="V221" s="1220"/>
      <c r="W221" s="1220"/>
      <c r="X221" s="1220"/>
      <c r="Y221" s="1220"/>
      <c r="Z221" s="1220"/>
    </row>
    <row r="222" spans="1:26" ht="20.25" customHeight="1">
      <c r="A222" s="1220"/>
      <c r="B222" s="1220"/>
      <c r="C222" s="1220"/>
      <c r="D222" s="1220"/>
      <c r="E222" s="1220"/>
      <c r="F222" s="1220"/>
      <c r="G222" s="1220"/>
      <c r="H222" s="1220"/>
      <c r="I222" s="1220"/>
      <c r="J222" s="1220"/>
      <c r="K222" s="1220"/>
      <c r="L222" s="1220"/>
      <c r="M222" s="1220"/>
      <c r="N222" s="1220"/>
      <c r="O222" s="1220"/>
      <c r="P222" s="1220"/>
      <c r="Q222" s="1220"/>
      <c r="R222" s="1220"/>
      <c r="S222" s="4749"/>
      <c r="T222" s="1220"/>
      <c r="U222" s="1220"/>
      <c r="V222" s="1220"/>
      <c r="W222" s="1220"/>
      <c r="X222" s="1220"/>
      <c r="Y222" s="1220"/>
      <c r="Z222" s="1220"/>
    </row>
    <row r="223" spans="1:26" ht="20.25" customHeight="1">
      <c r="A223" s="1220"/>
      <c r="B223" s="1220"/>
      <c r="C223" s="1220"/>
      <c r="D223" s="1220"/>
      <c r="E223" s="1220"/>
      <c r="F223" s="1220"/>
      <c r="G223" s="1220"/>
      <c r="H223" s="1220"/>
      <c r="I223" s="1220"/>
      <c r="J223" s="1220"/>
      <c r="K223" s="1220"/>
      <c r="L223" s="1220"/>
      <c r="M223" s="1220"/>
      <c r="N223" s="1220"/>
      <c r="O223" s="1220"/>
      <c r="P223" s="1220"/>
      <c r="Q223" s="1220"/>
      <c r="R223" s="1220"/>
      <c r="S223" s="4749"/>
      <c r="T223" s="1220"/>
      <c r="U223" s="1220"/>
      <c r="V223" s="1220"/>
      <c r="W223" s="1220"/>
      <c r="X223" s="1220"/>
      <c r="Y223" s="1220"/>
      <c r="Z223" s="1220"/>
    </row>
    <row r="224" spans="1:26" ht="20.25" customHeight="1">
      <c r="A224" s="1220"/>
      <c r="B224" s="1220"/>
      <c r="C224" s="1220"/>
      <c r="D224" s="1220"/>
      <c r="E224" s="1220"/>
      <c r="F224" s="1220"/>
      <c r="G224" s="1220"/>
      <c r="H224" s="1220"/>
      <c r="I224" s="1220"/>
      <c r="J224" s="1220"/>
      <c r="K224" s="1220"/>
      <c r="L224" s="1220"/>
      <c r="M224" s="1220"/>
      <c r="N224" s="1220"/>
      <c r="O224" s="1220"/>
      <c r="P224" s="1220"/>
      <c r="Q224" s="1220"/>
      <c r="R224" s="1220"/>
      <c r="S224" s="4749"/>
      <c r="T224" s="1220"/>
      <c r="U224" s="1220"/>
      <c r="V224" s="1220"/>
      <c r="W224" s="1220"/>
      <c r="X224" s="1220"/>
      <c r="Y224" s="1220"/>
      <c r="Z224" s="1220"/>
    </row>
    <row r="225" spans="1:26" ht="20.25" customHeight="1">
      <c r="A225" s="1220"/>
      <c r="B225" s="1220"/>
      <c r="C225" s="1220"/>
      <c r="D225" s="1220"/>
      <c r="E225" s="1220"/>
      <c r="F225" s="1220"/>
      <c r="G225" s="1220"/>
      <c r="H225" s="1220"/>
      <c r="I225" s="1220"/>
      <c r="J225" s="1220"/>
      <c r="K225" s="1220"/>
      <c r="L225" s="1220"/>
      <c r="M225" s="1220"/>
      <c r="N225" s="1220"/>
      <c r="O225" s="1220"/>
      <c r="P225" s="1220"/>
      <c r="Q225" s="1220"/>
      <c r="R225" s="1220"/>
      <c r="S225" s="4749"/>
      <c r="T225" s="1220"/>
      <c r="U225" s="1220"/>
      <c r="V225" s="1220"/>
      <c r="W225" s="1220"/>
      <c r="X225" s="1220"/>
      <c r="Y225" s="1220"/>
      <c r="Z225" s="1220"/>
    </row>
    <row r="226" spans="1:26" ht="20.25" customHeight="1">
      <c r="A226" s="1220"/>
      <c r="B226" s="1220"/>
      <c r="C226" s="1220"/>
      <c r="D226" s="1220"/>
      <c r="E226" s="1220"/>
      <c r="F226" s="1220"/>
      <c r="G226" s="1220"/>
      <c r="H226" s="1220"/>
      <c r="I226" s="1220"/>
      <c r="J226" s="1220"/>
      <c r="K226" s="1220"/>
      <c r="L226" s="1220"/>
      <c r="M226" s="1220"/>
      <c r="N226" s="1220"/>
      <c r="O226" s="1220"/>
      <c r="P226" s="1220"/>
      <c r="Q226" s="1220"/>
      <c r="R226" s="1220"/>
      <c r="S226" s="4749"/>
      <c r="T226" s="1220"/>
      <c r="U226" s="1220"/>
      <c r="V226" s="1220"/>
      <c r="W226" s="1220"/>
      <c r="X226" s="1220"/>
      <c r="Y226" s="1220"/>
      <c r="Z226" s="1220"/>
    </row>
    <row r="227" spans="1:26" ht="20.25" customHeight="1">
      <c r="A227" s="1220"/>
      <c r="B227" s="1220"/>
      <c r="C227" s="1220"/>
      <c r="D227" s="1220"/>
      <c r="E227" s="1220"/>
      <c r="F227" s="1220"/>
      <c r="G227" s="1220"/>
      <c r="H227" s="1220"/>
      <c r="I227" s="1220"/>
      <c r="J227" s="1220"/>
      <c r="K227" s="1220"/>
      <c r="L227" s="1220"/>
      <c r="M227" s="1220"/>
      <c r="N227" s="1220"/>
      <c r="O227" s="1220"/>
      <c r="P227" s="1220"/>
      <c r="Q227" s="1220"/>
      <c r="R227" s="1220"/>
      <c r="S227" s="4749"/>
      <c r="T227" s="1220"/>
      <c r="U227" s="1220"/>
      <c r="V227" s="1220"/>
      <c r="W227" s="1220"/>
      <c r="X227" s="1220"/>
      <c r="Y227" s="1220"/>
      <c r="Z227" s="1220"/>
    </row>
    <row r="228" spans="1:26" ht="20.25" customHeight="1">
      <c r="A228" s="1220"/>
      <c r="B228" s="1220"/>
      <c r="C228" s="1220"/>
      <c r="D228" s="1220"/>
      <c r="E228" s="1220"/>
      <c r="F228" s="1220"/>
      <c r="G228" s="1220"/>
      <c r="H228" s="1220"/>
      <c r="I228" s="1220"/>
      <c r="J228" s="1220"/>
      <c r="K228" s="1220"/>
      <c r="L228" s="1220"/>
      <c r="M228" s="1220"/>
      <c r="N228" s="1220"/>
      <c r="O228" s="1220"/>
      <c r="P228" s="1220"/>
      <c r="Q228" s="1220"/>
      <c r="R228" s="1220"/>
      <c r="S228" s="4749"/>
      <c r="T228" s="1220"/>
      <c r="U228" s="1220"/>
      <c r="V228" s="1220"/>
      <c r="W228" s="1220"/>
      <c r="X228" s="1220"/>
      <c r="Y228" s="1220"/>
      <c r="Z228" s="1220"/>
    </row>
    <row r="229" spans="1:26" ht="20.25" customHeight="1">
      <c r="A229" s="1220"/>
      <c r="B229" s="1220"/>
      <c r="C229" s="1220"/>
      <c r="D229" s="1220"/>
      <c r="E229" s="1220"/>
      <c r="F229" s="1220"/>
      <c r="G229" s="1220"/>
      <c r="H229" s="1220"/>
      <c r="I229" s="1220"/>
      <c r="J229" s="1220"/>
      <c r="K229" s="1220"/>
      <c r="L229" s="1220"/>
      <c r="M229" s="1220"/>
      <c r="N229" s="1220"/>
      <c r="O229" s="1220"/>
      <c r="P229" s="1220"/>
      <c r="Q229" s="1220"/>
      <c r="R229" s="1220"/>
      <c r="S229" s="4749"/>
      <c r="T229" s="1220"/>
      <c r="U229" s="1220"/>
      <c r="V229" s="1220"/>
      <c r="W229" s="1220"/>
      <c r="X229" s="1220"/>
      <c r="Y229" s="1220"/>
      <c r="Z229" s="1220"/>
    </row>
    <row r="230" spans="1:26" ht="20.25" customHeight="1">
      <c r="A230" s="1220"/>
      <c r="B230" s="1220"/>
      <c r="C230" s="1220"/>
      <c r="D230" s="1220"/>
      <c r="E230" s="1220"/>
      <c r="F230" s="1220"/>
      <c r="G230" s="1220"/>
      <c r="H230" s="1220"/>
      <c r="I230" s="1220"/>
      <c r="J230" s="1220"/>
      <c r="K230" s="1220"/>
      <c r="L230" s="1220"/>
      <c r="M230" s="1220"/>
      <c r="N230" s="1220"/>
      <c r="O230" s="1220"/>
      <c r="P230" s="1220"/>
      <c r="Q230" s="1220"/>
      <c r="R230" s="1220"/>
      <c r="S230" s="4749"/>
      <c r="T230" s="1220"/>
      <c r="U230" s="1220"/>
      <c r="V230" s="1220"/>
      <c r="W230" s="1220"/>
      <c r="X230" s="1220"/>
      <c r="Y230" s="1220"/>
      <c r="Z230" s="1220"/>
    </row>
    <row r="231" spans="1:26" ht="20.25" customHeight="1">
      <c r="A231" s="1220"/>
      <c r="B231" s="1220"/>
      <c r="C231" s="1220"/>
      <c r="D231" s="1220"/>
      <c r="E231" s="1220"/>
      <c r="F231" s="1220"/>
      <c r="G231" s="1220"/>
      <c r="H231" s="1220"/>
      <c r="I231" s="1220"/>
      <c r="J231" s="1220"/>
      <c r="K231" s="1220"/>
      <c r="L231" s="1220"/>
      <c r="M231" s="1220"/>
      <c r="N231" s="1220"/>
      <c r="O231" s="1220"/>
      <c r="P231" s="1220"/>
      <c r="Q231" s="1220"/>
      <c r="R231" s="1220"/>
      <c r="S231" s="4749"/>
      <c r="T231" s="1220"/>
      <c r="U231" s="1220"/>
      <c r="V231" s="1220"/>
      <c r="W231" s="1220"/>
      <c r="X231" s="1220"/>
      <c r="Y231" s="1220"/>
      <c r="Z231" s="1220"/>
    </row>
    <row r="232" spans="1:26" ht="20.25" customHeight="1">
      <c r="A232" s="1220"/>
      <c r="B232" s="1220"/>
      <c r="C232" s="1220"/>
      <c r="D232" s="1220"/>
      <c r="E232" s="1220"/>
      <c r="F232" s="1220"/>
      <c r="G232" s="1220"/>
      <c r="H232" s="1220"/>
      <c r="I232" s="1220"/>
      <c r="J232" s="1220"/>
      <c r="K232" s="1220"/>
      <c r="L232" s="1220"/>
      <c r="M232" s="1220"/>
      <c r="N232" s="1220"/>
      <c r="O232" s="1220"/>
      <c r="P232" s="1220"/>
      <c r="Q232" s="1220"/>
      <c r="R232" s="1220"/>
      <c r="S232" s="4749"/>
      <c r="T232" s="1220"/>
      <c r="U232" s="1220"/>
      <c r="V232" s="1220"/>
      <c r="W232" s="1220"/>
      <c r="X232" s="1220"/>
      <c r="Y232" s="1220"/>
      <c r="Z232" s="1220"/>
    </row>
    <row r="233" spans="1:26" ht="20.25" customHeight="1">
      <c r="A233" s="1220"/>
      <c r="B233" s="1220"/>
      <c r="C233" s="1220"/>
      <c r="D233" s="1220"/>
      <c r="E233" s="1220"/>
      <c r="F233" s="1220"/>
      <c r="G233" s="1220"/>
      <c r="H233" s="1220"/>
      <c r="I233" s="1220"/>
      <c r="J233" s="1220"/>
      <c r="K233" s="1220"/>
      <c r="L233" s="1220"/>
      <c r="M233" s="1220"/>
      <c r="N233" s="1220"/>
      <c r="O233" s="1220"/>
      <c r="P233" s="1220"/>
      <c r="Q233" s="1220"/>
      <c r="R233" s="1220"/>
      <c r="S233" s="4749"/>
      <c r="T233" s="1220"/>
      <c r="U233" s="1220"/>
      <c r="V233" s="1220"/>
      <c r="W233" s="1220"/>
      <c r="X233" s="1220"/>
      <c r="Y233" s="1220"/>
      <c r="Z233" s="1220"/>
    </row>
    <row r="234" spans="1:26" ht="20.25" customHeight="1">
      <c r="A234" s="1220"/>
      <c r="B234" s="1220"/>
      <c r="C234" s="1220"/>
      <c r="D234" s="1220"/>
      <c r="E234" s="1220"/>
      <c r="F234" s="1220"/>
      <c r="G234" s="1220"/>
      <c r="H234" s="1220"/>
      <c r="I234" s="1220"/>
      <c r="J234" s="1220"/>
      <c r="K234" s="1220"/>
      <c r="L234" s="1220"/>
      <c r="M234" s="1220"/>
      <c r="N234" s="1220"/>
      <c r="O234" s="1220"/>
      <c r="P234" s="1220"/>
      <c r="Q234" s="1220"/>
      <c r="R234" s="1220"/>
      <c r="S234" s="4749"/>
      <c r="T234" s="1220"/>
      <c r="U234" s="1220"/>
      <c r="V234" s="1220"/>
      <c r="W234" s="1220"/>
      <c r="X234" s="1220"/>
      <c r="Y234" s="1220"/>
      <c r="Z234" s="1220"/>
    </row>
    <row r="235" spans="1:26" ht="20.25" customHeight="1">
      <c r="A235" s="1220"/>
      <c r="B235" s="1220"/>
      <c r="C235" s="1220"/>
      <c r="D235" s="1220"/>
      <c r="E235" s="1220"/>
      <c r="F235" s="1220"/>
      <c r="G235" s="1220"/>
      <c r="H235" s="1220"/>
      <c r="I235" s="1220"/>
      <c r="J235" s="1220"/>
      <c r="K235" s="1220"/>
      <c r="L235" s="1220"/>
      <c r="M235" s="1220"/>
      <c r="N235" s="1220"/>
      <c r="O235" s="1220"/>
      <c r="P235" s="1220"/>
      <c r="Q235" s="1220"/>
      <c r="R235" s="1220"/>
      <c r="S235" s="4749"/>
      <c r="T235" s="1220"/>
      <c r="U235" s="1220"/>
      <c r="V235" s="1220"/>
      <c r="W235" s="1220"/>
      <c r="X235" s="1220"/>
      <c r="Y235" s="1220"/>
      <c r="Z235" s="1220"/>
    </row>
    <row r="236" spans="1:26" ht="20.25" customHeight="1">
      <c r="A236" s="1220"/>
      <c r="B236" s="1220"/>
      <c r="C236" s="1220"/>
      <c r="D236" s="1220"/>
      <c r="E236" s="1220"/>
      <c r="F236" s="1220"/>
      <c r="G236" s="1220"/>
      <c r="H236" s="1220"/>
      <c r="I236" s="1220"/>
      <c r="J236" s="1220"/>
      <c r="K236" s="1220"/>
      <c r="L236" s="1220"/>
      <c r="M236" s="1220"/>
      <c r="N236" s="1220"/>
      <c r="O236" s="1220"/>
      <c r="P236" s="1220"/>
      <c r="Q236" s="1220"/>
      <c r="R236" s="1220"/>
      <c r="S236" s="4749"/>
      <c r="T236" s="1220"/>
      <c r="U236" s="1220"/>
      <c r="V236" s="1220"/>
      <c r="W236" s="1220"/>
      <c r="X236" s="1220"/>
      <c r="Y236" s="1220"/>
      <c r="Z236" s="1220"/>
    </row>
    <row r="237" spans="1:26" ht="20.25" customHeight="1">
      <c r="A237" s="1220"/>
      <c r="B237" s="1220"/>
      <c r="C237" s="1220"/>
      <c r="D237" s="1220"/>
      <c r="E237" s="1220"/>
      <c r="F237" s="1220"/>
      <c r="G237" s="1220"/>
      <c r="H237" s="1220"/>
      <c r="I237" s="1220"/>
      <c r="J237" s="1220"/>
      <c r="K237" s="1220"/>
      <c r="L237" s="1220"/>
      <c r="M237" s="1220"/>
      <c r="N237" s="1220"/>
      <c r="O237" s="1220"/>
      <c r="P237" s="1220"/>
      <c r="Q237" s="1220"/>
      <c r="R237" s="1220"/>
      <c r="S237" s="4749"/>
      <c r="T237" s="1220"/>
      <c r="U237" s="1220"/>
      <c r="V237" s="1220"/>
      <c r="W237" s="1220"/>
      <c r="X237" s="1220"/>
      <c r="Y237" s="1220"/>
      <c r="Z237" s="1220"/>
    </row>
    <row r="238" spans="1:26" ht="20.25" customHeight="1">
      <c r="A238" s="1220"/>
      <c r="B238" s="1220"/>
      <c r="C238" s="1220"/>
      <c r="D238" s="1220"/>
      <c r="E238" s="1220"/>
      <c r="F238" s="1220"/>
      <c r="G238" s="1220"/>
      <c r="H238" s="1220"/>
      <c r="I238" s="1220"/>
      <c r="J238" s="1220"/>
      <c r="K238" s="1220"/>
      <c r="L238" s="1220"/>
      <c r="M238" s="1220"/>
      <c r="N238" s="1220"/>
      <c r="O238" s="1220"/>
      <c r="P238" s="1220"/>
      <c r="Q238" s="1220"/>
      <c r="R238" s="1220"/>
      <c r="S238" s="4749"/>
      <c r="T238" s="1220"/>
      <c r="U238" s="1220"/>
      <c r="V238" s="1220"/>
      <c r="W238" s="1220"/>
      <c r="X238" s="1220"/>
      <c r="Y238" s="1220"/>
      <c r="Z238" s="1220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E27" sqref="E27"/>
    </sheetView>
  </sheetViews>
  <sheetFormatPr defaultColWidth="14.42578125" defaultRowHeight="12.75"/>
  <cols>
    <col min="1" max="1" width="73.28515625" style="4695" customWidth="1"/>
    <col min="2" max="17" width="9.140625" style="4695" customWidth="1"/>
    <col min="18" max="18" width="10.28515625" style="4695" customWidth="1"/>
    <col min="19" max="19" width="10.5703125" style="4695" customWidth="1"/>
    <col min="20" max="26" width="8" style="4695" customWidth="1"/>
    <col min="27" max="16384" width="14.42578125" style="4695"/>
  </cols>
  <sheetData>
    <row r="1" spans="1:26" ht="54" customHeight="1">
      <c r="A1" s="7213" t="s">
        <v>206</v>
      </c>
      <c r="B1" s="7212"/>
      <c r="C1" s="7212"/>
      <c r="D1" s="7212"/>
      <c r="E1" s="7212"/>
      <c r="F1" s="7212"/>
      <c r="G1" s="7212"/>
      <c r="H1" s="7212"/>
      <c r="I1" s="7212"/>
      <c r="J1" s="7212"/>
      <c r="K1" s="7212"/>
      <c r="L1" s="7212"/>
      <c r="M1" s="7212"/>
      <c r="N1" s="7212"/>
      <c r="O1" s="7212"/>
      <c r="P1" s="7212"/>
      <c r="Q1" s="7212"/>
      <c r="R1" s="7212"/>
      <c r="S1" s="7212"/>
      <c r="T1" s="1220"/>
      <c r="U1" s="1220"/>
      <c r="V1" s="1220"/>
      <c r="W1" s="1220"/>
      <c r="X1" s="1220"/>
      <c r="Y1" s="1220"/>
      <c r="Z1" s="1220"/>
    </row>
    <row r="2" spans="1:26" ht="30" customHeight="1">
      <c r="A2" s="7213" t="s">
        <v>427</v>
      </c>
      <c r="B2" s="7212"/>
      <c r="C2" s="7212"/>
      <c r="D2" s="7212"/>
      <c r="E2" s="7212"/>
      <c r="F2" s="7212"/>
      <c r="G2" s="7212"/>
      <c r="H2" s="7212"/>
      <c r="I2" s="7212"/>
      <c r="J2" s="7212"/>
      <c r="K2" s="7212"/>
      <c r="L2" s="7212"/>
      <c r="M2" s="7212"/>
      <c r="N2" s="7212"/>
      <c r="O2" s="7212"/>
      <c r="P2" s="7212"/>
      <c r="Q2" s="7212"/>
      <c r="R2" s="7212"/>
      <c r="S2" s="7212"/>
      <c r="T2" s="1220"/>
      <c r="U2" s="1220"/>
      <c r="V2" s="1220"/>
      <c r="W2" s="1220"/>
      <c r="X2" s="1220"/>
      <c r="Y2" s="1220"/>
      <c r="Z2" s="1220"/>
    </row>
    <row r="3" spans="1:26" ht="20.25" customHeight="1" thickBot="1">
      <c r="A3" s="4694"/>
      <c r="B3" s="1221"/>
      <c r="C3" s="1221"/>
      <c r="D3" s="1221"/>
      <c r="E3" s="1221"/>
      <c r="F3" s="1221"/>
      <c r="G3" s="1221"/>
      <c r="H3" s="1221"/>
      <c r="I3" s="1221"/>
      <c r="J3" s="1221"/>
      <c r="K3" s="1221"/>
      <c r="L3" s="1221"/>
      <c r="M3" s="1221"/>
      <c r="N3" s="1221"/>
      <c r="O3" s="1221"/>
      <c r="P3" s="1221"/>
      <c r="Q3" s="1221"/>
      <c r="R3" s="1221"/>
      <c r="S3" s="1222"/>
      <c r="T3" s="1220"/>
      <c r="U3" s="1220"/>
      <c r="V3" s="1220"/>
      <c r="W3" s="1220"/>
      <c r="X3" s="1220"/>
      <c r="Y3" s="1220"/>
      <c r="Z3" s="1220"/>
    </row>
    <row r="4" spans="1:26" ht="24.75" customHeight="1">
      <c r="A4" s="7215" t="s">
        <v>1</v>
      </c>
      <c r="B4" s="7215" t="s">
        <v>2</v>
      </c>
      <c r="C4" s="7217"/>
      <c r="D4" s="7217"/>
      <c r="E4" s="7215" t="s">
        <v>3</v>
      </c>
      <c r="F4" s="7217"/>
      <c r="G4" s="7218"/>
      <c r="H4" s="7219" t="s">
        <v>4</v>
      </c>
      <c r="I4" s="7217"/>
      <c r="J4" s="7217"/>
      <c r="K4" s="7215" t="s">
        <v>5</v>
      </c>
      <c r="L4" s="7217"/>
      <c r="M4" s="7218"/>
      <c r="N4" s="7227">
        <v>5</v>
      </c>
      <c r="O4" s="7217"/>
      <c r="P4" s="7217"/>
      <c r="Q4" s="7215" t="s">
        <v>22</v>
      </c>
      <c r="R4" s="7217"/>
      <c r="S4" s="7218"/>
      <c r="T4" s="1220"/>
      <c r="U4" s="1220"/>
      <c r="V4" s="1220"/>
      <c r="W4" s="1220"/>
      <c r="X4" s="1220"/>
      <c r="Y4" s="1220"/>
      <c r="Z4" s="1220"/>
    </row>
    <row r="5" spans="1:26" ht="42" customHeight="1" thickBot="1">
      <c r="A5" s="7220"/>
      <c r="B5" s="7220"/>
      <c r="C5" s="7221"/>
      <c r="D5" s="7221"/>
      <c r="E5" s="7222"/>
      <c r="F5" s="7223"/>
      <c r="G5" s="7224"/>
      <c r="H5" s="7223"/>
      <c r="I5" s="7223"/>
      <c r="J5" s="7223"/>
      <c r="K5" s="7216"/>
      <c r="L5" s="7225"/>
      <c r="M5" s="7226"/>
      <c r="N5" s="7220"/>
      <c r="O5" s="7221"/>
      <c r="P5" s="7221"/>
      <c r="Q5" s="7216"/>
      <c r="R5" s="7225"/>
      <c r="S5" s="7226"/>
      <c r="T5" s="1220"/>
      <c r="U5" s="1220"/>
      <c r="V5" s="1220"/>
      <c r="W5" s="1220"/>
      <c r="X5" s="1220"/>
      <c r="Y5" s="1220"/>
      <c r="Z5" s="1220"/>
    </row>
    <row r="6" spans="1:26" ht="184.5" customHeight="1" thickBot="1">
      <c r="A6" s="7220"/>
      <c r="B6" s="1226" t="s">
        <v>7</v>
      </c>
      <c r="C6" s="1226" t="s">
        <v>8</v>
      </c>
      <c r="D6" s="1226" t="s">
        <v>9</v>
      </c>
      <c r="E6" s="1226" t="s">
        <v>7</v>
      </c>
      <c r="F6" s="1226" t="s">
        <v>8</v>
      </c>
      <c r="G6" s="1226" t="s">
        <v>9</v>
      </c>
      <c r="H6" s="1226" t="s">
        <v>7</v>
      </c>
      <c r="I6" s="1226" t="s">
        <v>8</v>
      </c>
      <c r="J6" s="1226" t="s">
        <v>9</v>
      </c>
      <c r="K6" s="1226" t="s">
        <v>7</v>
      </c>
      <c r="L6" s="1226" t="s">
        <v>8</v>
      </c>
      <c r="M6" s="1226" t="s">
        <v>9</v>
      </c>
      <c r="N6" s="1226" t="s">
        <v>7</v>
      </c>
      <c r="O6" s="1226" t="s">
        <v>8</v>
      </c>
      <c r="P6" s="1226" t="s">
        <v>9</v>
      </c>
      <c r="Q6" s="1226" t="s">
        <v>7</v>
      </c>
      <c r="R6" s="1226" t="s">
        <v>8</v>
      </c>
      <c r="S6" s="4752" t="s">
        <v>9</v>
      </c>
      <c r="T6" s="1220"/>
      <c r="U6" s="1220"/>
      <c r="V6" s="1220"/>
      <c r="W6" s="1220"/>
      <c r="X6" s="1220"/>
      <c r="Y6" s="1220"/>
      <c r="Z6" s="1220"/>
    </row>
    <row r="7" spans="1:26" ht="21" customHeight="1" thickBot="1">
      <c r="A7" s="4760" t="s">
        <v>10</v>
      </c>
      <c r="B7" s="4753"/>
      <c r="C7" s="4754"/>
      <c r="D7" s="4755"/>
      <c r="E7" s="4756"/>
      <c r="F7" s="4756"/>
      <c r="G7" s="4757"/>
      <c r="H7" s="4753"/>
      <c r="I7" s="4756"/>
      <c r="J7" s="4758"/>
      <c r="K7" s="4756"/>
      <c r="L7" s="4756"/>
      <c r="M7" s="4757"/>
      <c r="N7" s="4753"/>
      <c r="O7" s="4756"/>
      <c r="P7" s="4758"/>
      <c r="Q7" s="4759"/>
      <c r="R7" s="4759"/>
      <c r="S7" s="4761"/>
      <c r="T7" s="1220"/>
      <c r="U7" s="1220"/>
      <c r="V7" s="1220"/>
      <c r="W7" s="1220"/>
      <c r="X7" s="1220"/>
      <c r="Y7" s="1220"/>
      <c r="Z7" s="1220"/>
    </row>
    <row r="8" spans="1:26" ht="21" customHeight="1">
      <c r="A8" s="1227" t="s">
        <v>211</v>
      </c>
      <c r="B8" s="1228">
        <f t="shared" ref="B8:P9" si="0">SUM(B13,B17)</f>
        <v>0</v>
      </c>
      <c r="C8" s="1489">
        <f t="shared" si="0"/>
        <v>0</v>
      </c>
      <c r="D8" s="1490">
        <f t="shared" si="0"/>
        <v>0</v>
      </c>
      <c r="E8" s="1228">
        <f t="shared" si="0"/>
        <v>0</v>
      </c>
      <c r="F8" s="1489">
        <f t="shared" si="0"/>
        <v>13</v>
      </c>
      <c r="G8" s="1490">
        <f t="shared" si="0"/>
        <v>13</v>
      </c>
      <c r="H8" s="1228">
        <f t="shared" si="0"/>
        <v>0</v>
      </c>
      <c r="I8" s="1489">
        <f t="shared" si="0"/>
        <v>14</v>
      </c>
      <c r="J8" s="1490">
        <f t="shared" si="0"/>
        <v>14</v>
      </c>
      <c r="K8" s="1228">
        <f t="shared" si="0"/>
        <v>0</v>
      </c>
      <c r="L8" s="1489">
        <f t="shared" si="0"/>
        <v>0</v>
      </c>
      <c r="M8" s="1490">
        <f t="shared" si="0"/>
        <v>0</v>
      </c>
      <c r="N8" s="1228">
        <f t="shared" si="0"/>
        <v>0</v>
      </c>
      <c r="O8" s="1489">
        <f t="shared" si="0"/>
        <v>0</v>
      </c>
      <c r="P8" s="1490">
        <f t="shared" si="0"/>
        <v>0</v>
      </c>
      <c r="Q8" s="1229">
        <f t="shared" ref="Q8:R9" si="1">SUM(B8,E8,H8,K8,N8)</f>
        <v>0</v>
      </c>
      <c r="R8" s="1229">
        <f t="shared" si="1"/>
        <v>27</v>
      </c>
      <c r="S8" s="1229">
        <f t="shared" ref="S8:S9" si="2">SUM(Q8:R8)</f>
        <v>27</v>
      </c>
      <c r="T8" s="1220"/>
      <c r="U8" s="1220"/>
      <c r="V8" s="1220"/>
      <c r="W8" s="1220"/>
      <c r="X8" s="1220"/>
      <c r="Y8" s="1220"/>
      <c r="Z8" s="1220"/>
    </row>
    <row r="9" spans="1:26" ht="37.5" customHeight="1" thickBot="1">
      <c r="A9" s="1230" t="s">
        <v>228</v>
      </c>
      <c r="B9" s="1231">
        <f t="shared" si="0"/>
        <v>0</v>
      </c>
      <c r="C9" s="1488">
        <f t="shared" si="0"/>
        <v>11</v>
      </c>
      <c r="D9" s="1232">
        <f t="shared" si="0"/>
        <v>11</v>
      </c>
      <c r="E9" s="1231">
        <f t="shared" si="0"/>
        <v>0</v>
      </c>
      <c r="F9" s="1488">
        <f t="shared" si="0"/>
        <v>12</v>
      </c>
      <c r="G9" s="1232">
        <f t="shared" si="0"/>
        <v>12</v>
      </c>
      <c r="H9" s="1231">
        <f t="shared" si="0"/>
        <v>10</v>
      </c>
      <c r="I9" s="1488">
        <f t="shared" si="0"/>
        <v>9</v>
      </c>
      <c r="J9" s="1232">
        <f t="shared" si="0"/>
        <v>19</v>
      </c>
      <c r="K9" s="1231">
        <f t="shared" si="0"/>
        <v>16</v>
      </c>
      <c r="L9" s="1488">
        <f t="shared" si="0"/>
        <v>20</v>
      </c>
      <c r="M9" s="1232">
        <f t="shared" si="0"/>
        <v>36</v>
      </c>
      <c r="N9" s="1231">
        <f t="shared" si="0"/>
        <v>10</v>
      </c>
      <c r="O9" s="1488">
        <f t="shared" si="0"/>
        <v>21</v>
      </c>
      <c r="P9" s="1232">
        <f t="shared" si="0"/>
        <v>31</v>
      </c>
      <c r="Q9" s="1233">
        <f t="shared" si="1"/>
        <v>36</v>
      </c>
      <c r="R9" s="1233">
        <f t="shared" si="1"/>
        <v>73</v>
      </c>
      <c r="S9" s="1233">
        <f t="shared" si="2"/>
        <v>109</v>
      </c>
      <c r="T9" s="1220"/>
      <c r="U9" s="1220"/>
      <c r="V9" s="1220"/>
      <c r="W9" s="1220"/>
      <c r="X9" s="1220"/>
      <c r="Y9" s="1220"/>
      <c r="Z9" s="1220"/>
    </row>
    <row r="10" spans="1:26" ht="24" customHeight="1" thickBot="1">
      <c r="A10" s="1234" t="s">
        <v>14</v>
      </c>
      <c r="B10" s="1235">
        <f t="shared" ref="B10:S10" si="3">SUM(B8:B9)</f>
        <v>0</v>
      </c>
      <c r="C10" s="1235">
        <f t="shared" si="3"/>
        <v>11</v>
      </c>
      <c r="D10" s="1235">
        <f t="shared" si="3"/>
        <v>11</v>
      </c>
      <c r="E10" s="1235">
        <f t="shared" si="3"/>
        <v>0</v>
      </c>
      <c r="F10" s="1235">
        <f t="shared" si="3"/>
        <v>25</v>
      </c>
      <c r="G10" s="1235">
        <f t="shared" si="3"/>
        <v>25</v>
      </c>
      <c r="H10" s="1235">
        <f t="shared" si="3"/>
        <v>10</v>
      </c>
      <c r="I10" s="1235">
        <f t="shared" si="3"/>
        <v>23</v>
      </c>
      <c r="J10" s="1235">
        <f t="shared" si="3"/>
        <v>33</v>
      </c>
      <c r="K10" s="1235">
        <f t="shared" si="3"/>
        <v>16</v>
      </c>
      <c r="L10" s="1235">
        <f t="shared" si="3"/>
        <v>20</v>
      </c>
      <c r="M10" s="1235">
        <f t="shared" si="3"/>
        <v>36</v>
      </c>
      <c r="N10" s="1235">
        <f t="shared" si="3"/>
        <v>10</v>
      </c>
      <c r="O10" s="1235">
        <f t="shared" si="3"/>
        <v>21</v>
      </c>
      <c r="P10" s="1235">
        <f t="shared" si="3"/>
        <v>31</v>
      </c>
      <c r="Q10" s="1235">
        <f t="shared" si="3"/>
        <v>36</v>
      </c>
      <c r="R10" s="1235">
        <f t="shared" si="3"/>
        <v>100</v>
      </c>
      <c r="S10" s="1236">
        <f t="shared" si="3"/>
        <v>136</v>
      </c>
      <c r="T10" s="1220"/>
      <c r="U10" s="1220"/>
      <c r="V10" s="1220"/>
      <c r="W10" s="1220"/>
      <c r="X10" s="1220"/>
      <c r="Y10" s="1220"/>
      <c r="Z10" s="1220"/>
    </row>
    <row r="11" spans="1:26" ht="20.25" customHeight="1" thickBot="1">
      <c r="A11" s="1223" t="s">
        <v>15</v>
      </c>
      <c r="B11" s="1217"/>
      <c r="C11" s="1218"/>
      <c r="D11" s="1216"/>
      <c r="E11" s="1217"/>
      <c r="F11" s="1218"/>
      <c r="G11" s="1216"/>
      <c r="H11" s="1217"/>
      <c r="I11" s="1218"/>
      <c r="J11" s="1216"/>
      <c r="K11" s="1217"/>
      <c r="L11" s="1218"/>
      <c r="M11" s="1216"/>
      <c r="N11" s="1217"/>
      <c r="O11" s="1218"/>
      <c r="P11" s="1216"/>
      <c r="Q11" s="1217"/>
      <c r="R11" s="1218"/>
      <c r="S11" s="1216"/>
      <c r="T11" s="1220"/>
      <c r="U11" s="1220"/>
      <c r="V11" s="1220"/>
      <c r="W11" s="1220"/>
      <c r="X11" s="1220"/>
      <c r="Y11" s="1220"/>
      <c r="Z11" s="1220"/>
    </row>
    <row r="12" spans="1:26" ht="20.25" customHeight="1" thickBot="1">
      <c r="A12" s="1224" t="s">
        <v>16</v>
      </c>
      <c r="B12" s="1214"/>
      <c r="C12" s="1215"/>
      <c r="D12" s="1216"/>
      <c r="E12" s="1214"/>
      <c r="F12" s="1215"/>
      <c r="G12" s="1216"/>
      <c r="H12" s="1214"/>
      <c r="I12" s="1215"/>
      <c r="J12" s="1216"/>
      <c r="K12" s="1214"/>
      <c r="L12" s="1215"/>
      <c r="M12" s="1216"/>
      <c r="N12" s="1217"/>
      <c r="O12" s="1218"/>
      <c r="P12" s="1216"/>
      <c r="Q12" s="1217"/>
      <c r="R12" s="1218"/>
      <c r="S12" s="1216"/>
      <c r="T12" s="1220"/>
      <c r="U12" s="1220"/>
      <c r="V12" s="1220"/>
      <c r="W12" s="1220"/>
      <c r="X12" s="1220"/>
      <c r="Y12" s="1220"/>
      <c r="Z12" s="1220"/>
    </row>
    <row r="13" spans="1:26" ht="25.5" customHeight="1">
      <c r="A13" s="1237" t="s">
        <v>211</v>
      </c>
      <c r="B13" s="1238">
        <v>0</v>
      </c>
      <c r="C13" s="1239">
        <v>0</v>
      </c>
      <c r="D13" s="1240">
        <f>B13+C13</f>
        <v>0</v>
      </c>
      <c r="E13" s="1238">
        <v>0</v>
      </c>
      <c r="F13" s="1239">
        <v>13</v>
      </c>
      <c r="G13" s="1240">
        <f>E13+F13</f>
        <v>13</v>
      </c>
      <c r="H13" s="1238">
        <v>0</v>
      </c>
      <c r="I13" s="1239">
        <v>14</v>
      </c>
      <c r="J13" s="1240">
        <f>H13+I13</f>
        <v>14</v>
      </c>
      <c r="K13" s="1238">
        <v>0</v>
      </c>
      <c r="L13" s="1239">
        <v>0</v>
      </c>
      <c r="M13" s="1240">
        <f>K13+L13</f>
        <v>0</v>
      </c>
      <c r="N13" s="1238">
        <v>0</v>
      </c>
      <c r="O13" s="1239">
        <v>0</v>
      </c>
      <c r="P13" s="1240">
        <f>N13+O13</f>
        <v>0</v>
      </c>
      <c r="Q13" s="1229">
        <f t="shared" ref="Q13:R14" si="4">B13+E13+H13+K13+N13</f>
        <v>0</v>
      </c>
      <c r="R13" s="1229">
        <f t="shared" si="4"/>
        <v>27</v>
      </c>
      <c r="S13" s="1229">
        <f t="shared" ref="S13:S14" si="5">Q13+R13</f>
        <v>27</v>
      </c>
      <c r="T13" s="1220"/>
      <c r="U13" s="1220"/>
      <c r="V13" s="1220"/>
      <c r="W13" s="1220"/>
      <c r="X13" s="1220"/>
      <c r="Y13" s="1220"/>
      <c r="Z13" s="1220"/>
    </row>
    <row r="14" spans="1:26" ht="33" customHeight="1" thickBot="1">
      <c r="A14" s="1241" t="s">
        <v>228</v>
      </c>
      <c r="B14" s="1242">
        <v>0</v>
      </c>
      <c r="C14" s="1243">
        <v>9</v>
      </c>
      <c r="D14" s="1240">
        <f t="shared" ref="D14" si="6">SUM(B14:C14)</f>
        <v>9</v>
      </c>
      <c r="E14" s="1242">
        <v>0</v>
      </c>
      <c r="F14" s="1243">
        <v>12</v>
      </c>
      <c r="G14" s="1240">
        <f t="shared" ref="G14" si="7">SUM(E14:F14)</f>
        <v>12</v>
      </c>
      <c r="H14" s="1242">
        <v>10</v>
      </c>
      <c r="I14" s="1243">
        <v>9</v>
      </c>
      <c r="J14" s="1240">
        <f t="shared" ref="J14" si="8">SUM(H14:I14)</f>
        <v>19</v>
      </c>
      <c r="K14" s="1242">
        <v>16</v>
      </c>
      <c r="L14" s="1243">
        <v>19</v>
      </c>
      <c r="M14" s="1240">
        <f t="shared" ref="M14" si="9">SUM(K14:L14)</f>
        <v>35</v>
      </c>
      <c r="N14" s="1242">
        <v>10</v>
      </c>
      <c r="O14" s="1243">
        <v>21</v>
      </c>
      <c r="P14" s="1240">
        <f t="shared" ref="P14" si="10">SUM(N14:O14)</f>
        <v>31</v>
      </c>
      <c r="Q14" s="1233">
        <f t="shared" si="4"/>
        <v>36</v>
      </c>
      <c r="R14" s="1233">
        <f t="shared" si="4"/>
        <v>70</v>
      </c>
      <c r="S14" s="1233">
        <f t="shared" si="5"/>
        <v>106</v>
      </c>
      <c r="T14" s="1220"/>
      <c r="U14" s="1220"/>
      <c r="V14" s="1220"/>
      <c r="W14" s="1220"/>
      <c r="X14" s="1220"/>
      <c r="Y14" s="1220"/>
      <c r="Z14" s="1220"/>
    </row>
    <row r="15" spans="1:26" ht="27" customHeight="1" thickBot="1">
      <c r="A15" s="1225" t="s">
        <v>17</v>
      </c>
      <c r="B15" s="1235">
        <f t="shared" ref="B15:S15" si="11">SUM(B13:B14)</f>
        <v>0</v>
      </c>
      <c r="C15" s="1235">
        <f t="shared" si="11"/>
        <v>9</v>
      </c>
      <c r="D15" s="1235">
        <f t="shared" si="11"/>
        <v>9</v>
      </c>
      <c r="E15" s="1235">
        <f t="shared" si="11"/>
        <v>0</v>
      </c>
      <c r="F15" s="1235">
        <f t="shared" si="11"/>
        <v>25</v>
      </c>
      <c r="G15" s="1235">
        <f t="shared" si="11"/>
        <v>25</v>
      </c>
      <c r="H15" s="1235">
        <f t="shared" si="11"/>
        <v>10</v>
      </c>
      <c r="I15" s="1235">
        <f t="shared" si="11"/>
        <v>23</v>
      </c>
      <c r="J15" s="1235">
        <f t="shared" si="11"/>
        <v>33</v>
      </c>
      <c r="K15" s="1235">
        <f t="shared" si="11"/>
        <v>16</v>
      </c>
      <c r="L15" s="1235">
        <f t="shared" si="11"/>
        <v>19</v>
      </c>
      <c r="M15" s="1235">
        <f t="shared" si="11"/>
        <v>35</v>
      </c>
      <c r="N15" s="1235">
        <f t="shared" si="11"/>
        <v>10</v>
      </c>
      <c r="O15" s="1235">
        <f t="shared" si="11"/>
        <v>21</v>
      </c>
      <c r="P15" s="1235">
        <f t="shared" si="11"/>
        <v>31</v>
      </c>
      <c r="Q15" s="1235">
        <f t="shared" si="11"/>
        <v>36</v>
      </c>
      <c r="R15" s="1235">
        <f t="shared" si="11"/>
        <v>97</v>
      </c>
      <c r="S15" s="1236">
        <f t="shared" si="11"/>
        <v>133</v>
      </c>
      <c r="T15" s="1220"/>
      <c r="U15" s="1220"/>
      <c r="V15" s="1220"/>
      <c r="W15" s="1220"/>
      <c r="X15" s="1220"/>
      <c r="Y15" s="1220"/>
      <c r="Z15" s="1220"/>
    </row>
    <row r="16" spans="1:26" ht="21" customHeight="1" thickBot="1">
      <c r="A16" s="1224" t="s">
        <v>18</v>
      </c>
      <c r="B16" s="1214"/>
      <c r="C16" s="1215"/>
      <c r="D16" s="1216"/>
      <c r="E16" s="1214"/>
      <c r="F16" s="1215"/>
      <c r="G16" s="1216"/>
      <c r="H16" s="1214"/>
      <c r="I16" s="1215"/>
      <c r="J16" s="1216"/>
      <c r="K16" s="1214"/>
      <c r="L16" s="1215"/>
      <c r="M16" s="1216"/>
      <c r="N16" s="1217"/>
      <c r="O16" s="1218"/>
      <c r="P16" s="1216"/>
      <c r="Q16" s="1217"/>
      <c r="R16" s="1218"/>
      <c r="S16" s="1216"/>
      <c r="T16" s="1220"/>
      <c r="U16" s="1220"/>
      <c r="V16" s="1220"/>
      <c r="W16" s="1220"/>
      <c r="X16" s="1220"/>
      <c r="Y16" s="1220"/>
      <c r="Z16" s="1220"/>
    </row>
    <row r="17" spans="1:26" ht="24.75" customHeight="1">
      <c r="A17" s="1237" t="s">
        <v>211</v>
      </c>
      <c r="B17" s="1238">
        <v>0</v>
      </c>
      <c r="C17" s="1239">
        <v>0</v>
      </c>
      <c r="D17" s="1240">
        <f>B17+C17</f>
        <v>0</v>
      </c>
      <c r="E17" s="1238">
        <v>0</v>
      </c>
      <c r="F17" s="1239">
        <v>0</v>
      </c>
      <c r="G17" s="1240">
        <f>E17+F17</f>
        <v>0</v>
      </c>
      <c r="H17" s="1238">
        <v>0</v>
      </c>
      <c r="I17" s="1239">
        <v>0</v>
      </c>
      <c r="J17" s="1240">
        <f>H17+I17</f>
        <v>0</v>
      </c>
      <c r="K17" s="1238">
        <v>0</v>
      </c>
      <c r="L17" s="1239">
        <v>0</v>
      </c>
      <c r="M17" s="1240">
        <f>K17+L17</f>
        <v>0</v>
      </c>
      <c r="N17" s="1238">
        <v>0</v>
      </c>
      <c r="O17" s="1239">
        <v>0</v>
      </c>
      <c r="P17" s="1240">
        <f>N17+O17</f>
        <v>0</v>
      </c>
      <c r="Q17" s="1229">
        <f t="shared" ref="Q17:R18" si="12">B17+E17+H17+K17+N17</f>
        <v>0</v>
      </c>
      <c r="R17" s="1229">
        <f t="shared" si="12"/>
        <v>0</v>
      </c>
      <c r="S17" s="1229">
        <f t="shared" ref="S17:S18" si="13">Q17+R17</f>
        <v>0</v>
      </c>
      <c r="T17" s="1220"/>
      <c r="U17" s="1220"/>
      <c r="V17" s="1220"/>
      <c r="W17" s="1220"/>
      <c r="X17" s="1220"/>
      <c r="Y17" s="1220"/>
      <c r="Z17" s="1220"/>
    </row>
    <row r="18" spans="1:26" ht="25.5" customHeight="1" thickBot="1">
      <c r="A18" s="1241" t="s">
        <v>228</v>
      </c>
      <c r="B18" s="1242">
        <v>0</v>
      </c>
      <c r="C18" s="1243">
        <v>2</v>
      </c>
      <c r="D18" s="1240">
        <f>B18+C18</f>
        <v>2</v>
      </c>
      <c r="E18" s="1242">
        <v>0</v>
      </c>
      <c r="F18" s="1243">
        <v>0</v>
      </c>
      <c r="G18" s="1240">
        <f>E18+F18</f>
        <v>0</v>
      </c>
      <c r="H18" s="1242">
        <v>0</v>
      </c>
      <c r="I18" s="1243">
        <v>0</v>
      </c>
      <c r="J18" s="1240">
        <f>H18+I18</f>
        <v>0</v>
      </c>
      <c r="K18" s="1242">
        <v>0</v>
      </c>
      <c r="L18" s="1243">
        <v>1</v>
      </c>
      <c r="M18" s="1240">
        <f>K18+L18</f>
        <v>1</v>
      </c>
      <c r="N18" s="1242">
        <v>0</v>
      </c>
      <c r="O18" s="1243">
        <v>0</v>
      </c>
      <c r="P18" s="1240">
        <f>N18+O18</f>
        <v>0</v>
      </c>
      <c r="Q18" s="1233">
        <f t="shared" si="12"/>
        <v>0</v>
      </c>
      <c r="R18" s="1233">
        <f t="shared" si="12"/>
        <v>3</v>
      </c>
      <c r="S18" s="1233">
        <f t="shared" si="13"/>
        <v>3</v>
      </c>
      <c r="T18" s="1220"/>
      <c r="U18" s="1220"/>
      <c r="V18" s="1220"/>
      <c r="W18" s="1220"/>
      <c r="X18" s="1220"/>
      <c r="Y18" s="1220"/>
      <c r="Z18" s="1220"/>
    </row>
    <row r="19" spans="1:26" ht="35.25" customHeight="1" thickBot="1">
      <c r="A19" s="1234" t="s">
        <v>19</v>
      </c>
      <c r="B19" s="1236">
        <f t="shared" ref="B19:S19" si="14">SUM(B17:B18)</f>
        <v>0</v>
      </c>
      <c r="C19" s="1236">
        <f t="shared" si="14"/>
        <v>2</v>
      </c>
      <c r="D19" s="1236">
        <f t="shared" si="14"/>
        <v>2</v>
      </c>
      <c r="E19" s="1236">
        <f t="shared" si="14"/>
        <v>0</v>
      </c>
      <c r="F19" s="1236">
        <f t="shared" si="14"/>
        <v>0</v>
      </c>
      <c r="G19" s="1236">
        <f t="shared" si="14"/>
        <v>0</v>
      </c>
      <c r="H19" s="1236">
        <f t="shared" si="14"/>
        <v>0</v>
      </c>
      <c r="I19" s="1236">
        <f t="shared" si="14"/>
        <v>0</v>
      </c>
      <c r="J19" s="1236">
        <f t="shared" si="14"/>
        <v>0</v>
      </c>
      <c r="K19" s="1236">
        <f t="shared" si="14"/>
        <v>0</v>
      </c>
      <c r="L19" s="1236">
        <f t="shared" si="14"/>
        <v>1</v>
      </c>
      <c r="M19" s="1236">
        <f t="shared" si="14"/>
        <v>1</v>
      </c>
      <c r="N19" s="1236">
        <f t="shared" si="14"/>
        <v>0</v>
      </c>
      <c r="O19" s="1236">
        <f t="shared" si="14"/>
        <v>0</v>
      </c>
      <c r="P19" s="1236">
        <f t="shared" si="14"/>
        <v>0</v>
      </c>
      <c r="Q19" s="1236">
        <f t="shared" si="14"/>
        <v>0</v>
      </c>
      <c r="R19" s="1236">
        <f t="shared" si="14"/>
        <v>3</v>
      </c>
      <c r="S19" s="1236">
        <f t="shared" si="14"/>
        <v>3</v>
      </c>
      <c r="T19" s="1220"/>
      <c r="U19" s="1220"/>
      <c r="V19" s="1220"/>
      <c r="W19" s="1220"/>
      <c r="X19" s="1220"/>
      <c r="Y19" s="1220"/>
      <c r="Z19" s="1220"/>
    </row>
    <row r="20" spans="1:26" ht="32.25" customHeight="1" thickBot="1">
      <c r="A20" s="1225" t="s">
        <v>229</v>
      </c>
      <c r="B20" s="1431">
        <f t="shared" ref="B20:S20" si="15">SUM(B15,B19)</f>
        <v>0</v>
      </c>
      <c r="C20" s="1431">
        <f t="shared" si="15"/>
        <v>11</v>
      </c>
      <c r="D20" s="1431">
        <f t="shared" si="15"/>
        <v>11</v>
      </c>
      <c r="E20" s="1431">
        <f t="shared" si="15"/>
        <v>0</v>
      </c>
      <c r="F20" s="1431">
        <f t="shared" si="15"/>
        <v>25</v>
      </c>
      <c r="G20" s="1431">
        <f t="shared" si="15"/>
        <v>25</v>
      </c>
      <c r="H20" s="1431">
        <f t="shared" si="15"/>
        <v>10</v>
      </c>
      <c r="I20" s="1431">
        <f t="shared" si="15"/>
        <v>23</v>
      </c>
      <c r="J20" s="1431">
        <f t="shared" si="15"/>
        <v>33</v>
      </c>
      <c r="K20" s="1431">
        <f t="shared" si="15"/>
        <v>16</v>
      </c>
      <c r="L20" s="1431">
        <f t="shared" si="15"/>
        <v>20</v>
      </c>
      <c r="M20" s="1431">
        <f t="shared" si="15"/>
        <v>36</v>
      </c>
      <c r="N20" s="1431">
        <f t="shared" si="15"/>
        <v>10</v>
      </c>
      <c r="O20" s="1431">
        <f t="shared" si="15"/>
        <v>21</v>
      </c>
      <c r="P20" s="1431">
        <f t="shared" si="15"/>
        <v>31</v>
      </c>
      <c r="Q20" s="1431">
        <f t="shared" si="15"/>
        <v>36</v>
      </c>
      <c r="R20" s="1431">
        <f t="shared" si="15"/>
        <v>100</v>
      </c>
      <c r="S20" s="1431">
        <f t="shared" si="15"/>
        <v>136</v>
      </c>
      <c r="T20" s="1220"/>
      <c r="U20" s="1220"/>
      <c r="V20" s="1220"/>
      <c r="W20" s="1220"/>
      <c r="X20" s="1220"/>
      <c r="Y20" s="1220"/>
      <c r="Z20" s="1220"/>
    </row>
    <row r="21" spans="1:26" ht="20.25" customHeight="1">
      <c r="A21" s="1221"/>
      <c r="B21" s="1221"/>
      <c r="C21" s="1221"/>
      <c r="D21" s="1221"/>
      <c r="E21" s="1221"/>
      <c r="F21" s="1221"/>
      <c r="G21" s="1221"/>
      <c r="H21" s="1221"/>
      <c r="I21" s="1221"/>
      <c r="J21" s="1221"/>
      <c r="K21" s="1221"/>
      <c r="L21" s="1221"/>
      <c r="M21" s="1221"/>
      <c r="N21" s="1221"/>
      <c r="O21" s="1221"/>
      <c r="P21" s="1221"/>
      <c r="Q21" s="1221"/>
      <c r="R21" s="1221"/>
      <c r="S21" s="1221"/>
      <c r="T21" s="1220"/>
      <c r="U21" s="1220"/>
      <c r="V21" s="1220"/>
      <c r="W21" s="1220"/>
      <c r="X21" s="1220"/>
      <c r="Y21" s="1220"/>
      <c r="Z21" s="1220"/>
    </row>
    <row r="22" spans="1:26" ht="20.25" customHeight="1">
      <c r="A22" s="1221"/>
      <c r="B22" s="1221"/>
      <c r="C22" s="1221"/>
      <c r="D22" s="1221"/>
      <c r="E22" s="1221"/>
      <c r="F22" s="1221"/>
      <c r="G22" s="1221"/>
      <c r="H22" s="1221"/>
      <c r="I22" s="1221"/>
      <c r="J22" s="1221"/>
      <c r="K22" s="1221"/>
      <c r="L22" s="1221"/>
      <c r="M22" s="1221"/>
      <c r="N22" s="1221"/>
      <c r="O22" s="1221"/>
      <c r="P22" s="1221"/>
      <c r="Q22" s="1221"/>
      <c r="R22" s="1221"/>
      <c r="S22" s="1221"/>
      <c r="T22" s="1220"/>
      <c r="U22" s="1220"/>
      <c r="V22" s="1220"/>
      <c r="W22" s="1220"/>
      <c r="X22" s="1220"/>
      <c r="Y22" s="1220"/>
      <c r="Z22" s="1220"/>
    </row>
    <row r="23" spans="1:26" ht="20.25" customHeight="1">
      <c r="A23" s="1221"/>
      <c r="B23" s="1221"/>
      <c r="C23" s="1221"/>
      <c r="D23" s="1221"/>
      <c r="E23" s="1221"/>
      <c r="F23" s="1221"/>
      <c r="G23" s="1221"/>
      <c r="H23" s="1221"/>
      <c r="I23" s="1221"/>
      <c r="J23" s="1221"/>
      <c r="K23" s="1221"/>
      <c r="L23" s="1221"/>
      <c r="M23" s="1221"/>
      <c r="N23" s="1221"/>
      <c r="O23" s="1221"/>
      <c r="P23" s="1221"/>
      <c r="Q23" s="1221"/>
      <c r="R23" s="1221"/>
      <c r="S23" s="1221"/>
      <c r="T23" s="1220"/>
      <c r="U23" s="1220"/>
      <c r="V23" s="1220"/>
      <c r="W23" s="1220"/>
      <c r="X23" s="1220"/>
      <c r="Y23" s="1220"/>
      <c r="Z23" s="1220"/>
    </row>
    <row r="24" spans="1:26" ht="20.25" customHeight="1">
      <c r="A24" s="1221"/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0"/>
      <c r="U24" s="1220"/>
      <c r="V24" s="1220"/>
      <c r="W24" s="1220"/>
      <c r="X24" s="1220"/>
      <c r="Y24" s="1220"/>
      <c r="Z24" s="1220"/>
    </row>
    <row r="25" spans="1:26" ht="20.25" customHeight="1">
      <c r="A25" s="1221"/>
      <c r="B25" s="1221"/>
      <c r="C25" s="1221"/>
      <c r="D25" s="1221"/>
      <c r="E25" s="1221"/>
      <c r="F25" s="1221"/>
      <c r="G25" s="1221"/>
      <c r="H25" s="1221"/>
      <c r="I25" s="1221"/>
      <c r="J25" s="1221"/>
      <c r="K25" s="1221"/>
      <c r="L25" s="1221"/>
      <c r="M25" s="1221"/>
      <c r="N25" s="1221"/>
      <c r="O25" s="1221"/>
      <c r="P25" s="1221"/>
      <c r="Q25" s="1221"/>
      <c r="R25" s="1221"/>
      <c r="S25" s="1221"/>
      <c r="T25" s="1220"/>
      <c r="U25" s="1220"/>
      <c r="V25" s="1220"/>
      <c r="W25" s="1220"/>
      <c r="X25" s="1220"/>
      <c r="Y25" s="1220"/>
      <c r="Z25" s="1220"/>
    </row>
    <row r="26" spans="1:26" ht="20.25" customHeight="1">
      <c r="A26" s="1221"/>
      <c r="B26" s="1221"/>
      <c r="C26" s="1221"/>
      <c r="D26" s="1221"/>
      <c r="E26" s="1221"/>
      <c r="F26" s="1221"/>
      <c r="G26" s="1221"/>
      <c r="H26" s="1221"/>
      <c r="I26" s="1221"/>
      <c r="J26" s="1221"/>
      <c r="K26" s="1221"/>
      <c r="L26" s="1221"/>
      <c r="M26" s="1221"/>
      <c r="N26" s="1221"/>
      <c r="O26" s="1221"/>
      <c r="P26" s="1221"/>
      <c r="Q26" s="1221"/>
      <c r="R26" s="1221"/>
      <c r="S26" s="1221"/>
      <c r="T26" s="1220"/>
      <c r="U26" s="1220"/>
      <c r="V26" s="1220"/>
      <c r="W26" s="1220"/>
      <c r="X26" s="1220"/>
      <c r="Y26" s="1220"/>
      <c r="Z26" s="1220"/>
    </row>
    <row r="27" spans="1:26" ht="20.25" customHeight="1">
      <c r="A27" s="1221"/>
      <c r="B27" s="1221"/>
      <c r="C27" s="1221"/>
      <c r="D27" s="1221"/>
      <c r="E27" s="1221"/>
      <c r="F27" s="1221"/>
      <c r="G27" s="1221"/>
      <c r="H27" s="1221"/>
      <c r="I27" s="1221"/>
      <c r="J27" s="1221"/>
      <c r="K27" s="1221"/>
      <c r="L27" s="1221"/>
      <c r="M27" s="1221"/>
      <c r="N27" s="1221"/>
      <c r="O27" s="1221"/>
      <c r="P27" s="1221"/>
      <c r="Q27" s="1221"/>
      <c r="R27" s="1221"/>
      <c r="S27" s="1221"/>
      <c r="T27" s="1220"/>
      <c r="U27" s="1220"/>
      <c r="V27" s="1220"/>
      <c r="W27" s="1220"/>
      <c r="X27" s="1220"/>
      <c r="Y27" s="1220"/>
      <c r="Z27" s="1220"/>
    </row>
    <row r="28" spans="1:26" ht="20.25" customHeight="1">
      <c r="A28" s="1221"/>
      <c r="B28" s="1221"/>
      <c r="C28" s="1221"/>
      <c r="D28" s="1221"/>
      <c r="E28" s="1221"/>
      <c r="F28" s="1221"/>
      <c r="G28" s="1221"/>
      <c r="H28" s="1221"/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1221"/>
      <c r="T28" s="1220"/>
      <c r="U28" s="1220"/>
      <c r="V28" s="1220"/>
      <c r="W28" s="1220"/>
      <c r="X28" s="1220"/>
      <c r="Y28" s="1220"/>
      <c r="Z28" s="1220"/>
    </row>
    <row r="29" spans="1:26" ht="20.25" customHeight="1">
      <c r="A29" s="1221"/>
      <c r="B29" s="1221"/>
      <c r="C29" s="1221"/>
      <c r="D29" s="1221"/>
      <c r="E29" s="1221"/>
      <c r="F29" s="1221"/>
      <c r="G29" s="1221"/>
      <c r="H29" s="1221"/>
      <c r="I29" s="1221"/>
      <c r="J29" s="1221"/>
      <c r="K29" s="1221"/>
      <c r="L29" s="1221"/>
      <c r="M29" s="1221"/>
      <c r="N29" s="1221"/>
      <c r="O29" s="1221"/>
      <c r="P29" s="1221"/>
      <c r="Q29" s="1221"/>
      <c r="R29" s="1221"/>
      <c r="S29" s="1221"/>
      <c r="T29" s="1220"/>
      <c r="U29" s="1220"/>
      <c r="V29" s="1220"/>
      <c r="W29" s="1220"/>
      <c r="X29" s="1220"/>
      <c r="Y29" s="1220"/>
      <c r="Z29" s="1220"/>
    </row>
    <row r="30" spans="1:26" ht="20.25" customHeight="1">
      <c r="A30" s="1221"/>
      <c r="B30" s="1221"/>
      <c r="C30" s="1221"/>
      <c r="D30" s="1221"/>
      <c r="E30" s="1221"/>
      <c r="F30" s="1221"/>
      <c r="G30" s="1221"/>
      <c r="H30" s="1221"/>
      <c r="I30" s="1221"/>
      <c r="J30" s="1221"/>
      <c r="K30" s="1221"/>
      <c r="L30" s="1221"/>
      <c r="M30" s="1221"/>
      <c r="N30" s="1221"/>
      <c r="O30" s="1221"/>
      <c r="P30" s="1221"/>
      <c r="Q30" s="1221"/>
      <c r="R30" s="1221"/>
      <c r="S30" s="1221"/>
      <c r="T30" s="1220"/>
      <c r="U30" s="1220"/>
      <c r="V30" s="1220"/>
      <c r="W30" s="1220"/>
      <c r="X30" s="1220"/>
      <c r="Y30" s="1220"/>
      <c r="Z30" s="1220"/>
    </row>
    <row r="31" spans="1:26" ht="20.25" customHeight="1">
      <c r="A31" s="1220"/>
      <c r="B31" s="1220"/>
      <c r="C31" s="1220"/>
      <c r="D31" s="1220"/>
      <c r="E31" s="1220"/>
      <c r="F31" s="1220"/>
      <c r="G31" s="1220"/>
      <c r="H31" s="1220"/>
      <c r="I31" s="1220"/>
      <c r="J31" s="1220"/>
      <c r="K31" s="1220"/>
      <c r="L31" s="1220"/>
      <c r="M31" s="1220"/>
      <c r="N31" s="1220"/>
      <c r="O31" s="1220"/>
      <c r="P31" s="1220"/>
      <c r="Q31" s="1220"/>
      <c r="R31" s="1220"/>
      <c r="S31" s="1220"/>
      <c r="T31" s="1220"/>
      <c r="U31" s="1220"/>
      <c r="V31" s="1220"/>
      <c r="W31" s="1220"/>
      <c r="X31" s="1220"/>
      <c r="Y31" s="1220"/>
      <c r="Z31" s="1220"/>
    </row>
    <row r="32" spans="1:26" ht="20.25" customHeight="1">
      <c r="A32" s="1220"/>
      <c r="B32" s="1220"/>
      <c r="C32" s="1220"/>
      <c r="D32" s="1220"/>
      <c r="E32" s="1220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20.25" customHeight="1">
      <c r="A33" s="1220"/>
      <c r="B33" s="1220"/>
      <c r="C33" s="1220"/>
      <c r="D33" s="1220"/>
      <c r="E33" s="1220"/>
      <c r="F33" s="1220"/>
      <c r="G33" s="1220"/>
      <c r="H33" s="1220"/>
      <c r="I33" s="1220"/>
      <c r="J33" s="1220"/>
      <c r="K33" s="1220"/>
      <c r="L33" s="1220"/>
      <c r="M33" s="1220"/>
      <c r="N33" s="1220"/>
      <c r="O33" s="1220"/>
      <c r="P33" s="1220"/>
      <c r="Q33" s="1220"/>
      <c r="R33" s="1220"/>
      <c r="S33" s="1220"/>
      <c r="T33" s="1220"/>
      <c r="U33" s="1220"/>
      <c r="V33" s="1220"/>
      <c r="W33" s="1220"/>
      <c r="X33" s="1220"/>
      <c r="Y33" s="1220"/>
      <c r="Z33" s="1220"/>
    </row>
    <row r="34" spans="1:26" ht="20.25" customHeight="1">
      <c r="A34" s="1220"/>
      <c r="B34" s="1220"/>
      <c r="C34" s="1220"/>
      <c r="D34" s="1220"/>
      <c r="E34" s="1220"/>
      <c r="F34" s="1220"/>
      <c r="G34" s="1220"/>
      <c r="H34" s="1220"/>
      <c r="I34" s="1220"/>
      <c r="J34" s="1220"/>
      <c r="K34" s="1220"/>
      <c r="L34" s="1220"/>
      <c r="M34" s="1220"/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20.25" customHeight="1">
      <c r="A35" s="1220"/>
      <c r="B35" s="1220"/>
      <c r="C35" s="1220"/>
      <c r="D35" s="1220"/>
      <c r="E35" s="1220"/>
      <c r="F35" s="1220"/>
      <c r="G35" s="1220"/>
      <c r="H35" s="1220"/>
      <c r="I35" s="1220"/>
      <c r="J35" s="1220"/>
      <c r="K35" s="1220"/>
      <c r="L35" s="1220"/>
      <c r="M35" s="1220"/>
      <c r="N35" s="1220"/>
      <c r="O35" s="1220"/>
      <c r="P35" s="1220"/>
      <c r="Q35" s="1220"/>
      <c r="R35" s="1220"/>
      <c r="S35" s="1220"/>
      <c r="T35" s="1220"/>
      <c r="U35" s="1220"/>
      <c r="V35" s="1220"/>
      <c r="W35" s="1220"/>
      <c r="X35" s="1220"/>
      <c r="Y35" s="1220"/>
      <c r="Z35" s="1220"/>
    </row>
    <row r="36" spans="1:26" ht="20.25" customHeight="1">
      <c r="A36" s="1220"/>
      <c r="B36" s="1220"/>
      <c r="C36" s="1220"/>
      <c r="D36" s="1220"/>
      <c r="E36" s="1220"/>
      <c r="F36" s="1220"/>
      <c r="G36" s="1220"/>
      <c r="H36" s="1220"/>
      <c r="I36" s="1220"/>
      <c r="J36" s="1220"/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20.25" customHeight="1">
      <c r="A37" s="1220"/>
      <c r="B37" s="1220"/>
      <c r="C37" s="1220"/>
      <c r="D37" s="1220"/>
      <c r="E37" s="1220"/>
      <c r="F37" s="1220"/>
      <c r="G37" s="1220"/>
      <c r="H37" s="1220"/>
      <c r="I37" s="1220"/>
      <c r="J37" s="1220"/>
      <c r="K37" s="1220"/>
      <c r="L37" s="1220"/>
      <c r="M37" s="1220"/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</row>
    <row r="38" spans="1:26" ht="20.25" customHeight="1">
      <c r="A38" s="1220"/>
      <c r="B38" s="1220"/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</row>
    <row r="39" spans="1:26" ht="20.25" customHeight="1">
      <c r="A39" s="1220"/>
      <c r="B39" s="1220"/>
      <c r="C39" s="1220"/>
      <c r="D39" s="1220"/>
      <c r="E39" s="1220"/>
      <c r="F39" s="1220"/>
      <c r="G39" s="1220"/>
      <c r="H39" s="1220"/>
      <c r="I39" s="1220"/>
      <c r="J39" s="1220"/>
      <c r="K39" s="1220"/>
      <c r="L39" s="1220"/>
      <c r="M39" s="1220"/>
      <c r="N39" s="1220"/>
      <c r="O39" s="1220"/>
      <c r="P39" s="1220"/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</row>
    <row r="40" spans="1:26" ht="20.25" customHeight="1">
      <c r="A40" s="1220"/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</row>
    <row r="41" spans="1:26" ht="20.25" customHeight="1">
      <c r="A41" s="1220"/>
      <c r="B41" s="1220"/>
      <c r="C41" s="1220"/>
      <c r="D41" s="1220"/>
      <c r="E41" s="1220"/>
      <c r="F41" s="1220"/>
      <c r="G41" s="1220"/>
      <c r="H41" s="1220"/>
      <c r="I41" s="1220"/>
      <c r="J41" s="1220"/>
      <c r="K41" s="1220"/>
      <c r="L41" s="1220"/>
      <c r="M41" s="1220"/>
      <c r="N41" s="1220"/>
      <c r="O41" s="1220"/>
      <c r="P41" s="1220"/>
      <c r="Q41" s="1220"/>
      <c r="R41" s="1220"/>
      <c r="S41" s="1220"/>
      <c r="T41" s="1220"/>
      <c r="U41" s="1220"/>
      <c r="V41" s="1220"/>
      <c r="W41" s="1220"/>
      <c r="X41" s="1220"/>
      <c r="Y41" s="1220"/>
      <c r="Z41" s="1220"/>
    </row>
    <row r="42" spans="1:26" ht="20.25" customHeight="1">
      <c r="A42" s="1220"/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</row>
    <row r="43" spans="1:26" ht="20.25" customHeight="1">
      <c r="A43" s="1220"/>
      <c r="B43" s="1220"/>
      <c r="C43" s="1220"/>
      <c r="D43" s="1220"/>
      <c r="E43" s="1220"/>
      <c r="F43" s="1220"/>
      <c r="G43" s="1220"/>
      <c r="H43" s="1220"/>
      <c r="I43" s="1220"/>
      <c r="J43" s="1220"/>
      <c r="K43" s="1220"/>
      <c r="L43" s="1220"/>
      <c r="M43" s="1220"/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</row>
    <row r="44" spans="1:26" ht="20.25" customHeight="1">
      <c r="A44" s="1220"/>
      <c r="B44" s="1220"/>
      <c r="C44" s="1220"/>
      <c r="D44" s="1220"/>
      <c r="E44" s="1220"/>
      <c r="F44" s="1220"/>
      <c r="G44" s="1220"/>
      <c r="H44" s="1220"/>
      <c r="I44" s="1220"/>
      <c r="J44" s="1220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</row>
    <row r="45" spans="1:26" ht="20.25" customHeight="1">
      <c r="A45" s="1220"/>
      <c r="B45" s="1220"/>
      <c r="C45" s="1220"/>
      <c r="D45" s="1220"/>
      <c r="E45" s="1220"/>
      <c r="F45" s="1220"/>
      <c r="G45" s="1220"/>
      <c r="H45" s="1220"/>
      <c r="I45" s="1220"/>
      <c r="J45" s="1220"/>
      <c r="K45" s="1220"/>
      <c r="L45" s="1220"/>
      <c r="M45" s="1220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</row>
    <row r="46" spans="1:26" ht="20.25" customHeight="1">
      <c r="A46" s="1220"/>
      <c r="B46" s="1220"/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</row>
    <row r="47" spans="1:26" ht="20.25" customHeight="1">
      <c r="A47" s="1220"/>
      <c r="B47" s="1220"/>
      <c r="C47" s="1220"/>
      <c r="D47" s="1220"/>
      <c r="E47" s="1220"/>
      <c r="F47" s="1220"/>
      <c r="G47" s="1220"/>
      <c r="H47" s="1220"/>
      <c r="I47" s="1220"/>
      <c r="J47" s="1220"/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</row>
    <row r="48" spans="1:26" ht="20.25" customHeight="1">
      <c r="A48" s="1220"/>
      <c r="B48" s="1220"/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</row>
    <row r="49" spans="1:26" ht="20.25" customHeight="1">
      <c r="A49" s="1220"/>
      <c r="B49" s="1220"/>
      <c r="C49" s="1220"/>
      <c r="D49" s="1220"/>
      <c r="E49" s="1220"/>
      <c r="F49" s="1220"/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</row>
    <row r="50" spans="1:26" ht="20.25" customHeight="1">
      <c r="A50" s="1220"/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</row>
    <row r="51" spans="1:26" ht="20.25" customHeight="1">
      <c r="A51" s="1220"/>
      <c r="B51" s="1220"/>
      <c r="C51" s="1220"/>
      <c r="D51" s="1220"/>
      <c r="E51" s="1220"/>
      <c r="F51" s="1220"/>
      <c r="G51" s="1220"/>
      <c r="H51" s="1220"/>
      <c r="I51" s="1220"/>
      <c r="J51" s="1220"/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</row>
    <row r="52" spans="1:26" ht="20.25" customHeight="1">
      <c r="A52" s="1220"/>
      <c r="B52" s="1220"/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</row>
    <row r="53" spans="1:26" ht="20.25" customHeight="1">
      <c r="A53" s="1220"/>
      <c r="B53" s="1220"/>
      <c r="C53" s="1220"/>
      <c r="D53" s="1220"/>
      <c r="E53" s="1220"/>
      <c r="F53" s="1220"/>
      <c r="G53" s="1220"/>
      <c r="H53" s="1220"/>
      <c r="I53" s="1220"/>
      <c r="J53" s="1220"/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</row>
    <row r="54" spans="1:26" ht="20.25" customHeight="1">
      <c r="A54" s="1220"/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</row>
    <row r="55" spans="1:26" ht="20.25" customHeight="1">
      <c r="A55" s="1220"/>
      <c r="B55" s="1220"/>
      <c r="C55" s="1220"/>
      <c r="D55" s="1220"/>
      <c r="E55" s="1220"/>
      <c r="F55" s="1220"/>
      <c r="G55" s="1220"/>
      <c r="H55" s="1220"/>
      <c r="I55" s="1220"/>
      <c r="J55" s="1220"/>
      <c r="K55" s="1220"/>
      <c r="L55" s="1220"/>
      <c r="M55" s="1220"/>
      <c r="N55" s="1220"/>
      <c r="O55" s="1220"/>
      <c r="P55" s="1220"/>
      <c r="Q55" s="1220"/>
      <c r="R55" s="1220"/>
      <c r="S55" s="1220"/>
      <c r="T55" s="1220"/>
      <c r="U55" s="1220"/>
      <c r="V55" s="1220"/>
      <c r="W55" s="1220"/>
      <c r="X55" s="1220"/>
      <c r="Y55" s="1220"/>
      <c r="Z55" s="1220"/>
    </row>
    <row r="56" spans="1:26" ht="20.25" customHeight="1">
      <c r="A56" s="1220"/>
      <c r="B56" s="1220"/>
      <c r="C56" s="1220"/>
      <c r="D56" s="1220"/>
      <c r="E56" s="1220"/>
      <c r="F56" s="1220"/>
      <c r="G56" s="1220"/>
      <c r="H56" s="1220"/>
      <c r="I56" s="1220"/>
      <c r="J56" s="1220"/>
      <c r="K56" s="1220"/>
      <c r="L56" s="1220"/>
      <c r="M56" s="1220"/>
      <c r="N56" s="1220"/>
      <c r="O56" s="1220"/>
      <c r="P56" s="1220"/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</row>
    <row r="57" spans="1:26" ht="20.25" customHeight="1">
      <c r="A57" s="1220"/>
      <c r="B57" s="1220"/>
      <c r="C57" s="1220"/>
      <c r="D57" s="1220"/>
      <c r="E57" s="1220"/>
      <c r="F57" s="1220"/>
      <c r="G57" s="1220"/>
      <c r="H57" s="1220"/>
      <c r="I57" s="1220"/>
      <c r="J57" s="1220"/>
      <c r="K57" s="1220"/>
      <c r="L57" s="1220"/>
      <c r="M57" s="1220"/>
      <c r="N57" s="1220"/>
      <c r="O57" s="1220"/>
      <c r="P57" s="1220"/>
      <c r="Q57" s="1220"/>
      <c r="R57" s="1220"/>
      <c r="S57" s="1220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1220"/>
      <c r="T59" s="1220"/>
      <c r="U59" s="1220"/>
      <c r="V59" s="1220"/>
      <c r="W59" s="1220"/>
      <c r="X59" s="1220"/>
      <c r="Y59" s="1220"/>
      <c r="Z59" s="1220"/>
    </row>
    <row r="60" spans="1:26" ht="20.25" customHeight="1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1220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1220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1220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1220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1220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1220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1220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1220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1220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1220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1220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1220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1220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1220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1220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1220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1220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1220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1220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1220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1220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1220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1220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1220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1220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1220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1220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1220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1220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1220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1220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1220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1220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1220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1220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1220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1220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1220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1220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1220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1220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1220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1220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1220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1220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1220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1220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1220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1220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1220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1220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1220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1220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1220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1220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1220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1220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1220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1220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1220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1220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1220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1220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1220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1220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1220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1220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1220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1220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1220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1220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1220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1220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1220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1220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1220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1220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1220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1220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1220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1220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1220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1220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1220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1220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1220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1220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1220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1220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1220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1220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1220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1220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1220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1220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1220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1220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1220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1220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1220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1220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1220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1220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1220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1220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1220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1220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1220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1220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1220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1220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1220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1220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1220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1220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1220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1220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1220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1220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1220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1220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1220"/>
      <c r="T220" s="1220"/>
      <c r="U220" s="1220"/>
      <c r="V220" s="1220"/>
      <c r="W220" s="1220"/>
      <c r="X220" s="1220"/>
      <c r="Y220" s="1220"/>
      <c r="Z220" s="122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88"/>
  <sheetViews>
    <sheetView view="pageBreakPreview" zoomScale="50" zoomScaleNormal="50" workbookViewId="0">
      <selection activeCell="F25" sqref="F25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2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451" t="s">
        <v>21</v>
      </c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  <c r="T1" s="351"/>
      <c r="U1" s="351"/>
      <c r="V1" s="351"/>
      <c r="W1" s="351"/>
    </row>
    <row r="2" spans="1:23" ht="37.5" customHeight="1">
      <c r="A2" s="6451" t="s">
        <v>398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  <c r="N2" s="6451"/>
      <c r="O2" s="6451"/>
      <c r="P2" s="6451"/>
      <c r="Q2" s="6451"/>
      <c r="R2" s="6451"/>
      <c r="S2" s="6451"/>
      <c r="T2" s="2268"/>
      <c r="U2" s="2268"/>
    </row>
    <row r="3" spans="1:23" ht="33" customHeight="1" thickBot="1">
      <c r="A3" s="329"/>
    </row>
    <row r="4" spans="1:23" ht="22.5" customHeight="1">
      <c r="A4" s="6452" t="s">
        <v>1</v>
      </c>
      <c r="B4" s="6438" t="s">
        <v>2</v>
      </c>
      <c r="C4" s="6455"/>
      <c r="D4" s="6456"/>
      <c r="E4" s="6438" t="s">
        <v>3</v>
      </c>
      <c r="F4" s="6455"/>
      <c r="G4" s="6456"/>
      <c r="H4" s="6438" t="s">
        <v>4</v>
      </c>
      <c r="I4" s="6455"/>
      <c r="J4" s="6456"/>
      <c r="K4" s="6438" t="s">
        <v>5</v>
      </c>
      <c r="L4" s="6455"/>
      <c r="M4" s="6456"/>
      <c r="N4" s="6438">
        <v>5</v>
      </c>
      <c r="O4" s="6439"/>
      <c r="P4" s="6440"/>
      <c r="Q4" s="6444" t="s">
        <v>22</v>
      </c>
      <c r="R4" s="6445"/>
      <c r="S4" s="6446"/>
      <c r="T4" s="352"/>
      <c r="U4" s="352"/>
    </row>
    <row r="5" spans="1:23" ht="33" customHeight="1" thickBot="1">
      <c r="A5" s="6453"/>
      <c r="B5" s="6457"/>
      <c r="C5" s="6458"/>
      <c r="D5" s="6459"/>
      <c r="E5" s="6460"/>
      <c r="F5" s="6461"/>
      <c r="G5" s="6462"/>
      <c r="H5" s="6460"/>
      <c r="I5" s="6461"/>
      <c r="J5" s="6462"/>
      <c r="K5" s="6457"/>
      <c r="L5" s="6458"/>
      <c r="M5" s="6459"/>
      <c r="N5" s="6441"/>
      <c r="O5" s="6442"/>
      <c r="P5" s="6443"/>
      <c r="Q5" s="6447"/>
      <c r="R5" s="6448"/>
      <c r="S5" s="6449"/>
      <c r="T5" s="352"/>
      <c r="U5" s="352"/>
    </row>
    <row r="6" spans="1:23" ht="99.75" customHeight="1" thickBot="1">
      <c r="A6" s="6454"/>
      <c r="B6" s="2321" t="s">
        <v>7</v>
      </c>
      <c r="C6" s="2322" t="s">
        <v>8</v>
      </c>
      <c r="D6" s="2445" t="s">
        <v>9</v>
      </c>
      <c r="E6" s="2321" t="s">
        <v>7</v>
      </c>
      <c r="F6" s="2322" t="s">
        <v>8</v>
      </c>
      <c r="G6" s="2445" t="s">
        <v>9</v>
      </c>
      <c r="H6" s="2321" t="s">
        <v>7</v>
      </c>
      <c r="I6" s="2322" t="s">
        <v>8</v>
      </c>
      <c r="J6" s="2445" t="s">
        <v>9</v>
      </c>
      <c r="K6" s="2321" t="s">
        <v>7</v>
      </c>
      <c r="L6" s="2322" t="s">
        <v>8</v>
      </c>
      <c r="M6" s="2445" t="s">
        <v>9</v>
      </c>
      <c r="N6" s="2321" t="s">
        <v>7</v>
      </c>
      <c r="O6" s="2322" t="s">
        <v>8</v>
      </c>
      <c r="P6" s="2445" t="s">
        <v>9</v>
      </c>
      <c r="Q6" s="2321" t="s">
        <v>7</v>
      </c>
      <c r="R6" s="2322" t="s">
        <v>8</v>
      </c>
      <c r="S6" s="2323" t="s">
        <v>9</v>
      </c>
      <c r="T6" s="352"/>
      <c r="U6" s="352"/>
    </row>
    <row r="7" spans="1:23" ht="45" customHeight="1" thickBot="1">
      <c r="A7" s="2328" t="s">
        <v>10</v>
      </c>
      <c r="B7" s="2446"/>
      <c r="C7" s="2446"/>
      <c r="D7" s="2446"/>
      <c r="E7" s="2446"/>
      <c r="F7" s="2446"/>
      <c r="G7" s="2447"/>
      <c r="H7" s="2448"/>
      <c r="I7" s="2446"/>
      <c r="J7" s="2446"/>
      <c r="K7" s="2446"/>
      <c r="L7" s="2446"/>
      <c r="M7" s="2447"/>
      <c r="N7" s="2446"/>
      <c r="O7" s="2446"/>
      <c r="P7" s="2446"/>
      <c r="Q7" s="2446"/>
      <c r="R7" s="2446"/>
      <c r="S7" s="2447"/>
      <c r="T7" s="352"/>
      <c r="U7" s="352"/>
    </row>
    <row r="8" spans="1:23" ht="33" customHeight="1">
      <c r="A8" s="2118" t="s">
        <v>23</v>
      </c>
      <c r="B8" s="2442">
        <f>B21+B15</f>
        <v>50</v>
      </c>
      <c r="C8" s="2443">
        <f t="shared" ref="C8:M11" si="0">C21+C15</f>
        <v>16</v>
      </c>
      <c r="D8" s="2444">
        <f t="shared" si="0"/>
        <v>66</v>
      </c>
      <c r="E8" s="3712">
        <f t="shared" si="0"/>
        <v>54</v>
      </c>
      <c r="F8" s="3713">
        <f t="shared" si="0"/>
        <v>12</v>
      </c>
      <c r="G8" s="3714">
        <f t="shared" si="0"/>
        <v>66</v>
      </c>
      <c r="H8" s="3712">
        <f t="shared" si="0"/>
        <v>54</v>
      </c>
      <c r="I8" s="3713">
        <f t="shared" si="0"/>
        <v>5</v>
      </c>
      <c r="J8" s="3714">
        <f t="shared" si="0"/>
        <v>59</v>
      </c>
      <c r="K8" s="3712">
        <f t="shared" si="0"/>
        <v>60</v>
      </c>
      <c r="L8" s="3713">
        <f t="shared" si="0"/>
        <v>2</v>
      </c>
      <c r="M8" s="3741">
        <f t="shared" si="0"/>
        <v>62</v>
      </c>
      <c r="N8" s="3714">
        <f>SUM(N15+N21)</f>
        <v>55</v>
      </c>
      <c r="O8" s="3714">
        <f>SUM(O15+O21)</f>
        <v>11</v>
      </c>
      <c r="P8" s="3714">
        <f>SUM(P15+P21)</f>
        <v>66</v>
      </c>
      <c r="Q8" s="2272">
        <f>B8+E8+H8+K8+N8</f>
        <v>273</v>
      </c>
      <c r="R8" s="2272">
        <f>C8+F8+I8+L8+O8</f>
        <v>46</v>
      </c>
      <c r="S8" s="2273">
        <f>SUM(Q8:R8)</f>
        <v>319</v>
      </c>
      <c r="T8" s="352"/>
      <c r="U8" s="352"/>
    </row>
    <row r="9" spans="1:23" ht="45" customHeight="1">
      <c r="A9" s="2118" t="s">
        <v>24</v>
      </c>
      <c r="B9" s="2442">
        <f>B16+B22</f>
        <v>126</v>
      </c>
      <c r="C9" s="2443">
        <f>C22+C16</f>
        <v>11</v>
      </c>
      <c r="D9" s="2444">
        <f t="shared" si="0"/>
        <v>137</v>
      </c>
      <c r="E9" s="3712">
        <f>E22+E16</f>
        <v>118</v>
      </c>
      <c r="F9" s="3713">
        <f t="shared" si="0"/>
        <v>3</v>
      </c>
      <c r="G9" s="3714">
        <f t="shared" si="0"/>
        <v>121</v>
      </c>
      <c r="H9" s="3712">
        <f t="shared" si="0"/>
        <v>100</v>
      </c>
      <c r="I9" s="3713">
        <f t="shared" si="0"/>
        <v>4</v>
      </c>
      <c r="J9" s="3714">
        <f t="shared" si="0"/>
        <v>104</v>
      </c>
      <c r="K9" s="3712">
        <f t="shared" si="0"/>
        <v>111</v>
      </c>
      <c r="L9" s="3713">
        <f>L22+L16</f>
        <v>5</v>
      </c>
      <c r="M9" s="3741">
        <f t="shared" si="0"/>
        <v>116</v>
      </c>
      <c r="N9" s="3714">
        <v>0</v>
      </c>
      <c r="O9" s="3714">
        <v>0</v>
      </c>
      <c r="P9" s="3714">
        <v>0</v>
      </c>
      <c r="Q9" s="2272">
        <f t="shared" ref="Q9:R11" si="1">B9+E9+H9+K9</f>
        <v>455</v>
      </c>
      <c r="R9" s="2272">
        <f t="shared" si="1"/>
        <v>23</v>
      </c>
      <c r="S9" s="2273">
        <f>SUM(Q9:R9)</f>
        <v>478</v>
      </c>
      <c r="T9" s="352"/>
      <c r="U9" s="352"/>
    </row>
    <row r="10" spans="1:23" ht="45.75" customHeight="1">
      <c r="A10" s="2469" t="s">
        <v>25</v>
      </c>
      <c r="B10" s="2442">
        <f>B23+B17</f>
        <v>0</v>
      </c>
      <c r="C10" s="2443">
        <f t="shared" si="0"/>
        <v>0</v>
      </c>
      <c r="D10" s="2444">
        <f t="shared" si="0"/>
        <v>0</v>
      </c>
      <c r="E10" s="3712">
        <f>E17+E23</f>
        <v>0</v>
      </c>
      <c r="F10" s="3713">
        <f t="shared" si="0"/>
        <v>0</v>
      </c>
      <c r="G10" s="3714">
        <f t="shared" si="0"/>
        <v>0</v>
      </c>
      <c r="H10" s="3712">
        <f>H17+H23</f>
        <v>0</v>
      </c>
      <c r="I10" s="3713">
        <f>I17+I23</f>
        <v>0</v>
      </c>
      <c r="J10" s="3714">
        <f t="shared" si="0"/>
        <v>0</v>
      </c>
      <c r="K10" s="3712">
        <f t="shared" si="0"/>
        <v>6</v>
      </c>
      <c r="L10" s="3713">
        <f t="shared" si="0"/>
        <v>1</v>
      </c>
      <c r="M10" s="3741">
        <f t="shared" si="0"/>
        <v>7</v>
      </c>
      <c r="N10" s="3714">
        <v>0</v>
      </c>
      <c r="O10" s="3714">
        <v>0</v>
      </c>
      <c r="P10" s="3714">
        <v>0</v>
      </c>
      <c r="Q10" s="2272">
        <f>B10+E10+H10+K10</f>
        <v>6</v>
      </c>
      <c r="R10" s="2272">
        <f t="shared" si="1"/>
        <v>1</v>
      </c>
      <c r="S10" s="2273">
        <f>SUM(Q10:R10)</f>
        <v>7</v>
      </c>
      <c r="T10" s="352"/>
      <c r="U10" s="352"/>
    </row>
    <row r="11" spans="1:23" ht="38.25" customHeight="1" thickBot="1">
      <c r="A11" s="2118" t="s">
        <v>26</v>
      </c>
      <c r="B11" s="2442">
        <f>B18+B24</f>
        <v>17</v>
      </c>
      <c r="C11" s="2443">
        <f>C24+C17</f>
        <v>0</v>
      </c>
      <c r="D11" s="2444">
        <f t="shared" si="0"/>
        <v>17</v>
      </c>
      <c r="E11" s="3712">
        <f t="shared" si="0"/>
        <v>15</v>
      </c>
      <c r="F11" s="3713">
        <f t="shared" si="0"/>
        <v>0</v>
      </c>
      <c r="G11" s="3714">
        <f t="shared" si="0"/>
        <v>15</v>
      </c>
      <c r="H11" s="3712">
        <f t="shared" si="0"/>
        <v>6</v>
      </c>
      <c r="I11" s="3713">
        <f>I24+I18</f>
        <v>1</v>
      </c>
      <c r="J11" s="3714">
        <f t="shared" si="0"/>
        <v>7</v>
      </c>
      <c r="K11" s="3742">
        <f t="shared" si="0"/>
        <v>12</v>
      </c>
      <c r="L11" s="3743">
        <f t="shared" si="0"/>
        <v>0</v>
      </c>
      <c r="M11" s="3744">
        <f>M24+M18</f>
        <v>12</v>
      </c>
      <c r="N11" s="3714">
        <v>0</v>
      </c>
      <c r="O11" s="3714">
        <v>0</v>
      </c>
      <c r="P11" s="3714">
        <v>0</v>
      </c>
      <c r="Q11" s="2272">
        <f t="shared" si="1"/>
        <v>50</v>
      </c>
      <c r="R11" s="2272">
        <f t="shared" si="1"/>
        <v>1</v>
      </c>
      <c r="S11" s="2273">
        <f>SUM(Q11:R11)</f>
        <v>51</v>
      </c>
      <c r="T11" s="352"/>
      <c r="U11" s="352"/>
    </row>
    <row r="12" spans="1:23" ht="45" customHeight="1" thickBot="1">
      <c r="A12" s="2326" t="s">
        <v>27</v>
      </c>
      <c r="B12" s="2450">
        <f t="shared" ref="B12:R12" si="2">SUM(B8:B11)</f>
        <v>193</v>
      </c>
      <c r="C12" s="2450">
        <f t="shared" si="2"/>
        <v>27</v>
      </c>
      <c r="D12" s="2450">
        <f t="shared" si="2"/>
        <v>220</v>
      </c>
      <c r="E12" s="3715">
        <f t="shared" si="2"/>
        <v>187</v>
      </c>
      <c r="F12" s="3715">
        <f t="shared" si="2"/>
        <v>15</v>
      </c>
      <c r="G12" s="3715">
        <f t="shared" si="2"/>
        <v>202</v>
      </c>
      <c r="H12" s="3715">
        <f t="shared" si="2"/>
        <v>160</v>
      </c>
      <c r="I12" s="3715">
        <f t="shared" si="2"/>
        <v>10</v>
      </c>
      <c r="J12" s="3715">
        <f t="shared" si="2"/>
        <v>170</v>
      </c>
      <c r="K12" s="3715">
        <f t="shared" si="2"/>
        <v>189</v>
      </c>
      <c r="L12" s="3715">
        <f t="shared" si="2"/>
        <v>8</v>
      </c>
      <c r="M12" s="3715">
        <f t="shared" si="2"/>
        <v>197</v>
      </c>
      <c r="N12" s="3715">
        <f>SUM(N8)</f>
        <v>55</v>
      </c>
      <c r="O12" s="3715">
        <f>SUM(O8)</f>
        <v>11</v>
      </c>
      <c r="P12" s="3715">
        <f>SUM(P8)</f>
        <v>66</v>
      </c>
      <c r="Q12" s="2275">
        <f>SUM(Q8:Q11)</f>
        <v>784</v>
      </c>
      <c r="R12" s="2275">
        <f t="shared" si="2"/>
        <v>71</v>
      </c>
      <c r="S12" s="2276">
        <f>SUM(S8:S11)</f>
        <v>855</v>
      </c>
      <c r="T12" s="352"/>
      <c r="U12" s="352"/>
    </row>
    <row r="13" spans="1:23" ht="31.5" customHeight="1" thickBot="1">
      <c r="A13" s="2326" t="s">
        <v>15</v>
      </c>
      <c r="B13" s="2451"/>
      <c r="C13" s="2452"/>
      <c r="D13" s="2453"/>
      <c r="E13" s="1770"/>
      <c r="F13" s="1770"/>
      <c r="G13" s="1854"/>
      <c r="H13" s="1770"/>
      <c r="I13" s="1770"/>
      <c r="J13" s="1771"/>
      <c r="K13" s="3745"/>
      <c r="L13" s="1770"/>
      <c r="M13" s="1854"/>
      <c r="N13" s="1771"/>
      <c r="O13" s="1771"/>
      <c r="P13" s="1771"/>
      <c r="Q13" s="2454"/>
      <c r="R13" s="2455"/>
      <c r="S13" s="2456"/>
      <c r="T13" s="353"/>
      <c r="U13" s="353"/>
    </row>
    <row r="14" spans="1:23" ht="24.95" customHeight="1">
      <c r="A14" s="2327" t="s">
        <v>16</v>
      </c>
      <c r="B14" s="2457"/>
      <c r="C14" s="2458"/>
      <c r="D14" s="2128"/>
      <c r="E14" s="3716"/>
      <c r="F14" s="3717"/>
      <c r="G14" s="3718"/>
      <c r="H14" s="3716"/>
      <c r="I14" s="3717" t="s">
        <v>28</v>
      </c>
      <c r="J14" s="3719"/>
      <c r="K14" s="3746"/>
      <c r="L14" s="3717"/>
      <c r="M14" s="3719"/>
      <c r="N14" s="3747"/>
      <c r="O14" s="3748"/>
      <c r="P14" s="3749"/>
      <c r="Q14" s="2459"/>
      <c r="R14" s="2460"/>
      <c r="S14" s="2159"/>
      <c r="T14" s="345"/>
      <c r="U14" s="345"/>
    </row>
    <row r="15" spans="1:23" ht="32.25" customHeight="1">
      <c r="A15" s="2118" t="s">
        <v>23</v>
      </c>
      <c r="B15" s="2471">
        <v>49</v>
      </c>
      <c r="C15" s="2443">
        <v>16</v>
      </c>
      <c r="D15" s="2472">
        <f>SUM(B15:C15)</f>
        <v>65</v>
      </c>
      <c r="E15" s="3720">
        <v>54</v>
      </c>
      <c r="F15" s="3721">
        <v>12</v>
      </c>
      <c r="G15" s="3722">
        <f>SUM(E15:F15)</f>
        <v>66</v>
      </c>
      <c r="H15" s="3723">
        <v>54</v>
      </c>
      <c r="I15" s="3721">
        <v>4</v>
      </c>
      <c r="J15" s="3722">
        <f>SUM(H15:I15)</f>
        <v>58</v>
      </c>
      <c r="K15" s="3723">
        <v>60</v>
      </c>
      <c r="L15" s="3750">
        <v>2</v>
      </c>
      <c r="M15" s="3722">
        <f>SUM(K15:L15)</f>
        <v>62</v>
      </c>
      <c r="N15" s="3751">
        <v>54</v>
      </c>
      <c r="O15" s="3752">
        <v>11</v>
      </c>
      <c r="P15" s="3753">
        <f>SUM(N15:O15)</f>
        <v>65</v>
      </c>
      <c r="Q15" s="2272">
        <f>B15+E15+H15+K15+N15</f>
        <v>271</v>
      </c>
      <c r="R15" s="2279">
        <f>C15+F15+I15+L15+O15</f>
        <v>45</v>
      </c>
      <c r="S15" s="2273">
        <f t="shared" ref="S15:S24" si="3">SUM(Q15:R15)</f>
        <v>316</v>
      </c>
      <c r="T15" s="345"/>
      <c r="U15" s="345"/>
    </row>
    <row r="16" spans="1:23" s="169" customFormat="1" ht="35.25" customHeight="1">
      <c r="A16" s="2461" t="s">
        <v>24</v>
      </c>
      <c r="B16" s="2471">
        <v>124</v>
      </c>
      <c r="C16" s="2443">
        <v>11</v>
      </c>
      <c r="D16" s="2472">
        <f>SUM(B16:C16)</f>
        <v>135</v>
      </c>
      <c r="E16" s="3720">
        <v>116</v>
      </c>
      <c r="F16" s="3721">
        <v>2</v>
      </c>
      <c r="G16" s="3722">
        <f>SUM(E16:F16)</f>
        <v>118</v>
      </c>
      <c r="H16" s="3724">
        <v>100</v>
      </c>
      <c r="I16" s="3721">
        <v>3</v>
      </c>
      <c r="J16" s="3722">
        <f>SUM(H16:I16)</f>
        <v>103</v>
      </c>
      <c r="K16" s="3723">
        <v>111</v>
      </c>
      <c r="L16" s="3721">
        <v>3</v>
      </c>
      <c r="M16" s="3722">
        <f>SUM(K16:L16)</f>
        <v>114</v>
      </c>
      <c r="N16" s="3723">
        <v>0</v>
      </c>
      <c r="O16" s="3721">
        <v>0</v>
      </c>
      <c r="P16" s="3754">
        <v>0</v>
      </c>
      <c r="Q16" s="2474">
        <f t="shared" ref="Q16:R18" si="4">B16+E16+H16+K16</f>
        <v>451</v>
      </c>
      <c r="R16" s="2475">
        <f t="shared" si="4"/>
        <v>19</v>
      </c>
      <c r="S16" s="2476">
        <f t="shared" si="3"/>
        <v>470</v>
      </c>
      <c r="T16" s="347"/>
      <c r="U16" s="347"/>
    </row>
    <row r="17" spans="1:21" s="169" customFormat="1" ht="42.75" customHeight="1">
      <c r="A17" s="2470" t="s">
        <v>25</v>
      </c>
      <c r="B17" s="2471">
        <v>0</v>
      </c>
      <c r="C17" s="2443">
        <v>0</v>
      </c>
      <c r="D17" s="2472">
        <f>SUM(B17:C17)</f>
        <v>0</v>
      </c>
      <c r="E17" s="3720">
        <v>0</v>
      </c>
      <c r="F17" s="3721"/>
      <c r="G17" s="3722">
        <f>SUM(E17:F17)</f>
        <v>0</v>
      </c>
      <c r="H17" s="3723">
        <v>0</v>
      </c>
      <c r="I17" s="3721"/>
      <c r="J17" s="3722">
        <f>SUM(H17:I17)</f>
        <v>0</v>
      </c>
      <c r="K17" s="3723">
        <v>6</v>
      </c>
      <c r="L17" s="3721"/>
      <c r="M17" s="3722">
        <f>SUM(K17:L17)</f>
        <v>6</v>
      </c>
      <c r="N17" s="3723"/>
      <c r="O17" s="3721"/>
      <c r="P17" s="3754">
        <v>0</v>
      </c>
      <c r="Q17" s="2474">
        <f t="shared" si="4"/>
        <v>6</v>
      </c>
      <c r="R17" s="2475">
        <f t="shared" si="4"/>
        <v>0</v>
      </c>
      <c r="S17" s="2476">
        <f t="shared" si="3"/>
        <v>6</v>
      </c>
      <c r="T17" s="347"/>
      <c r="U17" s="347"/>
    </row>
    <row r="18" spans="1:21" ht="54" customHeight="1" thickBot="1">
      <c r="A18" s="2118" t="s">
        <v>26</v>
      </c>
      <c r="B18" s="2471">
        <v>17</v>
      </c>
      <c r="C18" s="2443">
        <v>0</v>
      </c>
      <c r="D18" s="2472">
        <f>SUM(B18:C18)</f>
        <v>17</v>
      </c>
      <c r="E18" s="3720">
        <v>15</v>
      </c>
      <c r="F18" s="3721"/>
      <c r="G18" s="3722">
        <f>SUM(E18:F18)</f>
        <v>15</v>
      </c>
      <c r="H18" s="3723">
        <v>6</v>
      </c>
      <c r="I18" s="3721">
        <v>1</v>
      </c>
      <c r="J18" s="3722">
        <f>SUM(H18:I18)</f>
        <v>7</v>
      </c>
      <c r="K18" s="3723">
        <v>12</v>
      </c>
      <c r="L18" s="3721"/>
      <c r="M18" s="3722">
        <f>SUM(K18:L18)</f>
        <v>12</v>
      </c>
      <c r="N18" s="3755"/>
      <c r="O18" s="3756"/>
      <c r="P18" s="3757">
        <v>0</v>
      </c>
      <c r="Q18" s="2280">
        <f t="shared" si="4"/>
        <v>50</v>
      </c>
      <c r="R18" s="2281">
        <f t="shared" si="4"/>
        <v>1</v>
      </c>
      <c r="S18" s="2282">
        <f t="shared" si="3"/>
        <v>51</v>
      </c>
      <c r="T18" s="354"/>
      <c r="U18" s="354"/>
    </row>
    <row r="19" spans="1:21" ht="36.75" customHeight="1" thickBot="1">
      <c r="A19" s="2462" t="s">
        <v>17</v>
      </c>
      <c r="B19" s="2477">
        <f t="shared" ref="B19:C19" si="5">SUM(B15:B18)</f>
        <v>190</v>
      </c>
      <c r="C19" s="2477">
        <f t="shared" si="5"/>
        <v>27</v>
      </c>
      <c r="D19" s="2478">
        <f>SUM(D15:D18)</f>
        <v>217</v>
      </c>
      <c r="E19" s="3725">
        <f t="shared" ref="E19:M19" si="6">SUM(E15:E18)</f>
        <v>185</v>
      </c>
      <c r="F19" s="3726">
        <f t="shared" si="6"/>
        <v>14</v>
      </c>
      <c r="G19" s="3727">
        <f t="shared" si="6"/>
        <v>199</v>
      </c>
      <c r="H19" s="3728">
        <f t="shared" si="6"/>
        <v>160</v>
      </c>
      <c r="I19" s="3728">
        <f t="shared" si="6"/>
        <v>8</v>
      </c>
      <c r="J19" s="3729">
        <f t="shared" si="6"/>
        <v>168</v>
      </c>
      <c r="K19" s="3728">
        <f t="shared" si="6"/>
        <v>189</v>
      </c>
      <c r="L19" s="3728">
        <f t="shared" si="6"/>
        <v>5</v>
      </c>
      <c r="M19" s="3729">
        <f t="shared" si="6"/>
        <v>194</v>
      </c>
      <c r="N19" s="3727">
        <f>SUM(N15:N18)</f>
        <v>54</v>
      </c>
      <c r="O19" s="3727">
        <f>SUM(O15:O18)</f>
        <v>11</v>
      </c>
      <c r="P19" s="3727">
        <f>SUM(N19:O19)</f>
        <v>65</v>
      </c>
      <c r="Q19" s="2283">
        <f>B19+E19+H19+K19+N19</f>
        <v>778</v>
      </c>
      <c r="R19" s="2284">
        <f>C19+F19+I19+L19+O19</f>
        <v>65</v>
      </c>
      <c r="S19" s="2285">
        <f t="shared" si="3"/>
        <v>843</v>
      </c>
      <c r="T19" s="345"/>
      <c r="U19" s="345"/>
    </row>
    <row r="20" spans="1:21" ht="30" customHeight="1">
      <c r="A20" s="2119" t="s">
        <v>18</v>
      </c>
      <c r="B20" s="2480"/>
      <c r="C20" s="2481"/>
      <c r="D20" s="2482"/>
      <c r="E20" s="3730"/>
      <c r="F20" s="3731"/>
      <c r="G20" s="3732"/>
      <c r="H20" s="3733"/>
      <c r="I20" s="3734"/>
      <c r="J20" s="3735"/>
      <c r="K20" s="3733"/>
      <c r="L20" s="3734"/>
      <c r="M20" s="3735"/>
      <c r="N20" s="3733"/>
      <c r="O20" s="3734"/>
      <c r="P20" s="3758"/>
      <c r="Q20" s="2483"/>
      <c r="R20" s="2286"/>
      <c r="S20" s="2484"/>
      <c r="T20" s="345"/>
      <c r="U20" s="345"/>
    </row>
    <row r="21" spans="1:21" s="169" customFormat="1" ht="24.95" customHeight="1">
      <c r="A21" s="2461" t="s">
        <v>23</v>
      </c>
      <c r="B21" s="2471">
        <v>1</v>
      </c>
      <c r="C21" s="2443">
        <v>0</v>
      </c>
      <c r="D21" s="2472">
        <f>SUM(B21:C21)</f>
        <v>1</v>
      </c>
      <c r="E21" s="3720">
        <v>0</v>
      </c>
      <c r="F21" s="3721">
        <v>0</v>
      </c>
      <c r="G21" s="3722">
        <f>SUM(E21:F21)</f>
        <v>0</v>
      </c>
      <c r="H21" s="3723">
        <v>0</v>
      </c>
      <c r="I21" s="3721">
        <v>1</v>
      </c>
      <c r="J21" s="3722">
        <f>SUM(H21:I21)</f>
        <v>1</v>
      </c>
      <c r="K21" s="3723">
        <v>0</v>
      </c>
      <c r="L21" s="3750">
        <v>0</v>
      </c>
      <c r="M21" s="3722">
        <f>SUM(K21:L21)</f>
        <v>0</v>
      </c>
      <c r="N21" s="3723">
        <v>1</v>
      </c>
      <c r="O21" s="3750">
        <v>0</v>
      </c>
      <c r="P21" s="3754">
        <f t="shared" ref="P21:P24" si="7">SUM(N21:O21)</f>
        <v>1</v>
      </c>
      <c r="Q21" s="2474">
        <f>B21+E21+H21+K21+N21</f>
        <v>2</v>
      </c>
      <c r="R21" s="2475">
        <f>C21+F21+I21+L21+O21</f>
        <v>1</v>
      </c>
      <c r="S21" s="2476">
        <f t="shared" si="3"/>
        <v>3</v>
      </c>
      <c r="T21" s="2463"/>
      <c r="U21" s="2463"/>
    </row>
    <row r="22" spans="1:21" s="169" customFormat="1" ht="32.25" customHeight="1">
      <c r="A22" s="2461" t="s">
        <v>24</v>
      </c>
      <c r="B22" s="2473">
        <v>2</v>
      </c>
      <c r="C22" s="2443">
        <v>0</v>
      </c>
      <c r="D22" s="2472">
        <f>SUM(B22:C22)</f>
        <v>2</v>
      </c>
      <c r="E22" s="3720">
        <v>2</v>
      </c>
      <c r="F22" s="3721">
        <v>1</v>
      </c>
      <c r="G22" s="3722">
        <f>SUM(E22:F22)</f>
        <v>3</v>
      </c>
      <c r="H22" s="3724">
        <v>0</v>
      </c>
      <c r="I22" s="3721">
        <v>1</v>
      </c>
      <c r="J22" s="3722">
        <f>SUM(H22:I22)</f>
        <v>1</v>
      </c>
      <c r="K22" s="3723">
        <v>0</v>
      </c>
      <c r="L22" s="3721">
        <v>2</v>
      </c>
      <c r="M22" s="3722">
        <f>SUM(K22:L22)</f>
        <v>2</v>
      </c>
      <c r="N22" s="3723"/>
      <c r="O22" s="3721"/>
      <c r="P22" s="3754">
        <f t="shared" si="7"/>
        <v>0</v>
      </c>
      <c r="Q22" s="2474">
        <f t="shared" ref="Q22:R24" si="8">B22+E22+H22+K22</f>
        <v>4</v>
      </c>
      <c r="R22" s="2475">
        <f>C22+F22+I22+L22</f>
        <v>4</v>
      </c>
      <c r="S22" s="2476">
        <f t="shared" si="3"/>
        <v>8</v>
      </c>
      <c r="T22" s="2464"/>
      <c r="U22" s="2464"/>
    </row>
    <row r="23" spans="1:21" s="169" customFormat="1" ht="44.25" customHeight="1">
      <c r="A23" s="2470" t="s">
        <v>25</v>
      </c>
      <c r="B23" s="2471">
        <v>0</v>
      </c>
      <c r="C23" s="2443">
        <v>0</v>
      </c>
      <c r="D23" s="2472">
        <f>SUM(B23:C23)</f>
        <v>0</v>
      </c>
      <c r="E23" s="3720"/>
      <c r="F23" s="3721">
        <v>0</v>
      </c>
      <c r="G23" s="3722">
        <f>SUM(E23:F23)</f>
        <v>0</v>
      </c>
      <c r="H23" s="3723">
        <v>0</v>
      </c>
      <c r="I23" s="3721">
        <v>0</v>
      </c>
      <c r="J23" s="3722">
        <f>SUM(H23:I23)</f>
        <v>0</v>
      </c>
      <c r="K23" s="3723"/>
      <c r="L23" s="3721">
        <v>1</v>
      </c>
      <c r="M23" s="3722">
        <f>SUM(K23:L23)</f>
        <v>1</v>
      </c>
      <c r="N23" s="3723"/>
      <c r="O23" s="3721"/>
      <c r="P23" s="3754">
        <f t="shared" si="7"/>
        <v>0</v>
      </c>
      <c r="Q23" s="2474">
        <f t="shared" si="8"/>
        <v>0</v>
      </c>
      <c r="R23" s="2475">
        <f t="shared" si="8"/>
        <v>1</v>
      </c>
      <c r="S23" s="2476">
        <f>SUM(Q23:R23)</f>
        <v>1</v>
      </c>
      <c r="T23" s="2464"/>
      <c r="U23" s="2464"/>
    </row>
    <row r="24" spans="1:21" ht="42.75" customHeight="1" thickBot="1">
      <c r="A24" s="2118" t="s">
        <v>26</v>
      </c>
      <c r="B24" s="2471">
        <v>0</v>
      </c>
      <c r="C24" s="2443">
        <v>0</v>
      </c>
      <c r="D24" s="2472">
        <f>SUM(B24:C24)</f>
        <v>0</v>
      </c>
      <c r="E24" s="3720"/>
      <c r="F24" s="3721"/>
      <c r="G24" s="3722">
        <f>SUM(E24:F24)</f>
        <v>0</v>
      </c>
      <c r="H24" s="3723"/>
      <c r="I24" s="3721">
        <v>0</v>
      </c>
      <c r="J24" s="3722">
        <f>SUM(H24:I24)</f>
        <v>0</v>
      </c>
      <c r="K24" s="3723">
        <v>0</v>
      </c>
      <c r="L24" s="3721"/>
      <c r="M24" s="3722">
        <f>SUM(K24:L24)</f>
        <v>0</v>
      </c>
      <c r="N24" s="3759"/>
      <c r="O24" s="3760"/>
      <c r="P24" s="3754">
        <f t="shared" si="7"/>
        <v>0</v>
      </c>
      <c r="Q24" s="2272">
        <f t="shared" si="8"/>
        <v>0</v>
      </c>
      <c r="R24" s="2279">
        <f t="shared" si="8"/>
        <v>0</v>
      </c>
      <c r="S24" s="2273">
        <f t="shared" si="3"/>
        <v>0</v>
      </c>
      <c r="T24" s="354"/>
      <c r="U24" s="354"/>
    </row>
    <row r="25" spans="1:21" ht="42.75" customHeight="1" thickBot="1">
      <c r="A25" s="2328" t="s">
        <v>19</v>
      </c>
      <c r="B25" s="2288">
        <f t="shared" ref="B25:M25" si="9">SUM(B21:B24)</f>
        <v>3</v>
      </c>
      <c r="C25" s="2288">
        <f t="shared" si="9"/>
        <v>0</v>
      </c>
      <c r="D25" s="2289">
        <f t="shared" si="9"/>
        <v>3</v>
      </c>
      <c r="E25" s="3736">
        <f t="shared" ref="E25:J25" si="10">SUM(E21:E24)</f>
        <v>2</v>
      </c>
      <c r="F25" s="3737">
        <f t="shared" si="10"/>
        <v>1</v>
      </c>
      <c r="G25" s="3738">
        <f t="shared" si="10"/>
        <v>3</v>
      </c>
      <c r="H25" s="3736">
        <f t="shared" si="10"/>
        <v>0</v>
      </c>
      <c r="I25" s="3737">
        <f t="shared" si="10"/>
        <v>2</v>
      </c>
      <c r="J25" s="3737">
        <f t="shared" si="10"/>
        <v>2</v>
      </c>
      <c r="K25" s="2288">
        <f t="shared" si="9"/>
        <v>0</v>
      </c>
      <c r="L25" s="2288">
        <f t="shared" si="9"/>
        <v>3</v>
      </c>
      <c r="M25" s="2288">
        <f t="shared" si="9"/>
        <v>3</v>
      </c>
      <c r="N25" s="2289">
        <f>SUM(N21:N24)</f>
        <v>1</v>
      </c>
      <c r="O25" s="2289">
        <f>SUM(O21:O24)</f>
        <v>0</v>
      </c>
      <c r="P25" s="2289">
        <f t="shared" ref="P25:P27" si="11">SUM(N25:O25)</f>
        <v>1</v>
      </c>
      <c r="Q25" s="2288">
        <f>SUM(Q20:Q24)</f>
        <v>6</v>
      </c>
      <c r="R25" s="2288">
        <f>SUM(R20:R24)</f>
        <v>6</v>
      </c>
      <c r="S25" s="2289">
        <f>SUM(S20:S24)</f>
        <v>12</v>
      </c>
      <c r="T25" s="70"/>
      <c r="U25" s="70"/>
    </row>
    <row r="26" spans="1:21" ht="39" customHeight="1" thickBot="1">
      <c r="A26" s="2330" t="s">
        <v>29</v>
      </c>
      <c r="B26" s="2275">
        <f t="shared" ref="B26:M26" si="12">B19</f>
        <v>190</v>
      </c>
      <c r="C26" s="2275">
        <f t="shared" si="12"/>
        <v>27</v>
      </c>
      <c r="D26" s="2276">
        <f t="shared" si="12"/>
        <v>217</v>
      </c>
      <c r="E26" s="3739">
        <f t="shared" si="12"/>
        <v>185</v>
      </c>
      <c r="F26" s="3740">
        <f t="shared" si="12"/>
        <v>14</v>
      </c>
      <c r="G26" s="3740">
        <f t="shared" si="12"/>
        <v>199</v>
      </c>
      <c r="H26" s="3740">
        <f t="shared" si="12"/>
        <v>160</v>
      </c>
      <c r="I26" s="3740">
        <f t="shared" si="12"/>
        <v>8</v>
      </c>
      <c r="J26" s="3740">
        <f t="shared" si="12"/>
        <v>168</v>
      </c>
      <c r="K26" s="2275">
        <f t="shared" si="12"/>
        <v>189</v>
      </c>
      <c r="L26" s="2275">
        <f t="shared" si="12"/>
        <v>5</v>
      </c>
      <c r="M26" s="2320">
        <f t="shared" si="12"/>
        <v>194</v>
      </c>
      <c r="N26" s="2276">
        <f>SUM(N19)</f>
        <v>54</v>
      </c>
      <c r="O26" s="2276">
        <f>SUM(O19)</f>
        <v>11</v>
      </c>
      <c r="P26" s="2276">
        <f t="shared" si="11"/>
        <v>65</v>
      </c>
      <c r="Q26" s="2275">
        <f>Q19</f>
        <v>778</v>
      </c>
      <c r="R26" s="2275">
        <f>R19</f>
        <v>65</v>
      </c>
      <c r="S26" s="2276">
        <f>Q26+R26</f>
        <v>843</v>
      </c>
      <c r="T26" s="70"/>
      <c r="U26" s="70"/>
    </row>
    <row r="27" spans="1:21" ht="29.25" customHeight="1" thickBot="1">
      <c r="A27" s="2330" t="s">
        <v>30</v>
      </c>
      <c r="B27" s="2275">
        <f t="shared" ref="B27:M27" si="13">B25</f>
        <v>3</v>
      </c>
      <c r="C27" s="2275">
        <f t="shared" si="13"/>
        <v>0</v>
      </c>
      <c r="D27" s="2276">
        <f t="shared" si="13"/>
        <v>3</v>
      </c>
      <c r="E27" s="3739">
        <f t="shared" si="13"/>
        <v>2</v>
      </c>
      <c r="F27" s="3740">
        <f t="shared" si="13"/>
        <v>1</v>
      </c>
      <c r="G27" s="3740">
        <f t="shared" si="13"/>
        <v>3</v>
      </c>
      <c r="H27" s="3740">
        <f t="shared" si="13"/>
        <v>0</v>
      </c>
      <c r="I27" s="3740">
        <f t="shared" si="13"/>
        <v>2</v>
      </c>
      <c r="J27" s="3740">
        <f t="shared" si="13"/>
        <v>2</v>
      </c>
      <c r="K27" s="2275">
        <f t="shared" si="13"/>
        <v>0</v>
      </c>
      <c r="L27" s="2275">
        <f t="shared" si="13"/>
        <v>3</v>
      </c>
      <c r="M27" s="2320">
        <f t="shared" si="13"/>
        <v>3</v>
      </c>
      <c r="N27" s="2276">
        <f>SUM(N25)</f>
        <v>1</v>
      </c>
      <c r="O27" s="2276">
        <f>SUM(O25)</f>
        <v>0</v>
      </c>
      <c r="P27" s="2276">
        <f t="shared" si="11"/>
        <v>1</v>
      </c>
      <c r="Q27" s="2275">
        <f>Q25</f>
        <v>6</v>
      </c>
      <c r="R27" s="2275">
        <f>R25</f>
        <v>6</v>
      </c>
      <c r="S27" s="2276">
        <f>S25</f>
        <v>12</v>
      </c>
      <c r="T27" s="71"/>
    </row>
    <row r="28" spans="1:21" ht="32.25" customHeight="1" thickBot="1">
      <c r="A28" s="2331" t="s">
        <v>31</v>
      </c>
      <c r="B28" s="2465">
        <f t="shared" ref="B28:R28" si="14">SUM(B26:B27)</f>
        <v>193</v>
      </c>
      <c r="C28" s="2465">
        <f t="shared" si="14"/>
        <v>27</v>
      </c>
      <c r="D28" s="2466">
        <f t="shared" si="14"/>
        <v>220</v>
      </c>
      <c r="E28" s="2467">
        <f t="shared" si="14"/>
        <v>187</v>
      </c>
      <c r="F28" s="2465">
        <f t="shared" si="14"/>
        <v>15</v>
      </c>
      <c r="G28" s="2465">
        <f t="shared" si="14"/>
        <v>202</v>
      </c>
      <c r="H28" s="2465">
        <f t="shared" si="14"/>
        <v>160</v>
      </c>
      <c r="I28" s="2465">
        <f t="shared" si="14"/>
        <v>10</v>
      </c>
      <c r="J28" s="2465">
        <f t="shared" si="14"/>
        <v>170</v>
      </c>
      <c r="K28" s="2465">
        <f>SUM(K26:K27)</f>
        <v>189</v>
      </c>
      <c r="L28" s="2465">
        <f t="shared" si="14"/>
        <v>8</v>
      </c>
      <c r="M28" s="2468">
        <f t="shared" si="14"/>
        <v>197</v>
      </c>
      <c r="N28" s="2466">
        <f>SUM(N26:N27)</f>
        <v>55</v>
      </c>
      <c r="O28" s="2466">
        <f>SUM(O26:O27)</f>
        <v>11</v>
      </c>
      <c r="P28" s="2466">
        <f>SUM(P26:P27)</f>
        <v>66</v>
      </c>
      <c r="Q28" s="2465">
        <f t="shared" si="14"/>
        <v>784</v>
      </c>
      <c r="R28" s="2465">
        <f t="shared" si="14"/>
        <v>71</v>
      </c>
      <c r="S28" s="2466">
        <f>SUM(S26:S27)</f>
        <v>855</v>
      </c>
      <c r="T28" s="70"/>
      <c r="U28" s="70"/>
    </row>
    <row r="29" spans="1:21" ht="30.75" customHeight="1">
      <c r="A29" s="6365"/>
      <c r="B29" s="6365"/>
      <c r="C29" s="6365"/>
      <c r="D29" s="6365"/>
      <c r="E29" s="6365"/>
      <c r="F29" s="6365"/>
      <c r="G29" s="6365"/>
      <c r="H29" s="6365"/>
      <c r="I29" s="6365"/>
      <c r="J29" s="6365"/>
      <c r="K29" s="6365"/>
      <c r="L29" s="6365"/>
      <c r="M29" s="6365"/>
      <c r="N29" s="6365"/>
      <c r="O29" s="6365"/>
      <c r="P29" s="6365"/>
      <c r="Q29" s="6365"/>
      <c r="R29" s="6365"/>
      <c r="S29" s="6365"/>
    </row>
    <row r="30" spans="1:21" ht="25.5">
      <c r="B30" s="6450"/>
      <c r="C30" s="6450"/>
      <c r="D30" s="6450"/>
      <c r="E30" s="6450"/>
      <c r="F30" s="6450"/>
      <c r="G30" s="6450"/>
      <c r="H30" s="6450"/>
      <c r="I30" s="6450"/>
      <c r="J30" s="6450"/>
      <c r="K30" s="6450"/>
      <c r="L30" s="6450"/>
      <c r="M30" s="6450"/>
      <c r="N30" s="6450"/>
      <c r="O30" s="6450"/>
      <c r="P30" s="6450"/>
      <c r="Q30" s="71"/>
      <c r="R30" s="71"/>
      <c r="S30" s="71"/>
    </row>
    <row r="31" spans="1:21" ht="45" customHeight="1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1">
    <mergeCell ref="N4:P5"/>
    <mergeCell ref="Q4:S5"/>
    <mergeCell ref="A29:S29"/>
    <mergeCell ref="B30:P30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3"/>
  <sheetViews>
    <sheetView view="pageBreakPreview" zoomScale="50" zoomScaleNormal="50" zoomScaleSheetLayoutView="50" workbookViewId="0">
      <selection activeCell="F46" sqref="F46"/>
    </sheetView>
  </sheetViews>
  <sheetFormatPr defaultColWidth="14.42578125" defaultRowHeight="12.75"/>
  <cols>
    <col min="1" max="1" width="86.140625" style="5902" customWidth="1"/>
    <col min="2" max="2" width="11.42578125" style="5902" customWidth="1"/>
    <col min="3" max="3" width="12.140625" style="5902" customWidth="1"/>
    <col min="4" max="4" width="11" style="5902" customWidth="1"/>
    <col min="5" max="5" width="11.5703125" style="5902" customWidth="1"/>
    <col min="6" max="6" width="12.140625" style="5902" customWidth="1"/>
    <col min="7" max="7" width="9.5703125" style="5902" customWidth="1"/>
    <col min="8" max="8" width="17.28515625" style="5902" customWidth="1"/>
    <col min="9" max="9" width="13.140625" style="5902" customWidth="1"/>
    <col min="10" max="10" width="14.42578125" style="5902" customWidth="1"/>
    <col min="11" max="26" width="8" style="5902" customWidth="1"/>
    <col min="27" max="16384" width="14.42578125" style="5902"/>
  </cols>
  <sheetData>
    <row r="1" spans="1:26" ht="84.75" customHeight="1">
      <c r="A1" s="7213" t="s">
        <v>424</v>
      </c>
      <c r="B1" s="7212"/>
      <c r="C1" s="7212"/>
      <c r="D1" s="7212"/>
      <c r="E1" s="7212"/>
      <c r="F1" s="7212"/>
      <c r="G1" s="7212"/>
      <c r="H1" s="7212"/>
      <c r="I1" s="7212"/>
      <c r="J1" s="7212"/>
      <c r="K1" s="1220"/>
      <c r="L1" s="1220"/>
      <c r="M1" s="1220"/>
      <c r="N1" s="1220"/>
      <c r="O1" s="1220"/>
      <c r="P1" s="1220"/>
      <c r="Q1" s="1220"/>
      <c r="R1" s="1220"/>
      <c r="S1" s="1220"/>
      <c r="T1" s="1220"/>
      <c r="U1" s="1220"/>
      <c r="V1" s="1220"/>
      <c r="W1" s="1220"/>
      <c r="X1" s="1220"/>
      <c r="Y1" s="1220"/>
      <c r="Z1" s="1220"/>
    </row>
    <row r="2" spans="1:26" ht="31.5" customHeight="1">
      <c r="A2" s="7213" t="s">
        <v>425</v>
      </c>
      <c r="B2" s="7212"/>
      <c r="C2" s="7212"/>
      <c r="D2" s="7212"/>
      <c r="E2" s="7212"/>
      <c r="F2" s="7212"/>
      <c r="G2" s="7212"/>
      <c r="H2" s="7212"/>
      <c r="I2" s="7212"/>
      <c r="J2" s="7212"/>
      <c r="K2" s="1220"/>
      <c r="L2" s="1220"/>
      <c r="M2" s="1220"/>
      <c r="N2" s="1220"/>
      <c r="O2" s="1220"/>
      <c r="P2" s="1220"/>
      <c r="Q2" s="1220"/>
      <c r="R2" s="1220"/>
      <c r="S2" s="1220"/>
      <c r="T2" s="1220"/>
      <c r="U2" s="1220"/>
      <c r="V2" s="1220"/>
      <c r="W2" s="1220"/>
      <c r="X2" s="1220"/>
      <c r="Y2" s="1220"/>
      <c r="Z2" s="1220"/>
    </row>
    <row r="3" spans="1:26" ht="33" customHeight="1" thickBot="1">
      <c r="A3" s="5901"/>
      <c r="B3" s="1221"/>
      <c r="C3" s="1221"/>
      <c r="D3" s="1221"/>
      <c r="E3" s="1221"/>
      <c r="F3" s="1221"/>
      <c r="G3" s="1221"/>
      <c r="H3" s="1221"/>
      <c r="I3" s="1221"/>
      <c r="J3" s="1221"/>
      <c r="K3" s="1220"/>
      <c r="L3" s="1220"/>
      <c r="M3" s="1220"/>
      <c r="N3" s="1220"/>
      <c r="O3" s="1220"/>
      <c r="P3" s="1220"/>
      <c r="Q3" s="1220"/>
      <c r="R3" s="1220"/>
      <c r="S3" s="1220"/>
      <c r="T3" s="1220"/>
      <c r="U3" s="1220"/>
      <c r="V3" s="1220"/>
      <c r="W3" s="1220"/>
      <c r="X3" s="1220"/>
      <c r="Y3" s="1220"/>
      <c r="Z3" s="1220"/>
    </row>
    <row r="4" spans="1:26" ht="33" customHeight="1" thickBot="1">
      <c r="A4" s="7215" t="s">
        <v>1</v>
      </c>
      <c r="B4" s="7229" t="s">
        <v>36</v>
      </c>
      <c r="C4" s="7230"/>
      <c r="D4" s="7231"/>
      <c r="E4" s="7229" t="s">
        <v>37</v>
      </c>
      <c r="F4" s="7230"/>
      <c r="G4" s="7231"/>
      <c r="H4" s="7215" t="s">
        <v>38</v>
      </c>
      <c r="I4" s="7217"/>
      <c r="J4" s="7218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</row>
    <row r="5" spans="1:26" ht="166.5" customHeight="1" thickBot="1">
      <c r="A5" s="7216"/>
      <c r="B5" s="1263" t="s">
        <v>7</v>
      </c>
      <c r="C5" s="1263" t="s">
        <v>8</v>
      </c>
      <c r="D5" s="1263" t="s">
        <v>9</v>
      </c>
      <c r="E5" s="1263" t="s">
        <v>7</v>
      </c>
      <c r="F5" s="1263" t="s">
        <v>8</v>
      </c>
      <c r="G5" s="1263" t="s">
        <v>9</v>
      </c>
      <c r="H5" s="1263" t="s">
        <v>7</v>
      </c>
      <c r="I5" s="1263" t="s">
        <v>8</v>
      </c>
      <c r="J5" s="1263" t="s">
        <v>9</v>
      </c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</row>
    <row r="6" spans="1:26" ht="31.5" customHeight="1" thickBot="1">
      <c r="A6" s="1234" t="s">
        <v>10</v>
      </c>
      <c r="B6" s="1244"/>
      <c r="C6" s="1245"/>
      <c r="D6" s="1246"/>
      <c r="E6" s="1244"/>
      <c r="F6" s="1245"/>
      <c r="G6" s="1247"/>
      <c r="H6" s="1248"/>
      <c r="I6" s="1249"/>
      <c r="J6" s="1250"/>
      <c r="K6" s="1220"/>
      <c r="L6" s="1220"/>
      <c r="M6" s="1220"/>
      <c r="N6" s="1220"/>
      <c r="O6" s="1220"/>
      <c r="P6" s="1220"/>
      <c r="Q6" s="1220"/>
      <c r="R6" s="1220"/>
      <c r="S6" s="1220"/>
      <c r="T6" s="1220"/>
      <c r="U6" s="1220"/>
      <c r="V6" s="1220"/>
      <c r="W6" s="1220"/>
      <c r="X6" s="1220"/>
      <c r="Y6" s="1220"/>
      <c r="Z6" s="1220"/>
    </row>
    <row r="7" spans="1:26" ht="20.25" customHeight="1">
      <c r="A7" s="1264" t="s">
        <v>230</v>
      </c>
      <c r="B7" s="1265">
        <f t="shared" ref="B7:J21" si="0">B24+B40</f>
        <v>13</v>
      </c>
      <c r="C7" s="1266">
        <f t="shared" si="0"/>
        <v>0</v>
      </c>
      <c r="D7" s="1267">
        <f t="shared" si="0"/>
        <v>13</v>
      </c>
      <c r="E7" s="1265">
        <f t="shared" si="0"/>
        <v>14</v>
      </c>
      <c r="F7" s="1266">
        <f t="shared" si="0"/>
        <v>0</v>
      </c>
      <c r="G7" s="1267">
        <f t="shared" si="0"/>
        <v>14</v>
      </c>
      <c r="H7" s="1268">
        <f t="shared" si="0"/>
        <v>27</v>
      </c>
      <c r="I7" s="1269">
        <f t="shared" si="0"/>
        <v>0</v>
      </c>
      <c r="J7" s="1270">
        <f t="shared" si="0"/>
        <v>27</v>
      </c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0"/>
      <c r="V7" s="1220"/>
      <c r="W7" s="1220"/>
      <c r="X7" s="1220"/>
      <c r="Y7" s="1220"/>
      <c r="Z7" s="1220"/>
    </row>
    <row r="8" spans="1:26" ht="21" customHeight="1">
      <c r="A8" s="1271" t="s">
        <v>231</v>
      </c>
      <c r="B8" s="1272">
        <f t="shared" si="0"/>
        <v>7</v>
      </c>
      <c r="C8" s="4703">
        <f t="shared" si="0"/>
        <v>0</v>
      </c>
      <c r="D8" s="1273">
        <f t="shared" si="0"/>
        <v>7</v>
      </c>
      <c r="E8" s="1272">
        <f t="shared" si="0"/>
        <v>17</v>
      </c>
      <c r="F8" s="4703">
        <f t="shared" si="0"/>
        <v>1</v>
      </c>
      <c r="G8" s="1273">
        <f t="shared" si="0"/>
        <v>18</v>
      </c>
      <c r="H8" s="1274">
        <f t="shared" si="0"/>
        <v>24</v>
      </c>
      <c r="I8" s="4705">
        <f t="shared" si="0"/>
        <v>1</v>
      </c>
      <c r="J8" s="1275">
        <f t="shared" si="0"/>
        <v>25</v>
      </c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</row>
    <row r="9" spans="1:26" ht="21" customHeight="1">
      <c r="A9" s="1271" t="s">
        <v>233</v>
      </c>
      <c r="B9" s="1272">
        <f t="shared" si="0"/>
        <v>15</v>
      </c>
      <c r="C9" s="4703">
        <f t="shared" si="0"/>
        <v>1</v>
      </c>
      <c r="D9" s="1273">
        <f t="shared" si="0"/>
        <v>16</v>
      </c>
      <c r="E9" s="1272">
        <f t="shared" si="0"/>
        <v>16</v>
      </c>
      <c r="F9" s="4703">
        <f t="shared" si="0"/>
        <v>0</v>
      </c>
      <c r="G9" s="1273">
        <f t="shared" si="0"/>
        <v>16</v>
      </c>
      <c r="H9" s="1274">
        <f t="shared" si="0"/>
        <v>31</v>
      </c>
      <c r="I9" s="4705">
        <f t="shared" si="0"/>
        <v>1</v>
      </c>
      <c r="J9" s="1275">
        <f t="shared" si="0"/>
        <v>32</v>
      </c>
      <c r="K9" s="1220"/>
      <c r="L9" s="1220"/>
      <c r="M9" s="1220"/>
      <c r="N9" s="1220"/>
      <c r="O9" s="1220"/>
      <c r="P9" s="1220"/>
      <c r="Q9" s="1220"/>
      <c r="R9" s="1220"/>
      <c r="S9" s="1220"/>
      <c r="T9" s="1220"/>
      <c r="U9" s="1220"/>
      <c r="V9" s="1220"/>
      <c r="W9" s="1220"/>
      <c r="X9" s="1220"/>
      <c r="Y9" s="1220"/>
      <c r="Z9" s="1220"/>
    </row>
    <row r="10" spans="1:26" ht="20.25" customHeight="1">
      <c r="A10" s="1271" t="s">
        <v>234</v>
      </c>
      <c r="B10" s="1272">
        <f t="shared" si="0"/>
        <v>20</v>
      </c>
      <c r="C10" s="4703">
        <f t="shared" si="0"/>
        <v>3</v>
      </c>
      <c r="D10" s="1273">
        <f t="shared" si="0"/>
        <v>23</v>
      </c>
      <c r="E10" s="1272">
        <f t="shared" si="0"/>
        <v>22</v>
      </c>
      <c r="F10" s="4703">
        <f t="shared" si="0"/>
        <v>3</v>
      </c>
      <c r="G10" s="1273">
        <f t="shared" si="0"/>
        <v>25</v>
      </c>
      <c r="H10" s="1274">
        <f t="shared" si="0"/>
        <v>42</v>
      </c>
      <c r="I10" s="4705">
        <f t="shared" si="0"/>
        <v>6</v>
      </c>
      <c r="J10" s="1275">
        <f t="shared" si="0"/>
        <v>48</v>
      </c>
      <c r="K10" s="1220"/>
      <c r="L10" s="1220"/>
      <c r="M10" s="1220"/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</row>
    <row r="11" spans="1:26" ht="20.25" customHeight="1">
      <c r="A11" s="1271" t="s">
        <v>235</v>
      </c>
      <c r="B11" s="1272">
        <f t="shared" si="0"/>
        <v>37</v>
      </c>
      <c r="C11" s="4703">
        <f t="shared" si="0"/>
        <v>22</v>
      </c>
      <c r="D11" s="1273">
        <f t="shared" si="0"/>
        <v>59</v>
      </c>
      <c r="E11" s="1272">
        <f t="shared" si="0"/>
        <v>32</v>
      </c>
      <c r="F11" s="4703">
        <f t="shared" si="0"/>
        <v>17</v>
      </c>
      <c r="G11" s="1273">
        <f t="shared" si="0"/>
        <v>49</v>
      </c>
      <c r="H11" s="1274">
        <f t="shared" si="0"/>
        <v>69</v>
      </c>
      <c r="I11" s="4705">
        <f t="shared" si="0"/>
        <v>39</v>
      </c>
      <c r="J11" s="1275">
        <f t="shared" si="0"/>
        <v>108</v>
      </c>
      <c r="K11" s="1220"/>
      <c r="L11" s="1220"/>
      <c r="M11" s="1220"/>
      <c r="N11" s="1220"/>
      <c r="O11" s="1220"/>
      <c r="P11" s="1220"/>
      <c r="Q11" s="1220"/>
      <c r="R11" s="1220"/>
      <c r="S11" s="1220"/>
      <c r="T11" s="1220"/>
      <c r="U11" s="1220"/>
      <c r="V11" s="1220"/>
      <c r="W11" s="1220"/>
      <c r="X11" s="1220"/>
      <c r="Y11" s="1220"/>
      <c r="Z11" s="1220"/>
    </row>
    <row r="12" spans="1:26" ht="20.25" customHeight="1">
      <c r="A12" s="4707" t="s">
        <v>385</v>
      </c>
      <c r="B12" s="1272">
        <f t="shared" si="0"/>
        <v>15</v>
      </c>
      <c r="C12" s="4703">
        <f t="shared" si="0"/>
        <v>2</v>
      </c>
      <c r="D12" s="1273">
        <f t="shared" si="0"/>
        <v>17</v>
      </c>
      <c r="E12" s="1272">
        <f t="shared" si="0"/>
        <v>7</v>
      </c>
      <c r="F12" s="4703">
        <f t="shared" si="0"/>
        <v>9</v>
      </c>
      <c r="G12" s="1273">
        <f t="shared" si="0"/>
        <v>16</v>
      </c>
      <c r="H12" s="1274">
        <f t="shared" si="0"/>
        <v>22</v>
      </c>
      <c r="I12" s="4705">
        <f t="shared" si="0"/>
        <v>11</v>
      </c>
      <c r="J12" s="1275">
        <f t="shared" si="0"/>
        <v>33</v>
      </c>
      <c r="K12" s="1220"/>
      <c r="L12" s="1220"/>
      <c r="M12" s="1220"/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</row>
    <row r="13" spans="1:26" ht="21" customHeight="1">
      <c r="A13" s="1325" t="s">
        <v>384</v>
      </c>
      <c r="B13" s="1272">
        <f t="shared" si="0"/>
        <v>0</v>
      </c>
      <c r="C13" s="4703">
        <f t="shared" si="0"/>
        <v>0</v>
      </c>
      <c r="D13" s="1273">
        <f t="shared" si="0"/>
        <v>0</v>
      </c>
      <c r="E13" s="1272">
        <f t="shared" si="0"/>
        <v>0</v>
      </c>
      <c r="F13" s="4703">
        <f t="shared" si="0"/>
        <v>0</v>
      </c>
      <c r="G13" s="1273">
        <f t="shared" si="0"/>
        <v>0</v>
      </c>
      <c r="H13" s="1274">
        <f t="shared" si="0"/>
        <v>0</v>
      </c>
      <c r="I13" s="4705">
        <f t="shared" si="0"/>
        <v>0</v>
      </c>
      <c r="J13" s="1275">
        <f t="shared" si="0"/>
        <v>0</v>
      </c>
      <c r="K13" s="1220"/>
      <c r="L13" s="1220"/>
      <c r="M13" s="1220"/>
      <c r="N13" s="1220"/>
      <c r="O13" s="1220"/>
      <c r="P13" s="1220"/>
      <c r="Q13" s="1220"/>
      <c r="R13" s="1220"/>
      <c r="S13" s="1220"/>
      <c r="T13" s="1220"/>
      <c r="U13" s="1220"/>
      <c r="V13" s="1220"/>
      <c r="W13" s="1220"/>
      <c r="X13" s="1220"/>
      <c r="Y13" s="1220"/>
      <c r="Z13" s="1220"/>
    </row>
    <row r="14" spans="1:26" ht="20.25" customHeight="1">
      <c r="A14" s="4707" t="s">
        <v>386</v>
      </c>
      <c r="B14" s="1272">
        <f t="shared" si="0"/>
        <v>17</v>
      </c>
      <c r="C14" s="4703">
        <f t="shared" si="0"/>
        <v>12</v>
      </c>
      <c r="D14" s="1273">
        <f t="shared" si="0"/>
        <v>29</v>
      </c>
      <c r="E14" s="1272">
        <f t="shared" si="0"/>
        <v>17</v>
      </c>
      <c r="F14" s="4703">
        <f t="shared" si="0"/>
        <v>1</v>
      </c>
      <c r="G14" s="1273">
        <f t="shared" si="0"/>
        <v>18</v>
      </c>
      <c r="H14" s="1274">
        <f t="shared" si="0"/>
        <v>34</v>
      </c>
      <c r="I14" s="4705">
        <f t="shared" si="0"/>
        <v>13</v>
      </c>
      <c r="J14" s="1275">
        <f t="shared" si="0"/>
        <v>47</v>
      </c>
      <c r="K14" s="1220"/>
      <c r="L14" s="1220"/>
      <c r="M14" s="1220"/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</row>
    <row r="15" spans="1:26" ht="20.25" customHeight="1">
      <c r="A15" s="4707" t="s">
        <v>387</v>
      </c>
      <c r="B15" s="1272">
        <f t="shared" si="0"/>
        <v>5</v>
      </c>
      <c r="C15" s="4703">
        <f t="shared" si="0"/>
        <v>8</v>
      </c>
      <c r="D15" s="1273">
        <f t="shared" si="0"/>
        <v>13</v>
      </c>
      <c r="E15" s="1272">
        <f t="shared" si="0"/>
        <v>8</v>
      </c>
      <c r="F15" s="4703">
        <f t="shared" si="0"/>
        <v>7</v>
      </c>
      <c r="G15" s="1273">
        <f t="shared" si="0"/>
        <v>15</v>
      </c>
      <c r="H15" s="1274">
        <f t="shared" si="0"/>
        <v>13</v>
      </c>
      <c r="I15" s="4705">
        <f t="shared" si="0"/>
        <v>15</v>
      </c>
      <c r="J15" s="1275">
        <f t="shared" si="0"/>
        <v>28</v>
      </c>
      <c r="K15" s="1220"/>
      <c r="L15" s="1220"/>
      <c r="M15" s="1220"/>
      <c r="N15" s="1220"/>
      <c r="O15" s="1220"/>
      <c r="P15" s="1220"/>
      <c r="Q15" s="1220"/>
      <c r="R15" s="1220"/>
      <c r="S15" s="1220"/>
      <c r="T15" s="1220"/>
      <c r="U15" s="1220"/>
      <c r="V15" s="1220"/>
      <c r="W15" s="1220"/>
      <c r="X15" s="1220"/>
      <c r="Y15" s="1220"/>
      <c r="Z15" s="1220"/>
    </row>
    <row r="16" spans="1:26" ht="30" customHeight="1">
      <c r="A16" s="1271" t="s">
        <v>236</v>
      </c>
      <c r="B16" s="1272">
        <f t="shared" si="0"/>
        <v>14</v>
      </c>
      <c r="C16" s="4703">
        <f t="shared" si="0"/>
        <v>0</v>
      </c>
      <c r="D16" s="1273">
        <f t="shared" si="0"/>
        <v>14</v>
      </c>
      <c r="E16" s="1272">
        <f t="shared" si="0"/>
        <v>9</v>
      </c>
      <c r="F16" s="4703">
        <f t="shared" si="0"/>
        <v>1</v>
      </c>
      <c r="G16" s="1273">
        <f t="shared" si="0"/>
        <v>10</v>
      </c>
      <c r="H16" s="1274">
        <f t="shared" si="0"/>
        <v>23</v>
      </c>
      <c r="I16" s="4705">
        <f t="shared" si="0"/>
        <v>1</v>
      </c>
      <c r="J16" s="1275">
        <f t="shared" si="0"/>
        <v>24</v>
      </c>
      <c r="K16" s="1220"/>
      <c r="L16" s="1220"/>
      <c r="M16" s="1220"/>
      <c r="N16" s="1220"/>
      <c r="O16" s="1220"/>
      <c r="P16" s="1220"/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</row>
    <row r="17" spans="1:26" ht="29.25" customHeight="1">
      <c r="A17" s="1271" t="s">
        <v>237</v>
      </c>
      <c r="B17" s="1272">
        <f t="shared" si="0"/>
        <v>18</v>
      </c>
      <c r="C17" s="4703">
        <f t="shared" si="0"/>
        <v>6</v>
      </c>
      <c r="D17" s="1273">
        <f t="shared" si="0"/>
        <v>24</v>
      </c>
      <c r="E17" s="1272">
        <f t="shared" si="0"/>
        <v>24</v>
      </c>
      <c r="F17" s="4703">
        <f t="shared" si="0"/>
        <v>2</v>
      </c>
      <c r="G17" s="1273">
        <f t="shared" si="0"/>
        <v>26</v>
      </c>
      <c r="H17" s="1274">
        <f t="shared" si="0"/>
        <v>42</v>
      </c>
      <c r="I17" s="4705">
        <f t="shared" si="0"/>
        <v>8</v>
      </c>
      <c r="J17" s="1275">
        <f t="shared" si="0"/>
        <v>50</v>
      </c>
      <c r="K17" s="1220"/>
      <c r="L17" s="1220"/>
      <c r="M17" s="1220"/>
      <c r="N17" s="1220"/>
      <c r="O17" s="1220"/>
      <c r="P17" s="1220"/>
      <c r="Q17" s="1220"/>
      <c r="R17" s="1220"/>
      <c r="S17" s="1220"/>
      <c r="T17" s="1220"/>
      <c r="U17" s="1220"/>
      <c r="V17" s="1220"/>
      <c r="W17" s="1220"/>
      <c r="X17" s="1220"/>
      <c r="Y17" s="1220"/>
      <c r="Z17" s="1220"/>
    </row>
    <row r="18" spans="1:26" ht="29.25" customHeight="1">
      <c r="A18" s="1271" t="s">
        <v>238</v>
      </c>
      <c r="B18" s="1272">
        <f t="shared" si="0"/>
        <v>10</v>
      </c>
      <c r="C18" s="4703">
        <f t="shared" si="0"/>
        <v>12</v>
      </c>
      <c r="D18" s="1273">
        <f t="shared" si="0"/>
        <v>22</v>
      </c>
      <c r="E18" s="1272">
        <f t="shared" si="0"/>
        <v>17</v>
      </c>
      <c r="F18" s="4703">
        <f t="shared" si="0"/>
        <v>3</v>
      </c>
      <c r="G18" s="1273">
        <f t="shared" si="0"/>
        <v>20</v>
      </c>
      <c r="H18" s="1274">
        <f t="shared" si="0"/>
        <v>27</v>
      </c>
      <c r="I18" s="4705">
        <f t="shared" si="0"/>
        <v>15</v>
      </c>
      <c r="J18" s="1275">
        <f t="shared" si="0"/>
        <v>42</v>
      </c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</row>
    <row r="19" spans="1:26" ht="29.25" customHeight="1">
      <c r="A19" s="3540" t="s">
        <v>365</v>
      </c>
      <c r="B19" s="1272">
        <f t="shared" si="0"/>
        <v>9</v>
      </c>
      <c r="C19" s="4703">
        <f t="shared" si="0"/>
        <v>1</v>
      </c>
      <c r="D19" s="1273">
        <f t="shared" si="0"/>
        <v>10</v>
      </c>
      <c r="E19" s="1272">
        <f t="shared" si="0"/>
        <v>0</v>
      </c>
      <c r="F19" s="4703">
        <f t="shared" si="0"/>
        <v>0</v>
      </c>
      <c r="G19" s="1273">
        <f t="shared" si="0"/>
        <v>0</v>
      </c>
      <c r="H19" s="1274">
        <f t="shared" si="0"/>
        <v>9</v>
      </c>
      <c r="I19" s="4705">
        <f t="shared" si="0"/>
        <v>1</v>
      </c>
      <c r="J19" s="1275">
        <f t="shared" si="0"/>
        <v>10</v>
      </c>
      <c r="K19" s="1220"/>
      <c r="L19" s="1220"/>
      <c r="M19" s="1220"/>
      <c r="N19" s="1220"/>
      <c r="O19" s="1220"/>
      <c r="P19" s="1220"/>
      <c r="Q19" s="1220"/>
      <c r="R19" s="1220"/>
      <c r="S19" s="1220"/>
      <c r="T19" s="1220"/>
      <c r="U19" s="1220"/>
      <c r="V19" s="1220"/>
      <c r="W19" s="1220"/>
      <c r="X19" s="1220"/>
      <c r="Y19" s="1220"/>
      <c r="Z19" s="1220"/>
    </row>
    <row r="20" spans="1:26" ht="29.25" customHeight="1" thickBot="1">
      <c r="A20" s="1278" t="s">
        <v>239</v>
      </c>
      <c r="B20" s="1231">
        <f t="shared" si="0"/>
        <v>11</v>
      </c>
      <c r="C20" s="1279">
        <f t="shared" si="0"/>
        <v>0</v>
      </c>
      <c r="D20" s="1232">
        <f t="shared" si="0"/>
        <v>11</v>
      </c>
      <c r="E20" s="1231">
        <f t="shared" si="0"/>
        <v>10</v>
      </c>
      <c r="F20" s="1279">
        <f t="shared" si="0"/>
        <v>0</v>
      </c>
      <c r="G20" s="1232">
        <f t="shared" si="0"/>
        <v>10</v>
      </c>
      <c r="H20" s="1280">
        <f t="shared" si="0"/>
        <v>21</v>
      </c>
      <c r="I20" s="1281">
        <f t="shared" si="0"/>
        <v>0</v>
      </c>
      <c r="J20" s="1282">
        <f t="shared" si="0"/>
        <v>21</v>
      </c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</row>
    <row r="21" spans="1:26" ht="31.5" customHeight="1" thickBot="1">
      <c r="A21" s="1283" t="s">
        <v>27</v>
      </c>
      <c r="B21" s="1284">
        <f t="shared" si="0"/>
        <v>154</v>
      </c>
      <c r="C21" s="1284">
        <f t="shared" si="0"/>
        <v>45</v>
      </c>
      <c r="D21" s="1284">
        <f t="shared" si="0"/>
        <v>199</v>
      </c>
      <c r="E21" s="1284">
        <f t="shared" si="0"/>
        <v>161</v>
      </c>
      <c r="F21" s="1284">
        <f t="shared" si="0"/>
        <v>27</v>
      </c>
      <c r="G21" s="1284">
        <f t="shared" si="0"/>
        <v>188</v>
      </c>
      <c r="H21" s="1235">
        <f t="shared" si="0"/>
        <v>315</v>
      </c>
      <c r="I21" s="1235">
        <f t="shared" si="0"/>
        <v>72</v>
      </c>
      <c r="J21" s="1236">
        <f>J38+J54</f>
        <v>387</v>
      </c>
      <c r="K21" s="1220"/>
      <c r="L21" s="1220"/>
      <c r="M21" s="1220"/>
      <c r="N21" s="1220"/>
      <c r="O21" s="1220"/>
      <c r="P21" s="1220"/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</row>
    <row r="22" spans="1:26" ht="27" customHeight="1" thickBot="1">
      <c r="A22" s="1223" t="s">
        <v>15</v>
      </c>
      <c r="B22" s="1211"/>
      <c r="C22" s="1251"/>
      <c r="D22" s="1252"/>
      <c r="E22" s="1211"/>
      <c r="F22" s="1251"/>
      <c r="G22" s="1252"/>
      <c r="H22" s="1235"/>
      <c r="I22" s="1285"/>
      <c r="J22" s="1286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</row>
    <row r="23" spans="1:26" ht="31.5" customHeight="1" thickBot="1">
      <c r="A23" s="1225" t="s">
        <v>16</v>
      </c>
      <c r="B23" s="1253"/>
      <c r="C23" s="1254"/>
      <c r="D23" s="1255"/>
      <c r="E23" s="1253"/>
      <c r="F23" s="1254"/>
      <c r="G23" s="1255"/>
      <c r="H23" s="1287"/>
      <c r="I23" s="1288"/>
      <c r="J23" s="1289"/>
      <c r="K23" s="1220"/>
      <c r="L23" s="1220"/>
      <c r="M23" s="1220"/>
      <c r="N23" s="1220"/>
      <c r="O23" s="1220"/>
      <c r="P23" s="1220"/>
      <c r="Q23" s="1220"/>
      <c r="R23" s="1220"/>
      <c r="S23" s="1220"/>
      <c r="T23" s="1220"/>
      <c r="U23" s="1220"/>
      <c r="V23" s="1220"/>
      <c r="W23" s="1220"/>
      <c r="X23" s="1220"/>
      <c r="Y23" s="1220"/>
      <c r="Z23" s="1220"/>
    </row>
    <row r="24" spans="1:26" ht="24.75" customHeight="1">
      <c r="A24" s="1290" t="s">
        <v>230</v>
      </c>
      <c r="B24" s="1291">
        <v>13</v>
      </c>
      <c r="C24" s="1292">
        <v>0</v>
      </c>
      <c r="D24" s="1293">
        <f>B24+C24</f>
        <v>13</v>
      </c>
      <c r="E24" s="1291">
        <v>14</v>
      </c>
      <c r="F24" s="1292">
        <v>0</v>
      </c>
      <c r="G24" s="1293">
        <f>E24+F24</f>
        <v>14</v>
      </c>
      <c r="H24" s="1268">
        <f t="shared" ref="H24:I27" si="1">B24+E24</f>
        <v>27</v>
      </c>
      <c r="I24" s="1269">
        <f t="shared" si="1"/>
        <v>0</v>
      </c>
      <c r="J24" s="1270">
        <f t="shared" ref="J24:J27" si="2">H24+I24</f>
        <v>27</v>
      </c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</row>
    <row r="25" spans="1:26" ht="24.75" customHeight="1">
      <c r="A25" s="1294" t="s">
        <v>231</v>
      </c>
      <c r="B25" s="1295">
        <v>7</v>
      </c>
      <c r="C25" s="4740">
        <v>0</v>
      </c>
      <c r="D25" s="1296">
        <f>B25+C25</f>
        <v>7</v>
      </c>
      <c r="E25" s="1295">
        <v>17</v>
      </c>
      <c r="F25" s="4740">
        <v>1</v>
      </c>
      <c r="G25" s="1296">
        <f>E25+F25</f>
        <v>18</v>
      </c>
      <c r="H25" s="1274">
        <f t="shared" si="1"/>
        <v>24</v>
      </c>
      <c r="I25" s="4705">
        <f t="shared" si="1"/>
        <v>1</v>
      </c>
      <c r="J25" s="1275">
        <f t="shared" si="2"/>
        <v>25</v>
      </c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</row>
    <row r="26" spans="1:26" ht="24.75" customHeight="1">
      <c r="A26" s="1294" t="s">
        <v>233</v>
      </c>
      <c r="B26" s="1295">
        <v>15</v>
      </c>
      <c r="C26" s="4740">
        <v>1</v>
      </c>
      <c r="D26" s="1296">
        <f>B26+C26</f>
        <v>16</v>
      </c>
      <c r="E26" s="1295">
        <v>16</v>
      </c>
      <c r="F26" s="4740">
        <v>0</v>
      </c>
      <c r="G26" s="1296">
        <f>E26+F26</f>
        <v>16</v>
      </c>
      <c r="H26" s="1274">
        <f t="shared" si="1"/>
        <v>31</v>
      </c>
      <c r="I26" s="4705">
        <f t="shared" si="1"/>
        <v>1</v>
      </c>
      <c r="J26" s="1275">
        <f t="shared" si="2"/>
        <v>32</v>
      </c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</row>
    <row r="27" spans="1:26" ht="24.75" customHeight="1">
      <c r="A27" s="1294" t="s">
        <v>234</v>
      </c>
      <c r="B27" s="1295">
        <v>20</v>
      </c>
      <c r="C27" s="4740">
        <v>3</v>
      </c>
      <c r="D27" s="1296">
        <f>B27+C27</f>
        <v>23</v>
      </c>
      <c r="E27" s="1295">
        <v>22</v>
      </c>
      <c r="F27" s="4740">
        <v>3</v>
      </c>
      <c r="G27" s="1296">
        <f>E27+F27</f>
        <v>25</v>
      </c>
      <c r="H27" s="1274">
        <f t="shared" si="1"/>
        <v>42</v>
      </c>
      <c r="I27" s="4705">
        <f t="shared" si="1"/>
        <v>6</v>
      </c>
      <c r="J27" s="1275">
        <f t="shared" si="2"/>
        <v>48</v>
      </c>
      <c r="K27" s="1220"/>
      <c r="L27" s="1220"/>
      <c r="M27" s="1220"/>
      <c r="N27" s="1220"/>
      <c r="O27" s="1220"/>
      <c r="P27" s="1220"/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</row>
    <row r="28" spans="1:26" ht="24.75" customHeight="1">
      <c r="A28" s="1294" t="s">
        <v>235</v>
      </c>
      <c r="B28" s="1295">
        <f t="shared" ref="B28:J28" si="3">SUM(B29:B32)</f>
        <v>37</v>
      </c>
      <c r="C28" s="4740">
        <f t="shared" si="3"/>
        <v>22</v>
      </c>
      <c r="D28" s="1296">
        <f t="shared" si="3"/>
        <v>59</v>
      </c>
      <c r="E28" s="1295">
        <f t="shared" si="3"/>
        <v>32</v>
      </c>
      <c r="F28" s="4740">
        <f t="shared" si="3"/>
        <v>17</v>
      </c>
      <c r="G28" s="1296">
        <f t="shared" ref="G28" si="4">SUM(G29:G32)</f>
        <v>49</v>
      </c>
      <c r="H28" s="1274">
        <f t="shared" si="3"/>
        <v>69</v>
      </c>
      <c r="I28" s="4705">
        <f t="shared" si="3"/>
        <v>39</v>
      </c>
      <c r="J28" s="1275">
        <f t="shared" si="3"/>
        <v>108</v>
      </c>
      <c r="K28" s="1220"/>
      <c r="L28" s="1220"/>
      <c r="M28" s="1220"/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</row>
    <row r="29" spans="1:26" ht="24.75" customHeight="1">
      <c r="A29" s="1297" t="s">
        <v>385</v>
      </c>
      <c r="B29" s="1336">
        <v>15</v>
      </c>
      <c r="C29" s="1337">
        <v>2</v>
      </c>
      <c r="D29" s="1296">
        <f t="shared" ref="D29:D37" si="5">B29+C29</f>
        <v>17</v>
      </c>
      <c r="E29" s="1336">
        <v>7</v>
      </c>
      <c r="F29" s="1337">
        <v>9</v>
      </c>
      <c r="G29" s="1296">
        <f t="shared" ref="G29:G37" si="6">E29+F29</f>
        <v>16</v>
      </c>
      <c r="H29" s="1274">
        <f t="shared" ref="H29:I37" si="7">B29+E29</f>
        <v>22</v>
      </c>
      <c r="I29" s="4705">
        <f t="shared" si="7"/>
        <v>11</v>
      </c>
      <c r="J29" s="1275">
        <f t="shared" ref="J29:J37" si="8">H29+I29</f>
        <v>33</v>
      </c>
      <c r="K29" s="1220"/>
      <c r="L29" s="1220"/>
      <c r="M29" s="1220"/>
      <c r="N29" s="1220"/>
      <c r="O29" s="1220"/>
      <c r="P29" s="1220"/>
      <c r="Q29" s="1220"/>
      <c r="R29" s="1220"/>
      <c r="S29" s="1220"/>
      <c r="T29" s="1220"/>
      <c r="U29" s="1220"/>
      <c r="V29" s="1220"/>
      <c r="W29" s="1220"/>
      <c r="X29" s="1220"/>
      <c r="Y29" s="1220"/>
      <c r="Z29" s="1220"/>
    </row>
    <row r="30" spans="1:26" ht="25.5" customHeight="1">
      <c r="A30" s="1297" t="s">
        <v>384</v>
      </c>
      <c r="B30" s="1336">
        <v>0</v>
      </c>
      <c r="C30" s="1337">
        <v>0</v>
      </c>
      <c r="D30" s="1296">
        <f t="shared" ref="D30" si="9">SUM(B30:C30)</f>
        <v>0</v>
      </c>
      <c r="E30" s="1336">
        <v>0</v>
      </c>
      <c r="F30" s="1337">
        <v>0</v>
      </c>
      <c r="G30" s="1296">
        <f t="shared" ref="G30" si="10">SUM(E30:F30)</f>
        <v>0</v>
      </c>
      <c r="H30" s="1274">
        <f t="shared" si="7"/>
        <v>0</v>
      </c>
      <c r="I30" s="4705">
        <f t="shared" si="7"/>
        <v>0</v>
      </c>
      <c r="J30" s="1275">
        <f t="shared" si="8"/>
        <v>0</v>
      </c>
      <c r="K30" s="1220"/>
      <c r="L30" s="1220"/>
      <c r="M30" s="1220"/>
      <c r="N30" s="1220"/>
      <c r="O30" s="1220"/>
      <c r="P30" s="1220"/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</row>
    <row r="31" spans="1:26" ht="39" customHeight="1">
      <c r="A31" s="1297" t="s">
        <v>386</v>
      </c>
      <c r="B31" s="1336">
        <v>17</v>
      </c>
      <c r="C31" s="1337">
        <v>12</v>
      </c>
      <c r="D31" s="1296">
        <f t="shared" si="5"/>
        <v>29</v>
      </c>
      <c r="E31" s="1336">
        <v>17</v>
      </c>
      <c r="F31" s="1337">
        <v>1</v>
      </c>
      <c r="G31" s="1296">
        <f t="shared" si="6"/>
        <v>18</v>
      </c>
      <c r="H31" s="1274">
        <f t="shared" si="7"/>
        <v>34</v>
      </c>
      <c r="I31" s="4705">
        <f t="shared" si="7"/>
        <v>13</v>
      </c>
      <c r="J31" s="1275">
        <f t="shared" si="8"/>
        <v>47</v>
      </c>
      <c r="K31" s="1220"/>
      <c r="L31" s="1220"/>
      <c r="M31" s="1220"/>
      <c r="N31" s="1220"/>
      <c r="O31" s="1220"/>
      <c r="P31" s="1220"/>
      <c r="Q31" s="1220"/>
      <c r="R31" s="1220"/>
      <c r="S31" s="1220"/>
      <c r="T31" s="1220"/>
      <c r="U31" s="1220"/>
      <c r="V31" s="1220"/>
      <c r="W31" s="1220"/>
      <c r="X31" s="1220"/>
      <c r="Y31" s="1220"/>
      <c r="Z31" s="1220"/>
    </row>
    <row r="32" spans="1:26" ht="24.75" customHeight="1">
      <c r="A32" s="1297" t="s">
        <v>387</v>
      </c>
      <c r="B32" s="1336">
        <v>5</v>
      </c>
      <c r="C32" s="1337">
        <v>8</v>
      </c>
      <c r="D32" s="1296">
        <f t="shared" si="5"/>
        <v>13</v>
      </c>
      <c r="E32" s="1336">
        <v>8</v>
      </c>
      <c r="F32" s="1337">
        <v>7</v>
      </c>
      <c r="G32" s="1296">
        <f t="shared" si="6"/>
        <v>15</v>
      </c>
      <c r="H32" s="1274">
        <f t="shared" si="7"/>
        <v>13</v>
      </c>
      <c r="I32" s="4705">
        <f t="shared" si="7"/>
        <v>15</v>
      </c>
      <c r="J32" s="1275">
        <f t="shared" si="8"/>
        <v>28</v>
      </c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24.75" customHeight="1">
      <c r="A33" s="1294" t="s">
        <v>236</v>
      </c>
      <c r="B33" s="1295">
        <v>13</v>
      </c>
      <c r="C33" s="4740">
        <v>0</v>
      </c>
      <c r="D33" s="1296">
        <f t="shared" si="5"/>
        <v>13</v>
      </c>
      <c r="E33" s="1295">
        <v>9</v>
      </c>
      <c r="F33" s="4740">
        <v>1</v>
      </c>
      <c r="G33" s="1296">
        <f t="shared" si="6"/>
        <v>10</v>
      </c>
      <c r="H33" s="1274">
        <f t="shared" si="7"/>
        <v>22</v>
      </c>
      <c r="I33" s="4705">
        <f t="shared" si="7"/>
        <v>1</v>
      </c>
      <c r="J33" s="1275">
        <f t="shared" si="8"/>
        <v>23</v>
      </c>
      <c r="K33" s="1220"/>
      <c r="L33" s="1220"/>
      <c r="M33" s="1220"/>
      <c r="N33" s="1220"/>
      <c r="O33" s="1220"/>
      <c r="P33" s="1220"/>
      <c r="Q33" s="1220"/>
      <c r="R33" s="1220"/>
      <c r="S33" s="1220"/>
      <c r="T33" s="1220"/>
      <c r="U33" s="1220"/>
      <c r="V33" s="1220"/>
      <c r="W33" s="1220"/>
      <c r="X33" s="1220"/>
      <c r="Y33" s="1220"/>
      <c r="Z33" s="1220"/>
    </row>
    <row r="34" spans="1:26" ht="24.75" customHeight="1">
      <c r="A34" s="1294" t="s">
        <v>237</v>
      </c>
      <c r="B34" s="1295">
        <v>18</v>
      </c>
      <c r="C34" s="4740">
        <v>6</v>
      </c>
      <c r="D34" s="1296">
        <f t="shared" si="5"/>
        <v>24</v>
      </c>
      <c r="E34" s="1295">
        <v>24</v>
      </c>
      <c r="F34" s="4740">
        <v>1</v>
      </c>
      <c r="G34" s="1296">
        <f t="shared" si="6"/>
        <v>25</v>
      </c>
      <c r="H34" s="1274">
        <f t="shared" si="7"/>
        <v>42</v>
      </c>
      <c r="I34" s="4705">
        <f t="shared" si="7"/>
        <v>7</v>
      </c>
      <c r="J34" s="1275">
        <f t="shared" si="8"/>
        <v>49</v>
      </c>
      <c r="K34" s="1220"/>
      <c r="L34" s="1220"/>
      <c r="M34" s="1220"/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24.75" customHeight="1">
      <c r="A35" s="1294" t="s">
        <v>238</v>
      </c>
      <c r="B35" s="1295">
        <v>10</v>
      </c>
      <c r="C35" s="4740">
        <v>12</v>
      </c>
      <c r="D35" s="1296">
        <f t="shared" si="5"/>
        <v>22</v>
      </c>
      <c r="E35" s="1295">
        <v>17</v>
      </c>
      <c r="F35" s="4740">
        <v>3</v>
      </c>
      <c r="G35" s="1296">
        <f t="shared" si="6"/>
        <v>20</v>
      </c>
      <c r="H35" s="1274">
        <f t="shared" si="7"/>
        <v>27</v>
      </c>
      <c r="I35" s="4705">
        <f t="shared" si="7"/>
        <v>15</v>
      </c>
      <c r="J35" s="1275">
        <f t="shared" si="8"/>
        <v>42</v>
      </c>
      <c r="K35" s="1220"/>
      <c r="L35" s="1220"/>
      <c r="M35" s="1220"/>
      <c r="N35" s="1220"/>
      <c r="O35" s="1220"/>
      <c r="P35" s="1220"/>
      <c r="Q35" s="1220"/>
      <c r="R35" s="1220"/>
      <c r="S35" s="1220"/>
      <c r="T35" s="1220"/>
      <c r="U35" s="1220"/>
      <c r="V35" s="1220"/>
      <c r="W35" s="1220"/>
      <c r="X35" s="1220"/>
      <c r="Y35" s="1220"/>
      <c r="Z35" s="1220"/>
    </row>
    <row r="36" spans="1:26" ht="24.75" customHeight="1">
      <c r="A36" s="3541" t="s">
        <v>365</v>
      </c>
      <c r="B36" s="1295">
        <v>9</v>
      </c>
      <c r="C36" s="4740">
        <v>1</v>
      </c>
      <c r="D36" s="1296">
        <f t="shared" si="5"/>
        <v>10</v>
      </c>
      <c r="E36" s="1295">
        <v>0</v>
      </c>
      <c r="F36" s="4740">
        <v>0</v>
      </c>
      <c r="G36" s="1296">
        <f t="shared" si="6"/>
        <v>0</v>
      </c>
      <c r="H36" s="1274">
        <f t="shared" si="7"/>
        <v>9</v>
      </c>
      <c r="I36" s="4705">
        <f t="shared" si="7"/>
        <v>1</v>
      </c>
      <c r="J36" s="1275">
        <f t="shared" si="8"/>
        <v>10</v>
      </c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24.75" customHeight="1" thickBot="1">
      <c r="A37" s="1300" t="s">
        <v>239</v>
      </c>
      <c r="B37" s="1242">
        <v>11</v>
      </c>
      <c r="C37" s="1301">
        <v>0</v>
      </c>
      <c r="D37" s="1302">
        <f t="shared" si="5"/>
        <v>11</v>
      </c>
      <c r="E37" s="1242">
        <v>10</v>
      </c>
      <c r="F37" s="1301">
        <v>0</v>
      </c>
      <c r="G37" s="1302">
        <f t="shared" si="6"/>
        <v>10</v>
      </c>
      <c r="H37" s="1280">
        <f t="shared" si="7"/>
        <v>21</v>
      </c>
      <c r="I37" s="1281">
        <f t="shared" si="7"/>
        <v>0</v>
      </c>
      <c r="J37" s="1282">
        <f t="shared" si="8"/>
        <v>21</v>
      </c>
      <c r="K37" s="1220"/>
      <c r="L37" s="1220"/>
      <c r="M37" s="1220"/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</row>
    <row r="38" spans="1:26" ht="24.75" customHeight="1" thickBot="1">
      <c r="A38" s="1303" t="s">
        <v>17</v>
      </c>
      <c r="B38" s="1304">
        <f>B24+B25+B26+B27+B28+B33+B34+B35+B37+B36</f>
        <v>153</v>
      </c>
      <c r="C38" s="1304">
        <f t="shared" ref="C38:G38" si="11">C24+C25+C26+C27+C28+C33+C34+C35+C37+C36</f>
        <v>45</v>
      </c>
      <c r="D38" s="1304">
        <f t="shared" si="11"/>
        <v>198</v>
      </c>
      <c r="E38" s="1304">
        <f t="shared" si="11"/>
        <v>161</v>
      </c>
      <c r="F38" s="1304">
        <f t="shared" si="11"/>
        <v>26</v>
      </c>
      <c r="G38" s="1304">
        <f t="shared" si="11"/>
        <v>187</v>
      </c>
      <c r="H38" s="1235">
        <f>H24+H25+H26+H27+H28+H33+H34+H35+H37+H36</f>
        <v>314</v>
      </c>
      <c r="I38" s="1235">
        <f t="shared" ref="I38:J38" si="12">I24+I25+I26+I27+I28+I33+I34+I35+I37+I36</f>
        <v>71</v>
      </c>
      <c r="J38" s="1235">
        <f t="shared" si="12"/>
        <v>385</v>
      </c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</row>
    <row r="39" spans="1:26" ht="24.75" customHeight="1" thickBot="1">
      <c r="A39" s="1546" t="s">
        <v>18</v>
      </c>
      <c r="B39" s="1256"/>
      <c r="C39" s="1257"/>
      <c r="D39" s="1258"/>
      <c r="E39" s="1256"/>
      <c r="F39" s="1257"/>
      <c r="G39" s="1259"/>
      <c r="H39" s="6101"/>
      <c r="I39" s="1269"/>
      <c r="J39" s="6102"/>
      <c r="K39" s="1220"/>
      <c r="L39" s="1220"/>
      <c r="M39" s="1220"/>
      <c r="N39" s="1220"/>
      <c r="O39" s="1220"/>
      <c r="P39" s="1220"/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</row>
    <row r="40" spans="1:26" ht="24.75" customHeight="1">
      <c r="A40" s="1290" t="s">
        <v>230</v>
      </c>
      <c r="B40" s="1291">
        <v>0</v>
      </c>
      <c r="C40" s="1292">
        <v>0</v>
      </c>
      <c r="D40" s="1293">
        <f>B40+C40</f>
        <v>0</v>
      </c>
      <c r="E40" s="1291">
        <v>0</v>
      </c>
      <c r="F40" s="1292">
        <v>0</v>
      </c>
      <c r="G40" s="1293">
        <f>E40+F40</f>
        <v>0</v>
      </c>
      <c r="H40" s="1268">
        <f t="shared" ref="H40:I43" si="13">B40+E40</f>
        <v>0</v>
      </c>
      <c r="I40" s="1269">
        <f t="shared" si="13"/>
        <v>0</v>
      </c>
      <c r="J40" s="1270">
        <f t="shared" ref="J40:J43" si="14">H40+I40</f>
        <v>0</v>
      </c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</row>
    <row r="41" spans="1:26" ht="24.75" customHeight="1">
      <c r="A41" s="1294" t="s">
        <v>231</v>
      </c>
      <c r="B41" s="1295">
        <v>0</v>
      </c>
      <c r="C41" s="4740">
        <v>0</v>
      </c>
      <c r="D41" s="1296">
        <f>B41+C41</f>
        <v>0</v>
      </c>
      <c r="E41" s="1295">
        <v>0</v>
      </c>
      <c r="F41" s="4740">
        <v>0</v>
      </c>
      <c r="G41" s="1296">
        <f>E41+F41</f>
        <v>0</v>
      </c>
      <c r="H41" s="1274">
        <f t="shared" si="13"/>
        <v>0</v>
      </c>
      <c r="I41" s="4705">
        <f t="shared" si="13"/>
        <v>0</v>
      </c>
      <c r="J41" s="1275">
        <f t="shared" si="14"/>
        <v>0</v>
      </c>
      <c r="K41" s="1220"/>
      <c r="L41" s="1220"/>
      <c r="M41" s="1220"/>
      <c r="N41" s="1220"/>
      <c r="O41" s="1220"/>
      <c r="P41" s="1220"/>
      <c r="Q41" s="1220"/>
      <c r="R41" s="1220"/>
      <c r="S41" s="1220"/>
      <c r="T41" s="1220"/>
      <c r="U41" s="1220"/>
      <c r="V41" s="1220"/>
      <c r="W41" s="1220"/>
      <c r="X41" s="1220"/>
      <c r="Y41" s="1220"/>
      <c r="Z41" s="1220"/>
    </row>
    <row r="42" spans="1:26" ht="24.75" customHeight="1">
      <c r="A42" s="1294" t="s">
        <v>233</v>
      </c>
      <c r="B42" s="1295">
        <v>0</v>
      </c>
      <c r="C42" s="4740">
        <v>0</v>
      </c>
      <c r="D42" s="1296">
        <f>B42+C42</f>
        <v>0</v>
      </c>
      <c r="E42" s="1295">
        <v>0</v>
      </c>
      <c r="F42" s="4740">
        <v>0</v>
      </c>
      <c r="G42" s="1296">
        <f>E42+F42</f>
        <v>0</v>
      </c>
      <c r="H42" s="1274">
        <f t="shared" si="13"/>
        <v>0</v>
      </c>
      <c r="I42" s="4705">
        <f t="shared" si="13"/>
        <v>0</v>
      </c>
      <c r="J42" s="1275">
        <f t="shared" si="14"/>
        <v>0</v>
      </c>
      <c r="K42" s="1220"/>
      <c r="L42" s="1220"/>
      <c r="M42" s="1220"/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</row>
    <row r="43" spans="1:26" ht="24.75" customHeight="1">
      <c r="A43" s="1294" t="s">
        <v>234</v>
      </c>
      <c r="B43" s="1295">
        <v>0</v>
      </c>
      <c r="C43" s="4740">
        <v>0</v>
      </c>
      <c r="D43" s="1296">
        <f>B43+C43</f>
        <v>0</v>
      </c>
      <c r="E43" s="1295">
        <v>0</v>
      </c>
      <c r="F43" s="4740">
        <v>0</v>
      </c>
      <c r="G43" s="1296">
        <f>E43+F43</f>
        <v>0</v>
      </c>
      <c r="H43" s="1274">
        <f t="shared" si="13"/>
        <v>0</v>
      </c>
      <c r="I43" s="4705">
        <f t="shared" si="13"/>
        <v>0</v>
      </c>
      <c r="J43" s="1275">
        <f t="shared" si="14"/>
        <v>0</v>
      </c>
      <c r="K43" s="1220"/>
      <c r="L43" s="1220"/>
      <c r="M43" s="1220"/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</row>
    <row r="44" spans="1:26" ht="24.75" customHeight="1">
      <c r="A44" s="1294" t="s">
        <v>235</v>
      </c>
      <c r="B44" s="1295">
        <f t="shared" ref="B44:J44" si="15">SUM(B45:B48)</f>
        <v>0</v>
      </c>
      <c r="C44" s="4740">
        <f t="shared" si="15"/>
        <v>0</v>
      </c>
      <c r="D44" s="1296">
        <f t="shared" ref="D44" si="16">SUM(D45:D48)</f>
        <v>0</v>
      </c>
      <c r="E44" s="1295">
        <f t="shared" si="15"/>
        <v>0</v>
      </c>
      <c r="F44" s="4740">
        <f t="shared" si="15"/>
        <v>0</v>
      </c>
      <c r="G44" s="1296">
        <f t="shared" ref="G44" si="17">SUM(G45:G48)</f>
        <v>0</v>
      </c>
      <c r="H44" s="1274">
        <f t="shared" si="15"/>
        <v>0</v>
      </c>
      <c r="I44" s="4705">
        <f t="shared" si="15"/>
        <v>0</v>
      </c>
      <c r="J44" s="1275">
        <f t="shared" si="15"/>
        <v>0</v>
      </c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</row>
    <row r="45" spans="1:26" ht="24.75" customHeight="1">
      <c r="A45" s="1297" t="s">
        <v>385</v>
      </c>
      <c r="B45" s="1295">
        <v>0</v>
      </c>
      <c r="C45" s="4740">
        <v>0</v>
      </c>
      <c r="D45" s="1296">
        <f t="shared" ref="D45:D53" si="18">B45+C45</f>
        <v>0</v>
      </c>
      <c r="E45" s="1295">
        <v>0</v>
      </c>
      <c r="F45" s="4740">
        <v>0</v>
      </c>
      <c r="G45" s="1296">
        <f t="shared" ref="G45:G53" si="19">E45+F45</f>
        <v>0</v>
      </c>
      <c r="H45" s="1274">
        <f t="shared" ref="H45:I53" si="20">B45+E45</f>
        <v>0</v>
      </c>
      <c r="I45" s="4705">
        <f t="shared" si="20"/>
        <v>0</v>
      </c>
      <c r="J45" s="1275">
        <f t="shared" ref="J45:J53" si="21">H45+I45</f>
        <v>0</v>
      </c>
      <c r="K45" s="1220"/>
      <c r="L45" s="1220"/>
      <c r="M45" s="1220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</row>
    <row r="46" spans="1:26" ht="32.25" customHeight="1">
      <c r="A46" s="1297" t="s">
        <v>384</v>
      </c>
      <c r="B46" s="1295">
        <v>0</v>
      </c>
      <c r="C46" s="4740">
        <v>0</v>
      </c>
      <c r="D46" s="1296">
        <f t="shared" si="18"/>
        <v>0</v>
      </c>
      <c r="E46" s="1295">
        <v>0</v>
      </c>
      <c r="F46" s="4740">
        <v>0</v>
      </c>
      <c r="G46" s="1296">
        <f t="shared" si="19"/>
        <v>0</v>
      </c>
      <c r="H46" s="1274">
        <f t="shared" si="20"/>
        <v>0</v>
      </c>
      <c r="I46" s="4705">
        <f t="shared" si="20"/>
        <v>0</v>
      </c>
      <c r="J46" s="1275">
        <f t="shared" si="21"/>
        <v>0</v>
      </c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</row>
    <row r="47" spans="1:26" ht="39.75" customHeight="1">
      <c r="A47" s="1297" t="s">
        <v>386</v>
      </c>
      <c r="B47" s="1295">
        <v>0</v>
      </c>
      <c r="C47" s="4740">
        <v>0</v>
      </c>
      <c r="D47" s="1296">
        <f t="shared" si="18"/>
        <v>0</v>
      </c>
      <c r="E47" s="1295">
        <v>0</v>
      </c>
      <c r="F47" s="4740">
        <v>0</v>
      </c>
      <c r="G47" s="1296">
        <f t="shared" si="19"/>
        <v>0</v>
      </c>
      <c r="H47" s="1274">
        <f t="shared" si="20"/>
        <v>0</v>
      </c>
      <c r="I47" s="4705">
        <f t="shared" si="20"/>
        <v>0</v>
      </c>
      <c r="J47" s="1275">
        <f t="shared" si="21"/>
        <v>0</v>
      </c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</row>
    <row r="48" spans="1:26" ht="24.75" customHeight="1">
      <c r="A48" s="1297" t="s">
        <v>387</v>
      </c>
      <c r="B48" s="1295">
        <v>0</v>
      </c>
      <c r="C48" s="4740">
        <v>0</v>
      </c>
      <c r="D48" s="1296">
        <f t="shared" si="18"/>
        <v>0</v>
      </c>
      <c r="E48" s="1295">
        <v>0</v>
      </c>
      <c r="F48" s="4740">
        <v>0</v>
      </c>
      <c r="G48" s="1296">
        <f t="shared" si="19"/>
        <v>0</v>
      </c>
      <c r="H48" s="1274">
        <f t="shared" si="20"/>
        <v>0</v>
      </c>
      <c r="I48" s="4705">
        <f t="shared" si="20"/>
        <v>0</v>
      </c>
      <c r="J48" s="1275">
        <f t="shared" si="21"/>
        <v>0</v>
      </c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</row>
    <row r="49" spans="1:26" ht="24.75" customHeight="1">
      <c r="A49" s="1294" t="s">
        <v>236</v>
      </c>
      <c r="B49" s="1295">
        <v>1</v>
      </c>
      <c r="C49" s="4740">
        <v>0</v>
      </c>
      <c r="D49" s="1296">
        <f t="shared" si="18"/>
        <v>1</v>
      </c>
      <c r="E49" s="1295">
        <v>0</v>
      </c>
      <c r="F49" s="4740">
        <v>0</v>
      </c>
      <c r="G49" s="1296">
        <f t="shared" si="19"/>
        <v>0</v>
      </c>
      <c r="H49" s="1274">
        <f t="shared" si="20"/>
        <v>1</v>
      </c>
      <c r="I49" s="4705">
        <f t="shared" si="20"/>
        <v>0</v>
      </c>
      <c r="J49" s="1275">
        <f t="shared" si="21"/>
        <v>1</v>
      </c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</row>
    <row r="50" spans="1:26" ht="24.75" customHeight="1">
      <c r="A50" s="1294" t="s">
        <v>237</v>
      </c>
      <c r="B50" s="1295">
        <v>0</v>
      </c>
      <c r="C50" s="4740">
        <v>0</v>
      </c>
      <c r="D50" s="1296">
        <f t="shared" si="18"/>
        <v>0</v>
      </c>
      <c r="E50" s="1295">
        <v>0</v>
      </c>
      <c r="F50" s="4740">
        <v>1</v>
      </c>
      <c r="G50" s="1296">
        <f t="shared" si="19"/>
        <v>1</v>
      </c>
      <c r="H50" s="1274">
        <f t="shared" si="20"/>
        <v>0</v>
      </c>
      <c r="I50" s="4705">
        <f t="shared" si="20"/>
        <v>1</v>
      </c>
      <c r="J50" s="1275">
        <f t="shared" si="21"/>
        <v>1</v>
      </c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</row>
    <row r="51" spans="1:26" ht="24.75" customHeight="1">
      <c r="A51" s="1294" t="s">
        <v>238</v>
      </c>
      <c r="B51" s="1295">
        <v>0</v>
      </c>
      <c r="C51" s="4740">
        <v>0</v>
      </c>
      <c r="D51" s="1296">
        <f t="shared" si="18"/>
        <v>0</v>
      </c>
      <c r="E51" s="1295">
        <v>0</v>
      </c>
      <c r="F51" s="4740">
        <v>0</v>
      </c>
      <c r="G51" s="1296">
        <f t="shared" si="19"/>
        <v>0</v>
      </c>
      <c r="H51" s="1274">
        <f t="shared" si="20"/>
        <v>0</v>
      </c>
      <c r="I51" s="4705">
        <f t="shared" si="20"/>
        <v>0</v>
      </c>
      <c r="J51" s="1275">
        <f t="shared" si="21"/>
        <v>0</v>
      </c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</row>
    <row r="52" spans="1:26" ht="24.75" customHeight="1">
      <c r="A52" s="3541" t="s">
        <v>365</v>
      </c>
      <c r="B52" s="1295">
        <v>0</v>
      </c>
      <c r="C52" s="4740">
        <v>0</v>
      </c>
      <c r="D52" s="1296">
        <f t="shared" si="18"/>
        <v>0</v>
      </c>
      <c r="E52" s="1295">
        <v>0</v>
      </c>
      <c r="F52" s="4740">
        <v>0</v>
      </c>
      <c r="G52" s="1296">
        <f t="shared" si="19"/>
        <v>0</v>
      </c>
      <c r="H52" s="1274">
        <f t="shared" si="20"/>
        <v>0</v>
      </c>
      <c r="I52" s="4705">
        <f t="shared" si="20"/>
        <v>0</v>
      </c>
      <c r="J52" s="1275">
        <f t="shared" si="21"/>
        <v>0</v>
      </c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</row>
    <row r="53" spans="1:26" ht="24.75" customHeight="1" thickBot="1">
      <c r="A53" s="1300" t="s">
        <v>239</v>
      </c>
      <c r="B53" s="1242">
        <v>0</v>
      </c>
      <c r="C53" s="1301">
        <v>0</v>
      </c>
      <c r="D53" s="1302">
        <f t="shared" si="18"/>
        <v>0</v>
      </c>
      <c r="E53" s="1242">
        <v>0</v>
      </c>
      <c r="F53" s="1301">
        <v>0</v>
      </c>
      <c r="G53" s="1302">
        <f t="shared" si="19"/>
        <v>0</v>
      </c>
      <c r="H53" s="1280">
        <f t="shared" si="20"/>
        <v>0</v>
      </c>
      <c r="I53" s="1281">
        <f t="shared" si="20"/>
        <v>0</v>
      </c>
      <c r="J53" s="1282">
        <f t="shared" si="21"/>
        <v>0</v>
      </c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</row>
    <row r="54" spans="1:26" ht="29.25" customHeight="1" thickBot="1">
      <c r="A54" s="1290" t="s">
        <v>19</v>
      </c>
      <c r="B54" s="1304">
        <f t="shared" ref="B54:J54" si="22">B40+B41+B42+B43+B44+B49+B50+B51+B53+B52</f>
        <v>1</v>
      </c>
      <c r="C54" s="1304">
        <f t="shared" si="22"/>
        <v>0</v>
      </c>
      <c r="D54" s="1304">
        <f t="shared" si="22"/>
        <v>1</v>
      </c>
      <c r="E54" s="1304">
        <f t="shared" si="22"/>
        <v>0</v>
      </c>
      <c r="F54" s="1304">
        <f t="shared" si="22"/>
        <v>1</v>
      </c>
      <c r="G54" s="1304">
        <f t="shared" si="22"/>
        <v>1</v>
      </c>
      <c r="H54" s="1235">
        <f t="shared" si="22"/>
        <v>1</v>
      </c>
      <c r="I54" s="1235">
        <f t="shared" si="22"/>
        <v>1</v>
      </c>
      <c r="J54" s="1235">
        <f t="shared" si="22"/>
        <v>2</v>
      </c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</row>
    <row r="55" spans="1:26" ht="35.25" customHeight="1" thickBot="1">
      <c r="A55" s="6103" t="s">
        <v>243</v>
      </c>
      <c r="B55" s="6104">
        <f t="shared" ref="B55:J55" si="23">B38+B54</f>
        <v>154</v>
      </c>
      <c r="C55" s="6104">
        <f t="shared" si="23"/>
        <v>45</v>
      </c>
      <c r="D55" s="6104">
        <f t="shared" si="23"/>
        <v>199</v>
      </c>
      <c r="E55" s="6104">
        <f t="shared" si="23"/>
        <v>161</v>
      </c>
      <c r="F55" s="6104">
        <f t="shared" si="23"/>
        <v>27</v>
      </c>
      <c r="G55" s="6104">
        <f t="shared" si="23"/>
        <v>188</v>
      </c>
      <c r="H55" s="6104">
        <f t="shared" si="23"/>
        <v>315</v>
      </c>
      <c r="I55" s="6104">
        <f t="shared" si="23"/>
        <v>72</v>
      </c>
      <c r="J55" s="6104">
        <f t="shared" si="23"/>
        <v>387</v>
      </c>
      <c r="K55" s="1220"/>
      <c r="L55" s="1220"/>
      <c r="M55" s="1220"/>
      <c r="N55" s="1220"/>
      <c r="O55" s="1220"/>
      <c r="P55" s="1220"/>
      <c r="Q55" s="1220"/>
      <c r="R55" s="1220"/>
      <c r="S55" s="1220"/>
      <c r="T55" s="1220"/>
      <c r="U55" s="1220"/>
      <c r="V55" s="1220"/>
      <c r="W55" s="1220"/>
      <c r="X55" s="1220"/>
      <c r="Y55" s="1220"/>
      <c r="Z55" s="1220"/>
    </row>
    <row r="56" spans="1:26" ht="25.5" hidden="1" customHeight="1">
      <c r="A56" s="1260"/>
      <c r="B56" s="1261"/>
      <c r="C56" s="1261"/>
      <c r="D56" s="1261"/>
      <c r="E56" s="1261"/>
      <c r="F56" s="1261"/>
      <c r="G56" s="1261"/>
      <c r="H56" s="1261"/>
      <c r="I56" s="1261"/>
      <c r="J56" s="1261"/>
      <c r="K56" s="1220"/>
      <c r="L56" s="1220"/>
      <c r="M56" s="1220"/>
      <c r="N56" s="1220"/>
      <c r="O56" s="1220"/>
      <c r="P56" s="1220"/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</row>
    <row r="57" spans="1:26" ht="4.5" customHeight="1">
      <c r="A57" s="7228"/>
      <c r="B57" s="7212"/>
      <c r="C57" s="7212"/>
      <c r="D57" s="7212"/>
      <c r="E57" s="7212"/>
      <c r="F57" s="7212"/>
      <c r="G57" s="7212"/>
      <c r="H57" s="7212"/>
      <c r="I57" s="7212"/>
      <c r="J57" s="7212"/>
      <c r="K57" s="1220"/>
      <c r="L57" s="1220"/>
      <c r="M57" s="1220"/>
      <c r="N57" s="1220"/>
      <c r="O57" s="1220"/>
      <c r="P57" s="1220"/>
      <c r="Q57" s="1220"/>
      <c r="R57" s="1220"/>
      <c r="S57" s="1220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1220"/>
      <c r="T59" s="1220"/>
      <c r="U59" s="1220"/>
      <c r="V59" s="1220"/>
      <c r="W59" s="1220"/>
      <c r="X59" s="1220"/>
      <c r="Y59" s="1220"/>
      <c r="Z59" s="1220"/>
    </row>
    <row r="60" spans="1:26" ht="42.75" customHeight="1">
      <c r="A60" s="1262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1220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1220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1220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1220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1220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1220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1220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1220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1220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1220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1220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1220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1220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1220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1220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1220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1220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1220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1220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1220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1220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1220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1220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1220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1220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1220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1220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1220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1220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1220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1220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1220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1220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1220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1220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1220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1220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1220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1220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1220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1220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1220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1220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1220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1220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1220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1220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1220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1220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1220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1220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1220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1220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1220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1220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1220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1220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1220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1220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1220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1220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1220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1220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1220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1220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1220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1220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1220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1220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1220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1220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1220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1220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1220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1220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1220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1220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1220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1220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1220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1220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1220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1220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1220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1220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1220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1220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1220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1220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1220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1220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1220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1220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1220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1220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1220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1220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1220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1220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1220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1220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1220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1220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1220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1220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1220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1220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1220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1220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1220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1220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1220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1220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1220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1220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1220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1220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1220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1220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1220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1220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1220"/>
      <c r="T220" s="1220"/>
      <c r="U220" s="1220"/>
      <c r="V220" s="1220"/>
      <c r="W220" s="1220"/>
      <c r="X220" s="1220"/>
      <c r="Y220" s="1220"/>
      <c r="Z220" s="1220"/>
    </row>
    <row r="221" spans="1:26" ht="20.25" customHeight="1">
      <c r="A221" s="1220"/>
      <c r="B221" s="1220"/>
      <c r="C221" s="1220"/>
      <c r="D221" s="1220"/>
      <c r="E221" s="1220"/>
      <c r="F221" s="1220"/>
      <c r="G221" s="1220"/>
      <c r="H221" s="1220"/>
      <c r="I221" s="1220"/>
      <c r="J221" s="1220"/>
      <c r="K221" s="1220"/>
      <c r="L221" s="1220"/>
      <c r="M221" s="1220"/>
      <c r="N221" s="1220"/>
      <c r="O221" s="1220"/>
      <c r="P221" s="1220"/>
      <c r="Q221" s="1220"/>
      <c r="R221" s="1220"/>
      <c r="S221" s="1220"/>
      <c r="T221" s="1220"/>
      <c r="U221" s="1220"/>
      <c r="V221" s="1220"/>
      <c r="W221" s="1220"/>
      <c r="X221" s="1220"/>
      <c r="Y221" s="1220"/>
      <c r="Z221" s="1220"/>
    </row>
    <row r="222" spans="1:26" ht="20.25" customHeight="1">
      <c r="A222" s="1220"/>
      <c r="B222" s="1220"/>
      <c r="C222" s="1220"/>
      <c r="D222" s="1220"/>
      <c r="E222" s="1220"/>
      <c r="F222" s="1220"/>
      <c r="G222" s="1220"/>
      <c r="H222" s="1220"/>
      <c r="I222" s="1220"/>
      <c r="J222" s="1220"/>
      <c r="K222" s="1220"/>
      <c r="L222" s="1220"/>
      <c r="M222" s="1220"/>
      <c r="N222" s="1220"/>
      <c r="O222" s="1220"/>
      <c r="P222" s="1220"/>
      <c r="Q222" s="1220"/>
      <c r="R222" s="1220"/>
      <c r="S222" s="1220"/>
      <c r="T222" s="1220"/>
      <c r="U222" s="1220"/>
      <c r="V222" s="1220"/>
      <c r="W222" s="1220"/>
      <c r="X222" s="1220"/>
      <c r="Y222" s="1220"/>
      <c r="Z222" s="1220"/>
    </row>
    <row r="223" spans="1:26" ht="20.25" customHeight="1">
      <c r="A223" s="1220"/>
      <c r="B223" s="1220"/>
      <c r="C223" s="1220"/>
      <c r="D223" s="1220"/>
      <c r="E223" s="1220"/>
      <c r="F223" s="1220"/>
      <c r="G223" s="1220"/>
      <c r="H223" s="1220"/>
      <c r="I223" s="1220"/>
      <c r="J223" s="1220"/>
      <c r="K223" s="1220"/>
      <c r="L223" s="1220"/>
      <c r="M223" s="1220"/>
      <c r="N223" s="1220"/>
      <c r="O223" s="1220"/>
      <c r="P223" s="1220"/>
      <c r="Q223" s="1220"/>
      <c r="R223" s="1220"/>
      <c r="S223" s="1220"/>
      <c r="T223" s="1220"/>
      <c r="U223" s="1220"/>
      <c r="V223" s="1220"/>
      <c r="W223" s="1220"/>
      <c r="X223" s="1220"/>
      <c r="Y223" s="1220"/>
      <c r="Z223" s="1220"/>
    </row>
    <row r="224" spans="1:26" ht="20.25" customHeight="1">
      <c r="A224" s="1220"/>
      <c r="B224" s="1220"/>
      <c r="C224" s="1220"/>
      <c r="D224" s="1220"/>
      <c r="E224" s="1220"/>
      <c r="F224" s="1220"/>
      <c r="G224" s="1220"/>
      <c r="H224" s="1220"/>
      <c r="I224" s="1220"/>
      <c r="J224" s="1220"/>
      <c r="K224" s="1220"/>
      <c r="L224" s="1220"/>
      <c r="M224" s="1220"/>
      <c r="N224" s="1220"/>
      <c r="O224" s="1220"/>
      <c r="P224" s="1220"/>
      <c r="Q224" s="1220"/>
      <c r="R224" s="1220"/>
      <c r="S224" s="1220"/>
      <c r="T224" s="1220"/>
      <c r="U224" s="1220"/>
      <c r="V224" s="1220"/>
      <c r="W224" s="1220"/>
      <c r="X224" s="1220"/>
      <c r="Y224" s="1220"/>
      <c r="Z224" s="1220"/>
    </row>
    <row r="225" spans="1:26" ht="20.25" customHeight="1">
      <c r="A225" s="1220"/>
      <c r="B225" s="1220"/>
      <c r="C225" s="1220"/>
      <c r="D225" s="1220"/>
      <c r="E225" s="1220"/>
      <c r="F225" s="1220"/>
      <c r="G225" s="1220"/>
      <c r="H225" s="1220"/>
      <c r="I225" s="1220"/>
      <c r="J225" s="1220"/>
      <c r="K225" s="1220"/>
      <c r="L225" s="1220"/>
      <c r="M225" s="1220"/>
      <c r="N225" s="1220"/>
      <c r="O225" s="1220"/>
      <c r="P225" s="1220"/>
      <c r="Q225" s="1220"/>
      <c r="R225" s="1220"/>
      <c r="S225" s="1220"/>
      <c r="T225" s="1220"/>
      <c r="U225" s="1220"/>
      <c r="V225" s="1220"/>
      <c r="W225" s="1220"/>
      <c r="X225" s="1220"/>
      <c r="Y225" s="1220"/>
      <c r="Z225" s="1220"/>
    </row>
    <row r="226" spans="1:26" ht="20.25" customHeight="1">
      <c r="A226" s="1220"/>
      <c r="B226" s="1220"/>
      <c r="C226" s="1220"/>
      <c r="D226" s="1220"/>
      <c r="E226" s="1220"/>
      <c r="F226" s="1220"/>
      <c r="G226" s="1220"/>
      <c r="H226" s="1220"/>
      <c r="I226" s="1220"/>
      <c r="J226" s="1220"/>
      <c r="K226" s="1220"/>
      <c r="L226" s="1220"/>
      <c r="M226" s="1220"/>
      <c r="N226" s="1220"/>
      <c r="O226" s="1220"/>
      <c r="P226" s="1220"/>
      <c r="Q226" s="1220"/>
      <c r="R226" s="1220"/>
      <c r="S226" s="1220"/>
      <c r="T226" s="1220"/>
      <c r="U226" s="1220"/>
      <c r="V226" s="1220"/>
      <c r="W226" s="1220"/>
      <c r="X226" s="1220"/>
      <c r="Y226" s="1220"/>
      <c r="Z226" s="1220"/>
    </row>
    <row r="227" spans="1:26" ht="20.25" customHeight="1">
      <c r="A227" s="1220"/>
      <c r="B227" s="1220"/>
      <c r="C227" s="1220"/>
      <c r="D227" s="1220"/>
      <c r="E227" s="1220"/>
      <c r="F227" s="1220"/>
      <c r="G227" s="1220"/>
      <c r="H227" s="1220"/>
      <c r="I227" s="1220"/>
      <c r="J227" s="1220"/>
      <c r="K227" s="1220"/>
      <c r="L227" s="1220"/>
      <c r="M227" s="1220"/>
      <c r="N227" s="1220"/>
      <c r="O227" s="1220"/>
      <c r="P227" s="1220"/>
      <c r="Q227" s="1220"/>
      <c r="R227" s="1220"/>
      <c r="S227" s="1220"/>
      <c r="T227" s="1220"/>
      <c r="U227" s="1220"/>
      <c r="V227" s="1220"/>
      <c r="W227" s="1220"/>
      <c r="X227" s="1220"/>
      <c r="Y227" s="1220"/>
      <c r="Z227" s="1220"/>
    </row>
    <row r="228" spans="1:26" ht="20.25" customHeight="1">
      <c r="A228" s="1220"/>
      <c r="B228" s="1220"/>
      <c r="C228" s="1220"/>
      <c r="D228" s="1220"/>
      <c r="E228" s="1220"/>
      <c r="F228" s="1220"/>
      <c r="G228" s="1220"/>
      <c r="H228" s="1220"/>
      <c r="I228" s="1220"/>
      <c r="J228" s="1220"/>
      <c r="K228" s="1220"/>
      <c r="L228" s="1220"/>
      <c r="M228" s="1220"/>
      <c r="N228" s="1220"/>
      <c r="O228" s="1220"/>
      <c r="P228" s="1220"/>
      <c r="Q228" s="1220"/>
      <c r="R228" s="1220"/>
      <c r="S228" s="1220"/>
      <c r="T228" s="1220"/>
      <c r="U228" s="1220"/>
      <c r="V228" s="1220"/>
      <c r="W228" s="1220"/>
      <c r="X228" s="1220"/>
      <c r="Y228" s="1220"/>
      <c r="Z228" s="1220"/>
    </row>
    <row r="229" spans="1:26" ht="20.25" customHeight="1">
      <c r="A229" s="1220"/>
      <c r="B229" s="1220"/>
      <c r="C229" s="1220"/>
      <c r="D229" s="1220"/>
      <c r="E229" s="1220"/>
      <c r="F229" s="1220"/>
      <c r="G229" s="1220"/>
      <c r="H229" s="1220"/>
      <c r="I229" s="1220"/>
      <c r="J229" s="1220"/>
      <c r="K229" s="1220"/>
      <c r="L229" s="1220"/>
      <c r="M229" s="1220"/>
      <c r="N229" s="1220"/>
      <c r="O229" s="1220"/>
      <c r="P229" s="1220"/>
      <c r="Q229" s="1220"/>
      <c r="R229" s="1220"/>
      <c r="S229" s="1220"/>
      <c r="T229" s="1220"/>
      <c r="U229" s="1220"/>
      <c r="V229" s="1220"/>
      <c r="W229" s="1220"/>
      <c r="X229" s="1220"/>
      <c r="Y229" s="1220"/>
      <c r="Z229" s="1220"/>
    </row>
    <row r="230" spans="1:26" ht="20.25" customHeight="1">
      <c r="A230" s="1220"/>
      <c r="B230" s="1220"/>
      <c r="C230" s="1220"/>
      <c r="D230" s="1220"/>
      <c r="E230" s="1220"/>
      <c r="F230" s="1220"/>
      <c r="G230" s="1220"/>
      <c r="H230" s="1220"/>
      <c r="I230" s="1220"/>
      <c r="J230" s="1220"/>
      <c r="K230" s="1220"/>
      <c r="L230" s="1220"/>
      <c r="M230" s="1220"/>
      <c r="N230" s="1220"/>
      <c r="O230" s="1220"/>
      <c r="P230" s="1220"/>
      <c r="Q230" s="1220"/>
      <c r="R230" s="1220"/>
      <c r="S230" s="1220"/>
      <c r="T230" s="1220"/>
      <c r="U230" s="1220"/>
      <c r="V230" s="1220"/>
      <c r="W230" s="1220"/>
      <c r="X230" s="1220"/>
      <c r="Y230" s="1220"/>
      <c r="Z230" s="1220"/>
    </row>
    <row r="231" spans="1:26" ht="20.25" customHeight="1">
      <c r="A231" s="1220"/>
      <c r="B231" s="1220"/>
      <c r="C231" s="1220"/>
      <c r="D231" s="1220"/>
      <c r="E231" s="1220"/>
      <c r="F231" s="1220"/>
      <c r="G231" s="1220"/>
      <c r="H231" s="1220"/>
      <c r="I231" s="1220"/>
      <c r="J231" s="1220"/>
      <c r="K231" s="1220"/>
      <c r="L231" s="1220"/>
      <c r="M231" s="1220"/>
      <c r="N231" s="1220"/>
      <c r="O231" s="1220"/>
      <c r="P231" s="1220"/>
      <c r="Q231" s="1220"/>
      <c r="R231" s="1220"/>
      <c r="S231" s="1220"/>
      <c r="T231" s="1220"/>
      <c r="U231" s="1220"/>
      <c r="V231" s="1220"/>
      <c r="W231" s="1220"/>
      <c r="X231" s="1220"/>
      <c r="Y231" s="1220"/>
      <c r="Z231" s="1220"/>
    </row>
    <row r="232" spans="1:26" ht="20.25" customHeight="1">
      <c r="A232" s="1220"/>
      <c r="B232" s="1220"/>
      <c r="C232" s="1220"/>
      <c r="D232" s="1220"/>
      <c r="E232" s="1220"/>
      <c r="F232" s="1220"/>
      <c r="G232" s="1220"/>
      <c r="H232" s="1220"/>
      <c r="I232" s="1220"/>
      <c r="J232" s="1220"/>
      <c r="K232" s="1220"/>
      <c r="L232" s="1220"/>
      <c r="M232" s="1220"/>
      <c r="N232" s="1220"/>
      <c r="O232" s="1220"/>
      <c r="P232" s="1220"/>
      <c r="Q232" s="1220"/>
      <c r="R232" s="1220"/>
      <c r="S232" s="1220"/>
      <c r="T232" s="1220"/>
      <c r="U232" s="1220"/>
      <c r="V232" s="1220"/>
      <c r="W232" s="1220"/>
      <c r="X232" s="1220"/>
      <c r="Y232" s="1220"/>
      <c r="Z232" s="1220"/>
    </row>
    <row r="233" spans="1:26" ht="20.25" customHeight="1">
      <c r="A233" s="1220"/>
      <c r="B233" s="1220"/>
      <c r="C233" s="1220"/>
      <c r="D233" s="1220"/>
      <c r="E233" s="1220"/>
      <c r="F233" s="1220"/>
      <c r="G233" s="1220"/>
      <c r="H233" s="1220"/>
      <c r="I233" s="1220"/>
      <c r="J233" s="1220"/>
      <c r="K233" s="1220"/>
      <c r="L233" s="1220"/>
      <c r="M233" s="1220"/>
      <c r="N233" s="1220"/>
      <c r="O233" s="1220"/>
      <c r="P233" s="1220"/>
      <c r="Q233" s="1220"/>
      <c r="R233" s="1220"/>
      <c r="S233" s="1220"/>
      <c r="T233" s="1220"/>
      <c r="U233" s="1220"/>
      <c r="V233" s="1220"/>
      <c r="W233" s="1220"/>
      <c r="X233" s="1220"/>
      <c r="Y233" s="1220"/>
      <c r="Z233" s="1220"/>
    </row>
    <row r="234" spans="1:26" ht="20.25" customHeight="1">
      <c r="A234" s="1220"/>
      <c r="B234" s="1220"/>
      <c r="C234" s="1220"/>
      <c r="D234" s="1220"/>
      <c r="E234" s="1220"/>
      <c r="F234" s="1220"/>
      <c r="G234" s="1220"/>
      <c r="H234" s="1220"/>
      <c r="I234" s="1220"/>
      <c r="J234" s="1220"/>
      <c r="K234" s="1220"/>
      <c r="L234" s="1220"/>
      <c r="M234" s="1220"/>
      <c r="N234" s="1220"/>
      <c r="O234" s="1220"/>
      <c r="P234" s="1220"/>
      <c r="Q234" s="1220"/>
      <c r="R234" s="1220"/>
      <c r="S234" s="1220"/>
      <c r="T234" s="1220"/>
      <c r="U234" s="1220"/>
      <c r="V234" s="1220"/>
      <c r="W234" s="1220"/>
      <c r="X234" s="1220"/>
      <c r="Y234" s="1220"/>
      <c r="Z234" s="1220"/>
    </row>
    <row r="235" spans="1:26" ht="20.25" customHeight="1">
      <c r="A235" s="1220"/>
      <c r="B235" s="1220"/>
      <c r="C235" s="1220"/>
      <c r="D235" s="1220"/>
      <c r="E235" s="1220"/>
      <c r="F235" s="1220"/>
      <c r="G235" s="1220"/>
      <c r="H235" s="1220"/>
      <c r="I235" s="1220"/>
      <c r="J235" s="1220"/>
      <c r="K235" s="1220"/>
      <c r="L235" s="1220"/>
      <c r="M235" s="1220"/>
      <c r="N235" s="1220"/>
      <c r="O235" s="1220"/>
      <c r="P235" s="1220"/>
      <c r="Q235" s="1220"/>
      <c r="R235" s="1220"/>
      <c r="S235" s="1220"/>
      <c r="T235" s="1220"/>
      <c r="U235" s="1220"/>
      <c r="V235" s="1220"/>
      <c r="W235" s="1220"/>
      <c r="X235" s="1220"/>
      <c r="Y235" s="1220"/>
      <c r="Z235" s="1220"/>
    </row>
    <row r="236" spans="1:26" ht="20.25" customHeight="1">
      <c r="A236" s="1220"/>
      <c r="B236" s="1220"/>
      <c r="C236" s="1220"/>
      <c r="D236" s="1220"/>
      <c r="E236" s="1220"/>
      <c r="F236" s="1220"/>
      <c r="G236" s="1220"/>
      <c r="H236" s="1220"/>
      <c r="I236" s="1220"/>
      <c r="J236" s="1220"/>
      <c r="K236" s="1220"/>
      <c r="L236" s="1220"/>
      <c r="M236" s="1220"/>
      <c r="N236" s="1220"/>
      <c r="O236" s="1220"/>
      <c r="P236" s="1220"/>
      <c r="Q236" s="1220"/>
      <c r="R236" s="1220"/>
      <c r="S236" s="1220"/>
      <c r="T236" s="1220"/>
      <c r="U236" s="1220"/>
      <c r="V236" s="1220"/>
      <c r="W236" s="1220"/>
      <c r="X236" s="1220"/>
      <c r="Y236" s="1220"/>
      <c r="Z236" s="1220"/>
    </row>
    <row r="237" spans="1:26" ht="20.25" customHeight="1">
      <c r="A237" s="1220"/>
      <c r="B237" s="1220"/>
      <c r="C237" s="1220"/>
      <c r="D237" s="1220"/>
      <c r="E237" s="1220"/>
      <c r="F237" s="1220"/>
      <c r="G237" s="1220"/>
      <c r="H237" s="1220"/>
      <c r="I237" s="1220"/>
      <c r="J237" s="1220"/>
      <c r="K237" s="1220"/>
      <c r="L237" s="1220"/>
      <c r="M237" s="1220"/>
      <c r="N237" s="1220"/>
      <c r="O237" s="1220"/>
      <c r="P237" s="1220"/>
      <c r="Q237" s="1220"/>
      <c r="R237" s="1220"/>
      <c r="S237" s="1220"/>
      <c r="T237" s="1220"/>
      <c r="U237" s="1220"/>
      <c r="V237" s="1220"/>
      <c r="W237" s="1220"/>
      <c r="X237" s="1220"/>
      <c r="Y237" s="1220"/>
      <c r="Z237" s="1220"/>
    </row>
    <row r="238" spans="1:26" ht="20.25" customHeight="1">
      <c r="A238" s="1220"/>
      <c r="B238" s="1220"/>
      <c r="C238" s="1220"/>
      <c r="D238" s="1220"/>
      <c r="E238" s="1220"/>
      <c r="F238" s="1220"/>
      <c r="G238" s="1220"/>
      <c r="H238" s="1220"/>
      <c r="I238" s="1220"/>
      <c r="J238" s="1220"/>
      <c r="K238" s="1220"/>
      <c r="L238" s="1220"/>
      <c r="M238" s="1220"/>
      <c r="N238" s="1220"/>
      <c r="O238" s="1220"/>
      <c r="P238" s="1220"/>
      <c r="Q238" s="1220"/>
      <c r="R238" s="1220"/>
      <c r="S238" s="1220"/>
      <c r="T238" s="1220"/>
      <c r="U238" s="1220"/>
      <c r="V238" s="1220"/>
      <c r="W238" s="1220"/>
      <c r="X238" s="1220"/>
      <c r="Y238" s="1220"/>
      <c r="Z238" s="1220"/>
    </row>
    <row r="239" spans="1:26" ht="20.25" customHeight="1">
      <c r="A239" s="1220"/>
      <c r="B239" s="1220"/>
      <c r="C239" s="1220"/>
      <c r="D239" s="1220"/>
      <c r="E239" s="1220"/>
      <c r="F239" s="1220"/>
      <c r="G239" s="1220"/>
      <c r="H239" s="1220"/>
      <c r="I239" s="1220"/>
      <c r="J239" s="1220"/>
      <c r="K239" s="1220"/>
      <c r="L239" s="1220"/>
      <c r="M239" s="1220"/>
      <c r="N239" s="1220"/>
      <c r="O239" s="1220"/>
      <c r="P239" s="1220"/>
      <c r="Q239" s="1220"/>
      <c r="R239" s="1220"/>
      <c r="S239" s="1220"/>
      <c r="T239" s="1220"/>
      <c r="U239" s="1220"/>
      <c r="V239" s="1220"/>
      <c r="W239" s="1220"/>
      <c r="X239" s="1220"/>
      <c r="Y239" s="1220"/>
      <c r="Z239" s="1220"/>
    </row>
    <row r="240" spans="1:26" ht="20.25" customHeight="1">
      <c r="A240" s="1220"/>
      <c r="B240" s="1220"/>
      <c r="C240" s="1220"/>
      <c r="D240" s="1220"/>
      <c r="E240" s="1220"/>
      <c r="F240" s="1220"/>
      <c r="G240" s="1220"/>
      <c r="H240" s="1220"/>
      <c r="I240" s="1220"/>
      <c r="J240" s="1220"/>
      <c r="K240" s="1220"/>
      <c r="L240" s="1220"/>
      <c r="M240" s="1220"/>
      <c r="N240" s="1220"/>
      <c r="O240" s="1220"/>
      <c r="P240" s="1220"/>
      <c r="Q240" s="1220"/>
      <c r="R240" s="1220"/>
      <c r="S240" s="1220"/>
      <c r="T240" s="1220"/>
      <c r="U240" s="1220"/>
      <c r="V240" s="1220"/>
      <c r="W240" s="1220"/>
      <c r="X240" s="1220"/>
      <c r="Y240" s="1220"/>
      <c r="Z240" s="1220"/>
    </row>
    <row r="241" spans="1:26" ht="20.25" customHeight="1">
      <c r="A241" s="1220"/>
      <c r="B241" s="1220"/>
      <c r="C241" s="1220"/>
      <c r="D241" s="1220"/>
      <c r="E241" s="1220"/>
      <c r="F241" s="1220"/>
      <c r="G241" s="1220"/>
      <c r="H241" s="1220"/>
      <c r="I241" s="1220"/>
      <c r="J241" s="1220"/>
      <c r="K241" s="1220"/>
      <c r="L241" s="1220"/>
      <c r="M241" s="1220"/>
      <c r="N241" s="1220"/>
      <c r="O241" s="1220"/>
      <c r="P241" s="1220"/>
      <c r="Q241" s="1220"/>
      <c r="R241" s="1220"/>
      <c r="S241" s="1220"/>
      <c r="T241" s="1220"/>
      <c r="U241" s="1220"/>
      <c r="V241" s="1220"/>
      <c r="W241" s="1220"/>
      <c r="X241" s="1220"/>
      <c r="Y241" s="1220"/>
      <c r="Z241" s="1220"/>
    </row>
    <row r="242" spans="1:26" ht="20.25" customHeight="1">
      <c r="A242" s="1220"/>
      <c r="B242" s="1220"/>
      <c r="C242" s="1220"/>
      <c r="D242" s="1220"/>
      <c r="E242" s="1220"/>
      <c r="F242" s="1220"/>
      <c r="G242" s="1220"/>
      <c r="H242" s="1220"/>
      <c r="I242" s="1220"/>
      <c r="J242" s="1220"/>
      <c r="K242" s="1220"/>
      <c r="L242" s="1220"/>
      <c r="M242" s="1220"/>
      <c r="N242" s="1220"/>
      <c r="O242" s="1220"/>
      <c r="P242" s="1220"/>
      <c r="Q242" s="1220"/>
      <c r="R242" s="1220"/>
      <c r="S242" s="1220"/>
      <c r="T242" s="1220"/>
      <c r="U242" s="1220"/>
      <c r="V242" s="1220"/>
      <c r="W242" s="1220"/>
      <c r="X242" s="1220"/>
      <c r="Y242" s="1220"/>
      <c r="Z242" s="1220"/>
    </row>
    <row r="243" spans="1:26" ht="20.25" customHeight="1">
      <c r="A243" s="1220"/>
      <c r="B243" s="1220"/>
      <c r="C243" s="1220"/>
      <c r="D243" s="1220"/>
      <c r="E243" s="1220"/>
      <c r="F243" s="1220"/>
      <c r="G243" s="1220"/>
      <c r="H243" s="1220"/>
      <c r="I243" s="1220"/>
      <c r="J243" s="1220"/>
      <c r="K243" s="1220"/>
      <c r="L243" s="1220"/>
      <c r="M243" s="1220"/>
      <c r="N243" s="1220"/>
      <c r="O243" s="1220"/>
      <c r="P243" s="1220"/>
      <c r="Q243" s="1220"/>
      <c r="R243" s="1220"/>
      <c r="S243" s="1220"/>
      <c r="T243" s="1220"/>
      <c r="U243" s="1220"/>
      <c r="V243" s="1220"/>
      <c r="W243" s="1220"/>
      <c r="X243" s="1220"/>
      <c r="Y243" s="1220"/>
      <c r="Z243" s="1220"/>
    </row>
    <row r="244" spans="1:26" ht="20.25" customHeight="1">
      <c r="A244" s="1220"/>
      <c r="B244" s="1220"/>
      <c r="C244" s="1220"/>
      <c r="D244" s="1220"/>
      <c r="E244" s="1220"/>
      <c r="F244" s="1220"/>
      <c r="G244" s="1220"/>
      <c r="H244" s="1220"/>
      <c r="I244" s="1220"/>
      <c r="J244" s="1220"/>
      <c r="K244" s="1220"/>
      <c r="L244" s="1220"/>
      <c r="M244" s="1220"/>
      <c r="N244" s="1220"/>
      <c r="O244" s="1220"/>
      <c r="P244" s="1220"/>
      <c r="Q244" s="1220"/>
      <c r="R244" s="1220"/>
      <c r="S244" s="1220"/>
      <c r="T244" s="1220"/>
      <c r="U244" s="1220"/>
      <c r="V244" s="1220"/>
      <c r="W244" s="1220"/>
      <c r="X244" s="1220"/>
      <c r="Y244" s="1220"/>
      <c r="Z244" s="1220"/>
    </row>
    <row r="245" spans="1:26" ht="20.25" customHeight="1">
      <c r="A245" s="1220"/>
      <c r="B245" s="1220"/>
      <c r="C245" s="1220"/>
      <c r="D245" s="1220"/>
      <c r="E245" s="1220"/>
      <c r="F245" s="1220"/>
      <c r="G245" s="1220"/>
      <c r="H245" s="1220"/>
      <c r="I245" s="1220"/>
      <c r="J245" s="1220"/>
      <c r="K245" s="1220"/>
      <c r="L245" s="1220"/>
      <c r="M245" s="1220"/>
      <c r="N245" s="1220"/>
      <c r="O245" s="1220"/>
      <c r="P245" s="1220"/>
      <c r="Q245" s="1220"/>
      <c r="R245" s="1220"/>
      <c r="S245" s="1220"/>
      <c r="T245" s="1220"/>
      <c r="U245" s="1220"/>
      <c r="V245" s="1220"/>
      <c r="W245" s="1220"/>
      <c r="X245" s="1220"/>
      <c r="Y245" s="1220"/>
      <c r="Z245" s="1220"/>
    </row>
    <row r="246" spans="1:26" ht="20.25" customHeight="1">
      <c r="A246" s="1220"/>
      <c r="B246" s="1220"/>
      <c r="C246" s="1220"/>
      <c r="D246" s="1220"/>
      <c r="E246" s="1220"/>
      <c r="F246" s="1220"/>
      <c r="G246" s="1220"/>
      <c r="H246" s="1220"/>
      <c r="I246" s="1220"/>
      <c r="J246" s="1220"/>
      <c r="K246" s="1220"/>
      <c r="L246" s="1220"/>
      <c r="M246" s="1220"/>
      <c r="N246" s="1220"/>
      <c r="O246" s="1220"/>
      <c r="P246" s="1220"/>
      <c r="Q246" s="1220"/>
      <c r="R246" s="1220"/>
      <c r="S246" s="1220"/>
      <c r="T246" s="1220"/>
      <c r="U246" s="1220"/>
      <c r="V246" s="1220"/>
      <c r="W246" s="1220"/>
      <c r="X246" s="1220"/>
      <c r="Y246" s="1220"/>
      <c r="Z246" s="1220"/>
    </row>
    <row r="247" spans="1:26" ht="20.25" customHeight="1">
      <c r="A247" s="1220"/>
      <c r="B247" s="1220"/>
      <c r="C247" s="1220"/>
      <c r="D247" s="1220"/>
      <c r="E247" s="1220"/>
      <c r="F247" s="1220"/>
      <c r="G247" s="1220"/>
      <c r="H247" s="1220"/>
      <c r="I247" s="1220"/>
      <c r="J247" s="1220"/>
      <c r="K247" s="1220"/>
      <c r="L247" s="1220"/>
      <c r="M247" s="1220"/>
      <c r="N247" s="1220"/>
      <c r="O247" s="1220"/>
      <c r="P247" s="1220"/>
      <c r="Q247" s="1220"/>
      <c r="R247" s="1220"/>
      <c r="S247" s="1220"/>
      <c r="T247" s="1220"/>
      <c r="U247" s="1220"/>
      <c r="V247" s="1220"/>
      <c r="W247" s="1220"/>
      <c r="X247" s="1220"/>
      <c r="Y247" s="1220"/>
      <c r="Z247" s="1220"/>
    </row>
    <row r="248" spans="1:26" ht="20.25" customHeight="1">
      <c r="A248" s="1220"/>
      <c r="B248" s="1220"/>
      <c r="C248" s="1220"/>
      <c r="D248" s="1220"/>
      <c r="E248" s="1220"/>
      <c r="F248" s="1220"/>
      <c r="G248" s="1220"/>
      <c r="H248" s="1220"/>
      <c r="I248" s="1220"/>
      <c r="J248" s="1220"/>
      <c r="K248" s="1220"/>
      <c r="L248" s="1220"/>
      <c r="M248" s="1220"/>
      <c r="N248" s="1220"/>
      <c r="O248" s="1220"/>
      <c r="P248" s="1220"/>
      <c r="Q248" s="1220"/>
      <c r="R248" s="1220"/>
      <c r="S248" s="1220"/>
      <c r="T248" s="1220"/>
      <c r="U248" s="1220"/>
      <c r="V248" s="1220"/>
      <c r="W248" s="1220"/>
      <c r="X248" s="1220"/>
      <c r="Y248" s="1220"/>
      <c r="Z248" s="1220"/>
    </row>
    <row r="249" spans="1:26" ht="20.25" customHeight="1">
      <c r="A249" s="1220"/>
      <c r="B249" s="1220"/>
      <c r="C249" s="1220"/>
      <c r="D249" s="1220"/>
      <c r="E249" s="1220"/>
      <c r="F249" s="1220"/>
      <c r="G249" s="1220"/>
      <c r="H249" s="1220"/>
      <c r="I249" s="1220"/>
      <c r="J249" s="1220"/>
      <c r="K249" s="1220"/>
      <c r="L249" s="1220"/>
      <c r="M249" s="1220"/>
      <c r="N249" s="1220"/>
      <c r="O249" s="1220"/>
      <c r="P249" s="1220"/>
      <c r="Q249" s="1220"/>
      <c r="R249" s="1220"/>
      <c r="S249" s="1220"/>
      <c r="T249" s="1220"/>
      <c r="U249" s="1220"/>
      <c r="V249" s="1220"/>
      <c r="W249" s="1220"/>
      <c r="X249" s="1220"/>
      <c r="Y249" s="1220"/>
      <c r="Z249" s="1220"/>
    </row>
    <row r="250" spans="1:26" ht="20.25" customHeight="1">
      <c r="A250" s="1220"/>
      <c r="B250" s="1220"/>
      <c r="C250" s="1220"/>
      <c r="D250" s="1220"/>
      <c r="E250" s="1220"/>
      <c r="F250" s="1220"/>
      <c r="G250" s="1220"/>
      <c r="H250" s="1220"/>
      <c r="I250" s="1220"/>
      <c r="J250" s="1220"/>
      <c r="K250" s="1220"/>
      <c r="L250" s="1220"/>
      <c r="M250" s="1220"/>
      <c r="N250" s="1220"/>
      <c r="O250" s="1220"/>
      <c r="P250" s="1220"/>
      <c r="Q250" s="1220"/>
      <c r="R250" s="1220"/>
      <c r="S250" s="1220"/>
      <c r="T250" s="1220"/>
      <c r="U250" s="1220"/>
      <c r="V250" s="1220"/>
      <c r="W250" s="1220"/>
      <c r="X250" s="1220"/>
      <c r="Y250" s="1220"/>
      <c r="Z250" s="1220"/>
    </row>
    <row r="251" spans="1:26" ht="20.25" customHeight="1">
      <c r="A251" s="1220"/>
      <c r="B251" s="1220"/>
      <c r="C251" s="1220"/>
      <c r="D251" s="1220"/>
      <c r="E251" s="1220"/>
      <c r="F251" s="1220"/>
      <c r="G251" s="1220"/>
      <c r="H251" s="1220"/>
      <c r="I251" s="1220"/>
      <c r="J251" s="1220"/>
      <c r="K251" s="1220"/>
      <c r="L251" s="1220"/>
      <c r="M251" s="1220"/>
      <c r="N251" s="1220"/>
      <c r="O251" s="1220"/>
      <c r="P251" s="1220"/>
      <c r="Q251" s="1220"/>
      <c r="R251" s="1220"/>
      <c r="S251" s="1220"/>
      <c r="T251" s="1220"/>
      <c r="U251" s="1220"/>
      <c r="V251" s="1220"/>
      <c r="W251" s="1220"/>
      <c r="X251" s="1220"/>
      <c r="Y251" s="1220"/>
      <c r="Z251" s="1220"/>
    </row>
    <row r="252" spans="1:26" ht="20.25" customHeight="1">
      <c r="A252" s="1220"/>
      <c r="B252" s="1220"/>
      <c r="C252" s="1220"/>
      <c r="D252" s="1220"/>
      <c r="E252" s="1220"/>
      <c r="F252" s="1220"/>
      <c r="G252" s="1220"/>
      <c r="H252" s="1220"/>
      <c r="I252" s="1220"/>
      <c r="J252" s="1220"/>
      <c r="K252" s="1220"/>
      <c r="L252" s="1220"/>
      <c r="M252" s="1220"/>
      <c r="N252" s="1220"/>
      <c r="O252" s="1220"/>
      <c r="P252" s="1220"/>
      <c r="Q252" s="1220"/>
      <c r="R252" s="1220"/>
      <c r="S252" s="1220"/>
      <c r="T252" s="1220"/>
      <c r="U252" s="1220"/>
      <c r="V252" s="1220"/>
      <c r="W252" s="1220"/>
      <c r="X252" s="1220"/>
      <c r="Y252" s="1220"/>
      <c r="Z252" s="1220"/>
    </row>
    <row r="253" spans="1:26" ht="20.25" customHeight="1">
      <c r="A253" s="1220"/>
      <c r="B253" s="1220"/>
      <c r="C253" s="1220"/>
      <c r="D253" s="1220"/>
      <c r="E253" s="1220"/>
      <c r="F253" s="1220"/>
      <c r="G253" s="1220"/>
      <c r="H253" s="1220"/>
      <c r="I253" s="1220"/>
      <c r="J253" s="1220"/>
      <c r="K253" s="1220"/>
      <c r="L253" s="1220"/>
      <c r="M253" s="1220"/>
      <c r="N253" s="1220"/>
      <c r="O253" s="1220"/>
      <c r="P253" s="1220"/>
      <c r="Q253" s="1220"/>
      <c r="R253" s="1220"/>
      <c r="S253" s="1220"/>
      <c r="T253" s="1220"/>
      <c r="U253" s="1220"/>
      <c r="V253" s="1220"/>
      <c r="W253" s="1220"/>
      <c r="X253" s="1220"/>
      <c r="Y253" s="1220"/>
      <c r="Z253" s="1220"/>
    </row>
    <row r="254" spans="1:26" ht="20.25" customHeight="1">
      <c r="A254" s="1220"/>
      <c r="B254" s="1220"/>
      <c r="C254" s="1220"/>
      <c r="D254" s="1220"/>
      <c r="E254" s="1220"/>
      <c r="F254" s="1220"/>
      <c r="G254" s="1220"/>
      <c r="H254" s="1220"/>
      <c r="I254" s="1220"/>
      <c r="J254" s="1220"/>
      <c r="K254" s="1220"/>
      <c r="L254" s="1220"/>
      <c r="M254" s="1220"/>
      <c r="N254" s="1220"/>
      <c r="O254" s="1220"/>
      <c r="P254" s="1220"/>
      <c r="Q254" s="1220"/>
      <c r="R254" s="1220"/>
      <c r="S254" s="1220"/>
      <c r="T254" s="1220"/>
      <c r="U254" s="1220"/>
      <c r="V254" s="1220"/>
      <c r="W254" s="1220"/>
      <c r="X254" s="1220"/>
      <c r="Y254" s="1220"/>
      <c r="Z254" s="1220"/>
    </row>
    <row r="255" spans="1:26" ht="20.25" customHeight="1">
      <c r="A255" s="1220"/>
      <c r="B255" s="1220"/>
      <c r="C255" s="1220"/>
      <c r="D255" s="1220"/>
      <c r="E255" s="1220"/>
      <c r="F255" s="1220"/>
      <c r="G255" s="1220"/>
      <c r="H255" s="1220"/>
      <c r="I255" s="1220"/>
      <c r="J255" s="1220"/>
      <c r="K255" s="1220"/>
      <c r="L255" s="1220"/>
      <c r="M255" s="1220"/>
      <c r="N255" s="1220"/>
      <c r="O255" s="1220"/>
      <c r="P255" s="1220"/>
      <c r="Q255" s="1220"/>
      <c r="R255" s="1220"/>
      <c r="S255" s="1220"/>
      <c r="T255" s="1220"/>
      <c r="U255" s="1220"/>
      <c r="V255" s="1220"/>
      <c r="W255" s="1220"/>
      <c r="X255" s="1220"/>
      <c r="Y255" s="1220"/>
      <c r="Z255" s="1220"/>
    </row>
    <row r="256" spans="1:26" ht="20.25" customHeight="1">
      <c r="A256" s="1220"/>
      <c r="B256" s="1220"/>
      <c r="C256" s="1220"/>
      <c r="D256" s="1220"/>
      <c r="E256" s="1220"/>
      <c r="F256" s="1220"/>
      <c r="G256" s="1220"/>
      <c r="H256" s="1220"/>
      <c r="I256" s="1220"/>
      <c r="J256" s="1220"/>
      <c r="K256" s="1220"/>
      <c r="L256" s="1220"/>
      <c r="M256" s="1220"/>
      <c r="N256" s="1220"/>
      <c r="O256" s="1220"/>
      <c r="P256" s="1220"/>
      <c r="Q256" s="1220"/>
      <c r="R256" s="1220"/>
      <c r="S256" s="1220"/>
      <c r="T256" s="1220"/>
      <c r="U256" s="1220"/>
      <c r="V256" s="1220"/>
      <c r="W256" s="1220"/>
      <c r="X256" s="1220"/>
      <c r="Y256" s="1220"/>
      <c r="Z256" s="1220"/>
    </row>
    <row r="257" spans="1:26" ht="20.25" customHeight="1">
      <c r="A257" s="1220"/>
      <c r="B257" s="1220"/>
      <c r="C257" s="1220"/>
      <c r="D257" s="1220"/>
      <c r="E257" s="1220"/>
      <c r="F257" s="1220"/>
      <c r="G257" s="1220"/>
      <c r="H257" s="1220"/>
      <c r="I257" s="1220"/>
      <c r="J257" s="1220"/>
      <c r="K257" s="1220"/>
      <c r="L257" s="1220"/>
      <c r="M257" s="1220"/>
      <c r="N257" s="1220"/>
      <c r="O257" s="1220"/>
      <c r="P257" s="1220"/>
      <c r="Q257" s="1220"/>
      <c r="R257" s="1220"/>
      <c r="S257" s="1220"/>
      <c r="T257" s="1220"/>
      <c r="U257" s="1220"/>
      <c r="V257" s="1220"/>
      <c r="W257" s="1220"/>
      <c r="X257" s="1220"/>
      <c r="Y257" s="1220"/>
      <c r="Z257" s="1220"/>
    </row>
    <row r="258" spans="1:26" ht="20.25" customHeight="1">
      <c r="A258" s="1220"/>
      <c r="B258" s="1220"/>
      <c r="C258" s="1220"/>
      <c r="D258" s="1220"/>
      <c r="E258" s="1220"/>
      <c r="F258" s="1220"/>
      <c r="G258" s="1220"/>
      <c r="H258" s="1220"/>
      <c r="I258" s="1220"/>
      <c r="J258" s="1220"/>
      <c r="K258" s="1220"/>
      <c r="L258" s="1220"/>
      <c r="M258" s="1220"/>
      <c r="N258" s="1220"/>
      <c r="O258" s="1220"/>
      <c r="P258" s="1220"/>
      <c r="Q258" s="1220"/>
      <c r="R258" s="1220"/>
      <c r="S258" s="1220"/>
      <c r="T258" s="1220"/>
      <c r="U258" s="1220"/>
      <c r="V258" s="1220"/>
      <c r="W258" s="1220"/>
      <c r="X258" s="1220"/>
      <c r="Y258" s="1220"/>
      <c r="Z258" s="1220"/>
    </row>
    <row r="259" spans="1:26" ht="20.25" customHeight="1">
      <c r="A259" s="1220"/>
      <c r="B259" s="1220"/>
      <c r="C259" s="1220"/>
      <c r="D259" s="1220"/>
      <c r="E259" s="1220"/>
      <c r="F259" s="1220"/>
      <c r="G259" s="1220"/>
      <c r="H259" s="1220"/>
      <c r="I259" s="1220"/>
      <c r="J259" s="1220"/>
      <c r="K259" s="1220"/>
      <c r="L259" s="1220"/>
      <c r="M259" s="1220"/>
      <c r="N259" s="1220"/>
      <c r="O259" s="1220"/>
      <c r="P259" s="1220"/>
      <c r="Q259" s="1220"/>
      <c r="R259" s="1220"/>
      <c r="S259" s="1220"/>
      <c r="T259" s="1220"/>
      <c r="U259" s="1220"/>
      <c r="V259" s="1220"/>
      <c r="W259" s="1220"/>
      <c r="X259" s="1220"/>
      <c r="Y259" s="1220"/>
      <c r="Z259" s="1220"/>
    </row>
    <row r="260" spans="1:26" ht="20.25" customHeight="1">
      <c r="A260" s="1220"/>
      <c r="B260" s="1220"/>
      <c r="C260" s="1220"/>
      <c r="D260" s="1220"/>
      <c r="E260" s="1220"/>
      <c r="F260" s="1220"/>
      <c r="G260" s="1220"/>
      <c r="H260" s="1220"/>
      <c r="I260" s="1220"/>
      <c r="J260" s="1220"/>
      <c r="K260" s="1220"/>
      <c r="L260" s="1220"/>
      <c r="M260" s="1220"/>
      <c r="N260" s="1220"/>
      <c r="O260" s="1220"/>
      <c r="P260" s="1220"/>
      <c r="Q260" s="1220"/>
      <c r="R260" s="1220"/>
      <c r="S260" s="1220"/>
      <c r="T260" s="1220"/>
      <c r="U260" s="1220"/>
      <c r="V260" s="1220"/>
      <c r="W260" s="1220"/>
      <c r="X260" s="1220"/>
      <c r="Y260" s="1220"/>
      <c r="Z260" s="1220"/>
    </row>
    <row r="261" spans="1:26" ht="20.25" customHeight="1">
      <c r="A261" s="1220"/>
      <c r="B261" s="1220"/>
      <c r="C261" s="1220"/>
      <c r="D261" s="1220"/>
      <c r="E261" s="1220"/>
      <c r="F261" s="1220"/>
      <c r="G261" s="1220"/>
      <c r="H261" s="1220"/>
      <c r="I261" s="1220"/>
      <c r="J261" s="1220"/>
      <c r="K261" s="1220"/>
      <c r="L261" s="1220"/>
      <c r="M261" s="1220"/>
      <c r="N261" s="1220"/>
      <c r="O261" s="1220"/>
      <c r="P261" s="1220"/>
      <c r="Q261" s="1220"/>
      <c r="R261" s="1220"/>
      <c r="S261" s="1220"/>
      <c r="T261" s="1220"/>
      <c r="U261" s="1220"/>
      <c r="V261" s="1220"/>
      <c r="W261" s="1220"/>
      <c r="X261" s="1220"/>
      <c r="Y261" s="1220"/>
      <c r="Z261" s="1220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P44" sqref="P44"/>
    </sheetView>
  </sheetViews>
  <sheetFormatPr defaultColWidth="14.42578125" defaultRowHeight="12.75"/>
  <cols>
    <col min="1" max="1" width="91.42578125" style="4695" customWidth="1"/>
    <col min="2" max="2" width="13.85546875" style="4695" customWidth="1"/>
    <col min="3" max="3" width="12.140625" style="4695" customWidth="1"/>
    <col min="4" max="4" width="11" style="4695" customWidth="1"/>
    <col min="5" max="5" width="14.140625" style="4695" customWidth="1"/>
    <col min="6" max="6" width="13.5703125" style="4695" customWidth="1"/>
    <col min="7" max="7" width="11.85546875" style="4695" customWidth="1"/>
    <col min="8" max="8" width="14.7109375" style="4695" customWidth="1"/>
    <col min="9" max="9" width="13.28515625" style="4695" customWidth="1"/>
    <col min="10" max="10" width="11.5703125" style="4695" customWidth="1"/>
    <col min="11" max="11" width="14.28515625" style="4695" customWidth="1"/>
    <col min="12" max="12" width="14.85546875" style="4695" customWidth="1"/>
    <col min="13" max="13" width="13" style="4695" customWidth="1"/>
    <col min="14" max="26" width="8" style="4695" customWidth="1"/>
    <col min="27" max="16384" width="14.42578125" style="4695"/>
  </cols>
  <sheetData>
    <row r="1" spans="1:26" ht="84.75" customHeight="1">
      <c r="A1" s="7213" t="s">
        <v>206</v>
      </c>
      <c r="B1" s="7212"/>
      <c r="C1" s="7212"/>
      <c r="D1" s="7212"/>
      <c r="E1" s="7212"/>
      <c r="F1" s="7212"/>
      <c r="G1" s="7212"/>
      <c r="H1" s="7212"/>
      <c r="I1" s="7212"/>
      <c r="J1" s="7212"/>
      <c r="K1" s="7212"/>
      <c r="L1" s="7212"/>
      <c r="M1" s="7212"/>
      <c r="N1" s="1220"/>
      <c r="O1" s="1220"/>
      <c r="P1" s="1220"/>
      <c r="Q1" s="1220"/>
      <c r="R1" s="1220"/>
      <c r="S1" s="1220"/>
      <c r="T1" s="1220"/>
      <c r="U1" s="1220"/>
      <c r="V1" s="1220"/>
      <c r="W1" s="1220"/>
      <c r="X1" s="1220"/>
      <c r="Y1" s="1220"/>
      <c r="Z1" s="1220"/>
    </row>
    <row r="2" spans="1:26" ht="33.75" customHeight="1">
      <c r="A2" s="7232" t="s">
        <v>428</v>
      </c>
      <c r="B2" s="7212"/>
      <c r="C2" s="7212"/>
      <c r="D2" s="7212"/>
      <c r="E2" s="7212"/>
      <c r="F2" s="7212"/>
      <c r="G2" s="7212"/>
      <c r="H2" s="7212"/>
      <c r="I2" s="7212"/>
      <c r="J2" s="7212"/>
      <c r="K2" s="7212"/>
      <c r="L2" s="7212"/>
      <c r="M2" s="7212"/>
      <c r="N2" s="1220"/>
      <c r="O2" s="1220"/>
      <c r="P2" s="1220"/>
      <c r="Q2" s="1220"/>
      <c r="R2" s="1220"/>
      <c r="S2" s="1220"/>
      <c r="T2" s="1220"/>
      <c r="U2" s="1220"/>
      <c r="V2" s="1220"/>
      <c r="W2" s="1220"/>
      <c r="X2" s="1220"/>
      <c r="Y2" s="1220"/>
      <c r="Z2" s="1220"/>
    </row>
    <row r="3" spans="1:26" ht="20.25" customHeight="1" thickBot="1">
      <c r="A3" s="4694"/>
      <c r="B3" s="1305"/>
      <c r="C3" s="1305"/>
      <c r="D3" s="1305"/>
      <c r="E3" s="1305"/>
      <c r="F3" s="1305"/>
      <c r="G3" s="1305"/>
      <c r="H3" s="1305"/>
      <c r="I3" s="1305"/>
      <c r="J3" s="1305"/>
      <c r="K3" s="1305"/>
      <c r="L3" s="1305"/>
      <c r="M3" s="1305"/>
      <c r="N3" s="1220"/>
      <c r="O3" s="1220"/>
      <c r="P3" s="1220"/>
      <c r="Q3" s="1220"/>
      <c r="R3" s="1220"/>
      <c r="S3" s="1220"/>
      <c r="T3" s="1220"/>
      <c r="U3" s="1220"/>
      <c r="V3" s="1220"/>
      <c r="W3" s="1220"/>
      <c r="X3" s="1220"/>
      <c r="Y3" s="1220"/>
      <c r="Z3" s="1220"/>
    </row>
    <row r="4" spans="1:26" ht="33" customHeight="1" thickBot="1">
      <c r="A4" s="7215" t="s">
        <v>1</v>
      </c>
      <c r="B4" s="7229" t="s">
        <v>36</v>
      </c>
      <c r="C4" s="7230"/>
      <c r="D4" s="7231"/>
      <c r="E4" s="7229" t="s">
        <v>37</v>
      </c>
      <c r="F4" s="7230"/>
      <c r="G4" s="7231"/>
      <c r="H4" s="7229" t="s">
        <v>43</v>
      </c>
      <c r="I4" s="7230"/>
      <c r="J4" s="7231"/>
      <c r="K4" s="7215" t="s">
        <v>38</v>
      </c>
      <c r="L4" s="7217"/>
      <c r="M4" s="7218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</row>
    <row r="5" spans="1:26" ht="173.25" customHeight="1" thickBot="1">
      <c r="A5" s="7216"/>
      <c r="B5" s="1319" t="s">
        <v>7</v>
      </c>
      <c r="C5" s="1319" t="s">
        <v>8</v>
      </c>
      <c r="D5" s="1319" t="s">
        <v>9</v>
      </c>
      <c r="E5" s="1319" t="s">
        <v>7</v>
      </c>
      <c r="F5" s="1319" t="s">
        <v>8</v>
      </c>
      <c r="G5" s="1319" t="s">
        <v>9</v>
      </c>
      <c r="H5" s="1319" t="s">
        <v>7</v>
      </c>
      <c r="I5" s="1319" t="s">
        <v>8</v>
      </c>
      <c r="J5" s="1319" t="s">
        <v>9</v>
      </c>
      <c r="K5" s="1320" t="s">
        <v>7</v>
      </c>
      <c r="L5" s="1320" t="s">
        <v>8</v>
      </c>
      <c r="M5" s="3549" t="s">
        <v>9</v>
      </c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</row>
    <row r="6" spans="1:26" ht="27.75" customHeight="1" thickBot="1">
      <c r="A6" s="1321" t="s">
        <v>10</v>
      </c>
      <c r="B6" s="1253"/>
      <c r="C6" s="1254"/>
      <c r="D6" s="1306"/>
      <c r="E6" s="1253"/>
      <c r="F6" s="1254"/>
      <c r="G6" s="1307"/>
      <c r="H6" s="1308"/>
      <c r="I6" s="1254"/>
      <c r="J6" s="1306"/>
      <c r="K6" s="4762"/>
      <c r="L6" s="4763"/>
      <c r="M6" s="4769"/>
      <c r="N6" s="1220"/>
      <c r="O6" s="1220"/>
      <c r="P6" s="1220"/>
      <c r="Q6" s="1220"/>
      <c r="R6" s="1220"/>
      <c r="S6" s="1220"/>
      <c r="T6" s="1220"/>
      <c r="U6" s="1220"/>
      <c r="V6" s="1220"/>
      <c r="W6" s="1220"/>
      <c r="X6" s="1220"/>
      <c r="Y6" s="1220"/>
      <c r="Z6" s="1220"/>
    </row>
    <row r="7" spans="1:26" ht="24.75" customHeight="1">
      <c r="A7" s="1322" t="s">
        <v>230</v>
      </c>
      <c r="B7" s="3545">
        <f t="shared" ref="B7:M16" si="0">B20+B32</f>
        <v>0</v>
      </c>
      <c r="C7" s="4701">
        <f t="shared" si="0"/>
        <v>0</v>
      </c>
      <c r="D7" s="3546">
        <f t="shared" si="0"/>
        <v>0</v>
      </c>
      <c r="E7" s="3547">
        <f t="shared" si="0"/>
        <v>0</v>
      </c>
      <c r="F7" s="4701">
        <f t="shared" si="0"/>
        <v>0</v>
      </c>
      <c r="G7" s="3546">
        <f t="shared" si="0"/>
        <v>0</v>
      </c>
      <c r="H7" s="3547">
        <f t="shared" si="0"/>
        <v>0</v>
      </c>
      <c r="I7" s="4701">
        <f t="shared" si="0"/>
        <v>0</v>
      </c>
      <c r="J7" s="3548">
        <f t="shared" si="0"/>
        <v>0</v>
      </c>
      <c r="K7" s="4764">
        <f t="shared" si="0"/>
        <v>0</v>
      </c>
      <c r="L7" s="4764">
        <f t="shared" si="0"/>
        <v>0</v>
      </c>
      <c r="M7" s="2195">
        <f t="shared" si="0"/>
        <v>0</v>
      </c>
      <c r="N7" s="1220"/>
      <c r="O7" s="1220"/>
      <c r="P7" s="1220"/>
      <c r="Q7" s="1220"/>
      <c r="R7" s="1220"/>
      <c r="S7" s="1220"/>
      <c r="T7" s="1220"/>
      <c r="U7" s="1220"/>
      <c r="V7" s="1220"/>
      <c r="W7" s="1220"/>
      <c r="X7" s="1220"/>
      <c r="Y7" s="1220"/>
      <c r="Z7" s="1220"/>
    </row>
    <row r="8" spans="1:26" ht="24.75" customHeight="1">
      <c r="A8" s="1322" t="s">
        <v>244</v>
      </c>
      <c r="B8" s="1323">
        <f t="shared" si="0"/>
        <v>0</v>
      </c>
      <c r="C8" s="4703">
        <f t="shared" si="0"/>
        <v>0</v>
      </c>
      <c r="D8" s="1273">
        <f t="shared" si="0"/>
        <v>0</v>
      </c>
      <c r="E8" s="1272">
        <f t="shared" si="0"/>
        <v>0</v>
      </c>
      <c r="F8" s="4703">
        <f t="shared" si="0"/>
        <v>0</v>
      </c>
      <c r="G8" s="1273">
        <f t="shared" si="0"/>
        <v>0</v>
      </c>
      <c r="H8" s="1272">
        <f t="shared" si="0"/>
        <v>0</v>
      </c>
      <c r="I8" s="4703">
        <f t="shared" si="0"/>
        <v>0</v>
      </c>
      <c r="J8" s="1324">
        <f t="shared" si="0"/>
        <v>0</v>
      </c>
      <c r="K8" s="4765">
        <f t="shared" si="0"/>
        <v>0</v>
      </c>
      <c r="L8" s="4765">
        <f t="shared" si="0"/>
        <v>0</v>
      </c>
      <c r="M8" s="4770">
        <f t="shared" si="0"/>
        <v>0</v>
      </c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</row>
    <row r="9" spans="1:26" ht="24.75" customHeight="1">
      <c r="A9" s="1322" t="s">
        <v>234</v>
      </c>
      <c r="B9" s="1323">
        <f t="shared" si="0"/>
        <v>0</v>
      </c>
      <c r="C9" s="4703">
        <f t="shared" si="0"/>
        <v>0</v>
      </c>
      <c r="D9" s="1273">
        <f t="shared" si="0"/>
        <v>0</v>
      </c>
      <c r="E9" s="1272">
        <f t="shared" si="0"/>
        <v>0</v>
      </c>
      <c r="F9" s="4703">
        <f t="shared" si="0"/>
        <v>0</v>
      </c>
      <c r="G9" s="1273">
        <f t="shared" si="0"/>
        <v>0</v>
      </c>
      <c r="H9" s="1272">
        <f t="shared" si="0"/>
        <v>1</v>
      </c>
      <c r="I9" s="4703">
        <f t="shared" si="0"/>
        <v>2</v>
      </c>
      <c r="J9" s="1324">
        <f t="shared" si="0"/>
        <v>3</v>
      </c>
      <c r="K9" s="4765">
        <f t="shared" si="0"/>
        <v>1</v>
      </c>
      <c r="L9" s="4765">
        <f t="shared" si="0"/>
        <v>2</v>
      </c>
      <c r="M9" s="4770">
        <f t="shared" si="0"/>
        <v>3</v>
      </c>
      <c r="N9" s="1220"/>
      <c r="O9" s="1220"/>
      <c r="P9" s="1220"/>
      <c r="Q9" s="1220"/>
      <c r="R9" s="1220"/>
      <c r="S9" s="1220"/>
      <c r="T9" s="1220"/>
      <c r="U9" s="1220"/>
      <c r="V9" s="1220"/>
      <c r="W9" s="1220"/>
      <c r="X9" s="1220"/>
      <c r="Y9" s="1220"/>
      <c r="Z9" s="1220"/>
    </row>
    <row r="10" spans="1:26" ht="27" customHeight="1">
      <c r="A10" s="1322" t="s">
        <v>235</v>
      </c>
      <c r="B10" s="1323">
        <f t="shared" si="0"/>
        <v>16</v>
      </c>
      <c r="C10" s="4703">
        <f t="shared" si="0"/>
        <v>61</v>
      </c>
      <c r="D10" s="1273">
        <f t="shared" si="0"/>
        <v>77</v>
      </c>
      <c r="E10" s="1272">
        <f t="shared" si="0"/>
        <v>12</v>
      </c>
      <c r="F10" s="4703">
        <f t="shared" si="0"/>
        <v>102</v>
      </c>
      <c r="G10" s="1273">
        <f t="shared" si="0"/>
        <v>114</v>
      </c>
      <c r="H10" s="1272">
        <f t="shared" si="0"/>
        <v>13</v>
      </c>
      <c r="I10" s="4703">
        <v>119</v>
      </c>
      <c r="J10" s="1324">
        <v>132</v>
      </c>
      <c r="K10" s="4765">
        <f t="shared" si="0"/>
        <v>41</v>
      </c>
      <c r="L10" s="4765">
        <f t="shared" si="0"/>
        <v>282</v>
      </c>
      <c r="M10" s="4770">
        <f t="shared" si="0"/>
        <v>323</v>
      </c>
      <c r="N10" s="1220"/>
      <c r="O10" s="1220"/>
      <c r="P10" s="1220"/>
      <c r="Q10" s="1220"/>
      <c r="R10" s="1220"/>
      <c r="S10" s="1220"/>
      <c r="T10" s="1220"/>
      <c r="U10" s="1220"/>
      <c r="V10" s="1220"/>
      <c r="W10" s="1220"/>
      <c r="X10" s="1220"/>
      <c r="Y10" s="1220"/>
      <c r="Z10" s="1220"/>
    </row>
    <row r="11" spans="1:26" ht="30.75" customHeight="1">
      <c r="A11" s="4707" t="s">
        <v>385</v>
      </c>
      <c r="B11" s="1326">
        <f t="shared" si="0"/>
        <v>0</v>
      </c>
      <c r="C11" s="4708">
        <f t="shared" si="0"/>
        <v>0</v>
      </c>
      <c r="D11" s="1277">
        <f t="shared" si="0"/>
        <v>0</v>
      </c>
      <c r="E11" s="1276">
        <f t="shared" si="0"/>
        <v>0</v>
      </c>
      <c r="F11" s="4708">
        <f t="shared" si="0"/>
        <v>0</v>
      </c>
      <c r="G11" s="1277">
        <f t="shared" si="0"/>
        <v>0</v>
      </c>
      <c r="H11" s="1276">
        <f t="shared" si="0"/>
        <v>0</v>
      </c>
      <c r="I11" s="4708">
        <f t="shared" si="0"/>
        <v>0</v>
      </c>
      <c r="J11" s="1327">
        <f t="shared" si="0"/>
        <v>0</v>
      </c>
      <c r="K11" s="4766">
        <f t="shared" si="0"/>
        <v>0</v>
      </c>
      <c r="L11" s="4766">
        <f t="shared" si="0"/>
        <v>0</v>
      </c>
      <c r="M11" s="4771">
        <f t="shared" si="0"/>
        <v>0</v>
      </c>
      <c r="N11" s="1220"/>
      <c r="O11" s="1220"/>
      <c r="P11" s="1220"/>
      <c r="Q11" s="1220"/>
      <c r="R11" s="1220"/>
      <c r="S11" s="1220"/>
      <c r="T11" s="1220"/>
      <c r="U11" s="1220"/>
      <c r="V11" s="1220"/>
      <c r="W11" s="1220"/>
      <c r="X11" s="1220"/>
      <c r="Y11" s="1220"/>
      <c r="Z11" s="1220"/>
    </row>
    <row r="12" spans="1:26" ht="24.75" customHeight="1">
      <c r="A12" s="1325" t="s">
        <v>384</v>
      </c>
      <c r="B12" s="1326">
        <f t="shared" si="0"/>
        <v>16</v>
      </c>
      <c r="C12" s="4708">
        <f t="shared" si="0"/>
        <v>61</v>
      </c>
      <c r="D12" s="1277">
        <f t="shared" si="0"/>
        <v>77</v>
      </c>
      <c r="E12" s="1276">
        <f t="shared" si="0"/>
        <v>12</v>
      </c>
      <c r="F12" s="4708">
        <f t="shared" si="0"/>
        <v>102</v>
      </c>
      <c r="G12" s="1277">
        <f t="shared" si="0"/>
        <v>114</v>
      </c>
      <c r="H12" s="1276">
        <f t="shared" si="0"/>
        <v>13</v>
      </c>
      <c r="I12" s="4708">
        <v>119</v>
      </c>
      <c r="J12" s="1327">
        <v>132</v>
      </c>
      <c r="K12" s="4766">
        <f t="shared" si="0"/>
        <v>41</v>
      </c>
      <c r="L12" s="4766">
        <f t="shared" si="0"/>
        <v>282</v>
      </c>
      <c r="M12" s="4771">
        <f t="shared" si="0"/>
        <v>323</v>
      </c>
      <c r="N12" s="1220"/>
      <c r="O12" s="1220"/>
      <c r="P12" s="1220"/>
      <c r="Q12" s="1220"/>
      <c r="R12" s="1220"/>
      <c r="S12" s="1220"/>
      <c r="T12" s="1220"/>
      <c r="U12" s="1220"/>
      <c r="V12" s="1220"/>
      <c r="W12" s="1220"/>
      <c r="X12" s="1220"/>
      <c r="Y12" s="1220"/>
      <c r="Z12" s="1220"/>
    </row>
    <row r="13" spans="1:26" ht="38.25" customHeight="1">
      <c r="A13" s="4707" t="s">
        <v>386</v>
      </c>
      <c r="B13" s="1326">
        <f t="shared" si="0"/>
        <v>0</v>
      </c>
      <c r="C13" s="4708">
        <f t="shared" si="0"/>
        <v>0</v>
      </c>
      <c r="D13" s="1277">
        <f t="shared" si="0"/>
        <v>0</v>
      </c>
      <c r="E13" s="1276">
        <f t="shared" si="0"/>
        <v>0</v>
      </c>
      <c r="F13" s="4708">
        <f t="shared" si="0"/>
        <v>0</v>
      </c>
      <c r="G13" s="1277">
        <f t="shared" si="0"/>
        <v>0</v>
      </c>
      <c r="H13" s="1276">
        <f t="shared" si="0"/>
        <v>0</v>
      </c>
      <c r="I13" s="4708">
        <f t="shared" si="0"/>
        <v>0</v>
      </c>
      <c r="J13" s="1327">
        <f t="shared" si="0"/>
        <v>0</v>
      </c>
      <c r="K13" s="4766">
        <f t="shared" si="0"/>
        <v>0</v>
      </c>
      <c r="L13" s="4766">
        <f t="shared" si="0"/>
        <v>0</v>
      </c>
      <c r="M13" s="4771">
        <f t="shared" si="0"/>
        <v>0</v>
      </c>
      <c r="N13" s="1220"/>
      <c r="O13" s="1220"/>
      <c r="P13" s="1220"/>
      <c r="Q13" s="1220"/>
      <c r="R13" s="1220"/>
      <c r="S13" s="1220"/>
      <c r="T13" s="1220"/>
      <c r="U13" s="1220"/>
      <c r="V13" s="1220"/>
      <c r="W13" s="1220"/>
      <c r="X13" s="1220"/>
      <c r="Y13" s="1220"/>
      <c r="Z13" s="1220"/>
    </row>
    <row r="14" spans="1:26" ht="24.75" customHeight="1">
      <c r="A14" s="4707" t="s">
        <v>387</v>
      </c>
      <c r="B14" s="1326">
        <f t="shared" si="0"/>
        <v>0</v>
      </c>
      <c r="C14" s="4708">
        <f t="shared" si="0"/>
        <v>0</v>
      </c>
      <c r="D14" s="1277">
        <f t="shared" si="0"/>
        <v>0</v>
      </c>
      <c r="E14" s="1276">
        <f t="shared" si="0"/>
        <v>0</v>
      </c>
      <c r="F14" s="4708">
        <f t="shared" si="0"/>
        <v>0</v>
      </c>
      <c r="G14" s="1277">
        <f t="shared" si="0"/>
        <v>0</v>
      </c>
      <c r="H14" s="1276">
        <f t="shared" si="0"/>
        <v>0</v>
      </c>
      <c r="I14" s="4708">
        <f t="shared" si="0"/>
        <v>0</v>
      </c>
      <c r="J14" s="1327">
        <f t="shared" si="0"/>
        <v>0</v>
      </c>
      <c r="K14" s="4766">
        <f t="shared" si="0"/>
        <v>0</v>
      </c>
      <c r="L14" s="4766">
        <f t="shared" si="0"/>
        <v>0</v>
      </c>
      <c r="M14" s="4771">
        <f t="shared" si="0"/>
        <v>0</v>
      </c>
      <c r="N14" s="1220"/>
      <c r="O14" s="1220"/>
      <c r="P14" s="1220"/>
      <c r="Q14" s="1220"/>
      <c r="R14" s="1220"/>
      <c r="S14" s="1220"/>
      <c r="T14" s="1220"/>
      <c r="U14" s="1220"/>
      <c r="V14" s="1220"/>
      <c r="W14" s="1220"/>
      <c r="X14" s="1220"/>
      <c r="Y14" s="1220"/>
      <c r="Z14" s="1220"/>
    </row>
    <row r="15" spans="1:26" ht="24.75" customHeight="1">
      <c r="A15" s="1322" t="s">
        <v>237</v>
      </c>
      <c r="B15" s="1323">
        <f t="shared" si="0"/>
        <v>0</v>
      </c>
      <c r="C15" s="4703">
        <f t="shared" si="0"/>
        <v>5</v>
      </c>
      <c r="D15" s="1273">
        <f t="shared" si="0"/>
        <v>5</v>
      </c>
      <c r="E15" s="1272">
        <f t="shared" si="0"/>
        <v>0</v>
      </c>
      <c r="F15" s="4703">
        <f t="shared" si="0"/>
        <v>11</v>
      </c>
      <c r="G15" s="1273">
        <f t="shared" si="0"/>
        <v>11</v>
      </c>
      <c r="H15" s="1272">
        <f t="shared" si="0"/>
        <v>0</v>
      </c>
      <c r="I15" s="4703">
        <f t="shared" si="0"/>
        <v>0</v>
      </c>
      <c r="J15" s="1324">
        <f t="shared" si="0"/>
        <v>0</v>
      </c>
      <c r="K15" s="4765">
        <f t="shared" si="0"/>
        <v>0</v>
      </c>
      <c r="L15" s="4765">
        <f t="shared" si="0"/>
        <v>16</v>
      </c>
      <c r="M15" s="4770">
        <f t="shared" si="0"/>
        <v>16</v>
      </c>
      <c r="N15" s="1220"/>
      <c r="O15" s="1220"/>
      <c r="P15" s="1220"/>
      <c r="Q15" s="1220"/>
      <c r="R15" s="1220"/>
      <c r="S15" s="1220"/>
      <c r="T15" s="1220"/>
      <c r="U15" s="1220"/>
      <c r="V15" s="1220"/>
      <c r="W15" s="1220"/>
      <c r="X15" s="1220"/>
      <c r="Y15" s="1220"/>
      <c r="Z15" s="1220"/>
    </row>
    <row r="16" spans="1:26" ht="21" customHeight="1" thickBot="1">
      <c r="A16" s="1322" t="s">
        <v>238</v>
      </c>
      <c r="B16" s="1328">
        <f t="shared" si="0"/>
        <v>0</v>
      </c>
      <c r="C16" s="4709">
        <f t="shared" si="0"/>
        <v>0</v>
      </c>
      <c r="D16" s="1329">
        <f t="shared" si="0"/>
        <v>0</v>
      </c>
      <c r="E16" s="1330">
        <f t="shared" si="0"/>
        <v>0</v>
      </c>
      <c r="F16" s="4709">
        <f t="shared" si="0"/>
        <v>0</v>
      </c>
      <c r="G16" s="1329">
        <f t="shared" si="0"/>
        <v>0</v>
      </c>
      <c r="H16" s="1330">
        <f t="shared" si="0"/>
        <v>0</v>
      </c>
      <c r="I16" s="4709">
        <f t="shared" si="0"/>
        <v>0</v>
      </c>
      <c r="J16" s="1331">
        <f t="shared" si="0"/>
        <v>0</v>
      </c>
      <c r="K16" s="4767">
        <f t="shared" si="0"/>
        <v>0</v>
      </c>
      <c r="L16" s="4767">
        <f t="shared" si="0"/>
        <v>0</v>
      </c>
      <c r="M16" s="2196">
        <f t="shared" si="0"/>
        <v>0</v>
      </c>
      <c r="N16" s="1220"/>
      <c r="O16" s="1220"/>
      <c r="P16" s="1220"/>
      <c r="Q16" s="1220"/>
      <c r="R16" s="1220"/>
      <c r="S16" s="1220"/>
      <c r="T16" s="1220"/>
      <c r="U16" s="1220"/>
      <c r="V16" s="1220"/>
      <c r="W16" s="1220"/>
      <c r="X16" s="1220"/>
      <c r="Y16" s="1220"/>
      <c r="Z16" s="1220"/>
    </row>
    <row r="17" spans="1:26" ht="31.5" customHeight="1" thickBot="1">
      <c r="A17" s="1332" t="s">
        <v>27</v>
      </c>
      <c r="B17" s="1333">
        <f t="shared" ref="B17:M17" si="1">B7+B8+B9+B10+B15+B16</f>
        <v>16</v>
      </c>
      <c r="C17" s="1333">
        <f t="shared" si="1"/>
        <v>66</v>
      </c>
      <c r="D17" s="1333">
        <f t="shared" si="1"/>
        <v>82</v>
      </c>
      <c r="E17" s="1333">
        <f t="shared" si="1"/>
        <v>12</v>
      </c>
      <c r="F17" s="1333">
        <f t="shared" si="1"/>
        <v>113</v>
      </c>
      <c r="G17" s="1333">
        <f t="shared" si="1"/>
        <v>125</v>
      </c>
      <c r="H17" s="1333">
        <f t="shared" si="1"/>
        <v>14</v>
      </c>
      <c r="I17" s="1333">
        <f t="shared" si="1"/>
        <v>121</v>
      </c>
      <c r="J17" s="1333">
        <f t="shared" si="1"/>
        <v>135</v>
      </c>
      <c r="K17" s="1333">
        <f t="shared" si="1"/>
        <v>42</v>
      </c>
      <c r="L17" s="1333">
        <f t="shared" si="1"/>
        <v>300</v>
      </c>
      <c r="M17" s="1233">
        <f t="shared" si="1"/>
        <v>342</v>
      </c>
      <c r="N17" s="1220"/>
      <c r="O17" s="1220"/>
      <c r="P17" s="1220"/>
      <c r="Q17" s="1220"/>
      <c r="R17" s="1220"/>
      <c r="S17" s="1220"/>
      <c r="T17" s="1220"/>
      <c r="U17" s="1220"/>
      <c r="V17" s="1220"/>
      <c r="W17" s="1220"/>
      <c r="X17" s="1220"/>
      <c r="Y17" s="1220"/>
      <c r="Z17" s="1220"/>
    </row>
    <row r="18" spans="1:26" ht="27.75" customHeight="1" thickBot="1">
      <c r="A18" s="1224" t="s">
        <v>15</v>
      </c>
      <c r="B18" s="1217"/>
      <c r="C18" s="1309"/>
      <c r="D18" s="1310"/>
      <c r="E18" s="1217"/>
      <c r="F18" s="1309"/>
      <c r="G18" s="1310"/>
      <c r="H18" s="1217"/>
      <c r="I18" s="1309"/>
      <c r="J18" s="1310"/>
      <c r="K18" s="3542"/>
      <c r="L18" s="3543"/>
      <c r="M18" s="3544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</row>
    <row r="19" spans="1:26" ht="24.75" customHeight="1" thickBot="1">
      <c r="A19" s="1225" t="s">
        <v>16</v>
      </c>
      <c r="B19" s="1311"/>
      <c r="C19" s="1312"/>
      <c r="D19" s="1313"/>
      <c r="E19" s="1311"/>
      <c r="F19" s="1312"/>
      <c r="G19" s="1313"/>
      <c r="H19" s="1311"/>
      <c r="I19" s="1312"/>
      <c r="J19" s="1313"/>
      <c r="K19" s="1314"/>
      <c r="L19" s="1315"/>
      <c r="M19" s="1316"/>
      <c r="N19" s="1220"/>
      <c r="O19" s="1220"/>
      <c r="P19" s="1220"/>
      <c r="Q19" s="1220"/>
      <c r="R19" s="1220"/>
      <c r="S19" s="1220"/>
      <c r="T19" s="1220"/>
      <c r="U19" s="1220"/>
      <c r="V19" s="1220"/>
      <c r="W19" s="1220"/>
      <c r="X19" s="1220"/>
      <c r="Y19" s="1220"/>
      <c r="Z19" s="1220"/>
    </row>
    <row r="20" spans="1:26" ht="24.75" customHeight="1">
      <c r="A20" s="1294" t="s">
        <v>230</v>
      </c>
      <c r="B20" s="1295">
        <v>0</v>
      </c>
      <c r="C20" s="4740">
        <v>0</v>
      </c>
      <c r="D20" s="1296">
        <f>B20+C20</f>
        <v>0</v>
      </c>
      <c r="E20" s="1295">
        <v>0</v>
      </c>
      <c r="F20" s="4740">
        <v>0</v>
      </c>
      <c r="G20" s="1296">
        <f>E20+F20</f>
        <v>0</v>
      </c>
      <c r="H20" s="1291">
        <v>0</v>
      </c>
      <c r="I20" s="1335">
        <v>0</v>
      </c>
      <c r="J20" s="3536">
        <f>H20+I20</f>
        <v>0</v>
      </c>
      <c r="K20" s="4764">
        <f t="shared" ref="K20:L22" si="2">B20+E20+H20</f>
        <v>0</v>
      </c>
      <c r="L20" s="4764">
        <f t="shared" si="2"/>
        <v>0</v>
      </c>
      <c r="M20" s="2195">
        <f t="shared" ref="M20:M22" si="3">K20+L20</f>
        <v>0</v>
      </c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</row>
    <row r="21" spans="1:26" ht="24.75" customHeight="1">
      <c r="A21" s="1294" t="s">
        <v>244</v>
      </c>
      <c r="B21" s="1295">
        <v>0</v>
      </c>
      <c r="C21" s="4740">
        <v>0</v>
      </c>
      <c r="D21" s="1296">
        <f>B21+C21</f>
        <v>0</v>
      </c>
      <c r="E21" s="1295">
        <v>0</v>
      </c>
      <c r="F21" s="4740">
        <v>0</v>
      </c>
      <c r="G21" s="1296">
        <f>E21+F21</f>
        <v>0</v>
      </c>
      <c r="H21" s="1336">
        <v>0</v>
      </c>
      <c r="I21" s="1337">
        <v>0</v>
      </c>
      <c r="J21" s="3537">
        <f>H21+I21</f>
        <v>0</v>
      </c>
      <c r="K21" s="4765">
        <f t="shared" si="2"/>
        <v>0</v>
      </c>
      <c r="L21" s="4765">
        <f t="shared" si="2"/>
        <v>0</v>
      </c>
      <c r="M21" s="4770">
        <f t="shared" si="3"/>
        <v>0</v>
      </c>
      <c r="N21" s="1220"/>
      <c r="O21" s="1220"/>
      <c r="P21" s="1220"/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</row>
    <row r="22" spans="1:26" ht="24.75" customHeight="1">
      <c r="A22" s="1294" t="s">
        <v>234</v>
      </c>
      <c r="B22" s="1295">
        <v>0</v>
      </c>
      <c r="C22" s="4740">
        <v>0</v>
      </c>
      <c r="D22" s="1296">
        <f>B22+C22</f>
        <v>0</v>
      </c>
      <c r="E22" s="1295">
        <v>0</v>
      </c>
      <c r="F22" s="4740">
        <v>0</v>
      </c>
      <c r="G22" s="1296">
        <f>E22+F22</f>
        <v>0</v>
      </c>
      <c r="H22" s="1336">
        <v>1</v>
      </c>
      <c r="I22" s="1337">
        <v>2</v>
      </c>
      <c r="J22" s="3537">
        <f>H22+I22</f>
        <v>3</v>
      </c>
      <c r="K22" s="4765">
        <f t="shared" si="2"/>
        <v>1</v>
      </c>
      <c r="L22" s="4765">
        <f t="shared" si="2"/>
        <v>2</v>
      </c>
      <c r="M22" s="4770">
        <f t="shared" si="3"/>
        <v>3</v>
      </c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</row>
    <row r="23" spans="1:26" ht="24.75" customHeight="1">
      <c r="A23" s="1294" t="s">
        <v>235</v>
      </c>
      <c r="B23" s="1295">
        <f t="shared" ref="B23:M23" si="4">SUM(B24:B27)</f>
        <v>16</v>
      </c>
      <c r="C23" s="4740">
        <f t="shared" si="4"/>
        <v>61</v>
      </c>
      <c r="D23" s="1296">
        <f t="shared" si="4"/>
        <v>77</v>
      </c>
      <c r="E23" s="1295">
        <f t="shared" si="4"/>
        <v>12</v>
      </c>
      <c r="F23" s="4740">
        <f t="shared" si="4"/>
        <v>101</v>
      </c>
      <c r="G23" s="1296">
        <f t="shared" si="4"/>
        <v>113</v>
      </c>
      <c r="H23" s="1295">
        <f t="shared" si="4"/>
        <v>13</v>
      </c>
      <c r="I23" s="4740">
        <v>118</v>
      </c>
      <c r="J23" s="1296">
        <f t="shared" si="4"/>
        <v>131</v>
      </c>
      <c r="K23" s="4765">
        <f t="shared" si="4"/>
        <v>41</v>
      </c>
      <c r="L23" s="4765">
        <f t="shared" si="4"/>
        <v>280</v>
      </c>
      <c r="M23" s="4770">
        <f t="shared" si="4"/>
        <v>321</v>
      </c>
      <c r="N23" s="1220"/>
      <c r="O23" s="1220"/>
      <c r="P23" s="1220"/>
      <c r="Q23" s="1220"/>
      <c r="R23" s="1220"/>
      <c r="S23" s="1220"/>
      <c r="T23" s="1220"/>
      <c r="U23" s="1220"/>
      <c r="V23" s="1220"/>
      <c r="W23" s="1220"/>
      <c r="X23" s="1220"/>
      <c r="Y23" s="1220"/>
      <c r="Z23" s="1220"/>
    </row>
    <row r="24" spans="1:26" ht="24.75" customHeight="1">
      <c r="A24" s="1297" t="s">
        <v>385</v>
      </c>
      <c r="B24" s="1298">
        <v>0</v>
      </c>
      <c r="C24" s="4741">
        <v>0</v>
      </c>
      <c r="D24" s="1299">
        <f t="shared" ref="D24:D29" si="5">B24+C24</f>
        <v>0</v>
      </c>
      <c r="E24" s="1298">
        <v>0</v>
      </c>
      <c r="F24" s="4741">
        <v>0</v>
      </c>
      <c r="G24" s="1299">
        <f t="shared" ref="G24:G29" si="6">E24+F24</f>
        <v>0</v>
      </c>
      <c r="H24" s="3525">
        <v>0</v>
      </c>
      <c r="I24" s="3526">
        <v>0</v>
      </c>
      <c r="J24" s="3539">
        <f t="shared" ref="J24:J29" si="7">H24+I24</f>
        <v>0</v>
      </c>
      <c r="K24" s="4766">
        <f t="shared" ref="K24:L29" si="8">B24+E24+H24</f>
        <v>0</v>
      </c>
      <c r="L24" s="4766">
        <f t="shared" si="8"/>
        <v>0</v>
      </c>
      <c r="M24" s="4771">
        <f t="shared" ref="M24:M29" si="9">K24+L24</f>
        <v>0</v>
      </c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</row>
    <row r="25" spans="1:26" ht="24.75" customHeight="1">
      <c r="A25" s="1297" t="s">
        <v>384</v>
      </c>
      <c r="B25" s="1298">
        <v>16</v>
      </c>
      <c r="C25" s="4741">
        <v>61</v>
      </c>
      <c r="D25" s="1299">
        <f t="shared" ref="D25" si="10">SUM(B25:C25)</f>
        <v>77</v>
      </c>
      <c r="E25" s="1298">
        <v>12</v>
      </c>
      <c r="F25" s="4741">
        <v>101</v>
      </c>
      <c r="G25" s="1299">
        <f t="shared" ref="G25" si="11">SUM(E25:F25)</f>
        <v>113</v>
      </c>
      <c r="H25" s="3525">
        <v>13</v>
      </c>
      <c r="I25" s="3526">
        <v>118</v>
      </c>
      <c r="J25" s="3539">
        <f t="shared" ref="J25" si="12">SUM(H25:I25)</f>
        <v>131</v>
      </c>
      <c r="K25" s="4766">
        <f t="shared" si="8"/>
        <v>41</v>
      </c>
      <c r="L25" s="4766">
        <f t="shared" si="8"/>
        <v>280</v>
      </c>
      <c r="M25" s="4771">
        <f t="shared" si="9"/>
        <v>321</v>
      </c>
      <c r="N25" s="1220"/>
      <c r="O25" s="1220"/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</row>
    <row r="26" spans="1:26" ht="39" customHeight="1">
      <c r="A26" s="1297" t="s">
        <v>386</v>
      </c>
      <c r="B26" s="1298">
        <v>0</v>
      </c>
      <c r="C26" s="4741">
        <v>0</v>
      </c>
      <c r="D26" s="1299">
        <f t="shared" si="5"/>
        <v>0</v>
      </c>
      <c r="E26" s="1298">
        <v>0</v>
      </c>
      <c r="F26" s="4741">
        <v>0</v>
      </c>
      <c r="G26" s="1299">
        <f t="shared" si="6"/>
        <v>0</v>
      </c>
      <c r="H26" s="3525">
        <v>0</v>
      </c>
      <c r="I26" s="3526">
        <v>0</v>
      </c>
      <c r="J26" s="3539">
        <f t="shared" si="7"/>
        <v>0</v>
      </c>
      <c r="K26" s="4766">
        <f t="shared" si="8"/>
        <v>0</v>
      </c>
      <c r="L26" s="4766">
        <f t="shared" si="8"/>
        <v>0</v>
      </c>
      <c r="M26" s="4771">
        <f t="shared" si="9"/>
        <v>0</v>
      </c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</row>
    <row r="27" spans="1:26" ht="24.75" customHeight="1">
      <c r="A27" s="1297" t="s">
        <v>387</v>
      </c>
      <c r="B27" s="1298">
        <v>0</v>
      </c>
      <c r="C27" s="4741">
        <v>0</v>
      </c>
      <c r="D27" s="1299">
        <f t="shared" si="5"/>
        <v>0</v>
      </c>
      <c r="E27" s="1298">
        <v>0</v>
      </c>
      <c r="F27" s="4741">
        <v>0</v>
      </c>
      <c r="G27" s="1299">
        <f t="shared" si="6"/>
        <v>0</v>
      </c>
      <c r="H27" s="3525">
        <v>0</v>
      </c>
      <c r="I27" s="3526">
        <v>0</v>
      </c>
      <c r="J27" s="3539">
        <f t="shared" si="7"/>
        <v>0</v>
      </c>
      <c r="K27" s="4766">
        <f t="shared" si="8"/>
        <v>0</v>
      </c>
      <c r="L27" s="4766">
        <f t="shared" si="8"/>
        <v>0</v>
      </c>
      <c r="M27" s="4771">
        <f t="shared" si="9"/>
        <v>0</v>
      </c>
      <c r="N27" s="1220"/>
      <c r="O27" s="1220"/>
      <c r="P27" s="1220"/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</row>
    <row r="28" spans="1:26" ht="24.75" customHeight="1">
      <c r="A28" s="1294" t="s">
        <v>237</v>
      </c>
      <c r="B28" s="1295">
        <v>0</v>
      </c>
      <c r="C28" s="4740">
        <v>5</v>
      </c>
      <c r="D28" s="1296">
        <f t="shared" si="5"/>
        <v>5</v>
      </c>
      <c r="E28" s="1295">
        <v>0</v>
      </c>
      <c r="F28" s="4740">
        <v>11</v>
      </c>
      <c r="G28" s="1296">
        <f t="shared" si="6"/>
        <v>11</v>
      </c>
      <c r="H28" s="1336">
        <v>0</v>
      </c>
      <c r="I28" s="1337">
        <v>0</v>
      </c>
      <c r="J28" s="3537">
        <f t="shared" si="7"/>
        <v>0</v>
      </c>
      <c r="K28" s="4765">
        <f t="shared" si="8"/>
        <v>0</v>
      </c>
      <c r="L28" s="4765">
        <f t="shared" si="8"/>
        <v>16</v>
      </c>
      <c r="M28" s="4770">
        <f t="shared" si="9"/>
        <v>16</v>
      </c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</row>
    <row r="29" spans="1:26" ht="27.75" customHeight="1" thickBot="1">
      <c r="A29" s="1294" t="s">
        <v>238</v>
      </c>
      <c r="B29" s="1295">
        <v>0</v>
      </c>
      <c r="C29" s="4740">
        <v>0</v>
      </c>
      <c r="D29" s="1296">
        <f t="shared" si="5"/>
        <v>0</v>
      </c>
      <c r="E29" s="1295">
        <v>0</v>
      </c>
      <c r="F29" s="4740">
        <v>0</v>
      </c>
      <c r="G29" s="1296">
        <f t="shared" si="6"/>
        <v>0</v>
      </c>
      <c r="H29" s="1242">
        <v>0</v>
      </c>
      <c r="I29" s="1243">
        <v>0</v>
      </c>
      <c r="J29" s="3538">
        <f t="shared" si="7"/>
        <v>0</v>
      </c>
      <c r="K29" s="4767">
        <f t="shared" si="8"/>
        <v>0</v>
      </c>
      <c r="L29" s="4767">
        <f t="shared" si="8"/>
        <v>0</v>
      </c>
      <c r="M29" s="2196">
        <f t="shared" si="9"/>
        <v>0</v>
      </c>
      <c r="N29" s="1220"/>
      <c r="O29" s="1220"/>
      <c r="P29" s="1220"/>
      <c r="Q29" s="1220"/>
      <c r="R29" s="1220"/>
      <c r="S29" s="1220"/>
      <c r="T29" s="1220"/>
      <c r="U29" s="1220"/>
      <c r="V29" s="1220"/>
      <c r="W29" s="1220"/>
      <c r="X29" s="1220"/>
      <c r="Y29" s="1220"/>
      <c r="Z29" s="1220"/>
    </row>
    <row r="30" spans="1:26" ht="31.5" customHeight="1" thickBot="1">
      <c r="A30" s="1321" t="s">
        <v>17</v>
      </c>
      <c r="B30" s="1338">
        <f t="shared" ref="B30:M30" si="13">B20+B21+B22+B23+B28+B29</f>
        <v>16</v>
      </c>
      <c r="C30" s="1338">
        <f t="shared" si="13"/>
        <v>66</v>
      </c>
      <c r="D30" s="1338">
        <f t="shared" si="13"/>
        <v>82</v>
      </c>
      <c r="E30" s="1338">
        <f t="shared" si="13"/>
        <v>12</v>
      </c>
      <c r="F30" s="1338">
        <f t="shared" si="13"/>
        <v>112</v>
      </c>
      <c r="G30" s="1338">
        <f t="shared" si="13"/>
        <v>124</v>
      </c>
      <c r="H30" s="1338">
        <f t="shared" si="13"/>
        <v>14</v>
      </c>
      <c r="I30" s="1338">
        <f t="shared" si="13"/>
        <v>120</v>
      </c>
      <c r="J30" s="1338">
        <f t="shared" si="13"/>
        <v>134</v>
      </c>
      <c r="K30" s="4768">
        <f t="shared" si="13"/>
        <v>42</v>
      </c>
      <c r="L30" s="4768">
        <f t="shared" si="13"/>
        <v>298</v>
      </c>
      <c r="M30" s="3550">
        <f t="shared" si="13"/>
        <v>340</v>
      </c>
      <c r="N30" s="1220"/>
      <c r="O30" s="1220"/>
      <c r="P30" s="1220"/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</row>
    <row r="31" spans="1:26" ht="24.75" customHeight="1" thickBot="1">
      <c r="A31" s="1547" t="s">
        <v>18</v>
      </c>
      <c r="B31" s="1214"/>
      <c r="C31" s="1317"/>
      <c r="D31" s="1318"/>
      <c r="E31" s="1214"/>
      <c r="F31" s="1317"/>
      <c r="G31" s="1318"/>
      <c r="H31" s="1214"/>
      <c r="I31" s="1215"/>
      <c r="J31" s="1219"/>
      <c r="K31" s="1314"/>
      <c r="L31" s="1315"/>
      <c r="M31" s="1316"/>
      <c r="N31" s="1220"/>
      <c r="O31" s="1220"/>
      <c r="P31" s="1220"/>
      <c r="Q31" s="1220"/>
      <c r="R31" s="1220"/>
      <c r="S31" s="1220"/>
      <c r="T31" s="1220"/>
      <c r="U31" s="1220"/>
      <c r="V31" s="1220"/>
      <c r="W31" s="1220"/>
      <c r="X31" s="1220"/>
      <c r="Y31" s="1220"/>
      <c r="Z31" s="1220"/>
    </row>
    <row r="32" spans="1:26" ht="24.75" customHeight="1">
      <c r="A32" s="1294" t="s">
        <v>230</v>
      </c>
      <c r="B32" s="1295">
        <v>0</v>
      </c>
      <c r="C32" s="4740">
        <v>0</v>
      </c>
      <c r="D32" s="1296">
        <f>B32+C32</f>
        <v>0</v>
      </c>
      <c r="E32" s="1295">
        <v>0</v>
      </c>
      <c r="F32" s="4740">
        <v>0</v>
      </c>
      <c r="G32" s="1296">
        <f>E32+F32</f>
        <v>0</v>
      </c>
      <c r="H32" s="1291">
        <v>0</v>
      </c>
      <c r="I32" s="1335">
        <v>0</v>
      </c>
      <c r="J32" s="1296">
        <f>H32+I32</f>
        <v>0</v>
      </c>
      <c r="K32" s="4764">
        <f t="shared" ref="K32:L34" si="14">B32+E32+H32</f>
        <v>0</v>
      </c>
      <c r="L32" s="4764">
        <f t="shared" si="14"/>
        <v>0</v>
      </c>
      <c r="M32" s="2195">
        <f t="shared" ref="M32:M34" si="15">K32+L32</f>
        <v>0</v>
      </c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24.75" customHeight="1">
      <c r="A33" s="1294" t="s">
        <v>244</v>
      </c>
      <c r="B33" s="1295">
        <v>0</v>
      </c>
      <c r="C33" s="4740">
        <v>0</v>
      </c>
      <c r="D33" s="1296">
        <f>B33+C33</f>
        <v>0</v>
      </c>
      <c r="E33" s="1295">
        <v>0</v>
      </c>
      <c r="F33" s="4740">
        <v>0</v>
      </c>
      <c r="G33" s="1296">
        <f>E33+F33</f>
        <v>0</v>
      </c>
      <c r="H33" s="1336">
        <v>0</v>
      </c>
      <c r="I33" s="1337">
        <v>0</v>
      </c>
      <c r="J33" s="1296">
        <f>H33+I33</f>
        <v>0</v>
      </c>
      <c r="K33" s="4765">
        <f t="shared" si="14"/>
        <v>0</v>
      </c>
      <c r="L33" s="4765">
        <f t="shared" si="14"/>
        <v>0</v>
      </c>
      <c r="M33" s="4770">
        <f t="shared" si="15"/>
        <v>0</v>
      </c>
      <c r="N33" s="1220"/>
      <c r="O33" s="1220"/>
      <c r="P33" s="1220"/>
      <c r="Q33" s="1220"/>
      <c r="R33" s="1220"/>
      <c r="S33" s="1220"/>
      <c r="T33" s="1220"/>
      <c r="U33" s="1220"/>
      <c r="V33" s="1220"/>
      <c r="W33" s="1220"/>
      <c r="X33" s="1220"/>
      <c r="Y33" s="1220"/>
      <c r="Z33" s="1220"/>
    </row>
    <row r="34" spans="1:26" ht="24.75" customHeight="1">
      <c r="A34" s="1294" t="s">
        <v>234</v>
      </c>
      <c r="B34" s="1295">
        <v>0</v>
      </c>
      <c r="C34" s="4740">
        <v>0</v>
      </c>
      <c r="D34" s="1296">
        <f>B34+C34</f>
        <v>0</v>
      </c>
      <c r="E34" s="1295">
        <v>0</v>
      </c>
      <c r="F34" s="4740">
        <v>0</v>
      </c>
      <c r="G34" s="1296">
        <f>E34+F34</f>
        <v>0</v>
      </c>
      <c r="H34" s="1336">
        <v>0</v>
      </c>
      <c r="I34" s="1337">
        <v>0</v>
      </c>
      <c r="J34" s="1296">
        <f>H34+I34</f>
        <v>0</v>
      </c>
      <c r="K34" s="4765">
        <f t="shared" si="14"/>
        <v>0</v>
      </c>
      <c r="L34" s="4765">
        <f t="shared" si="14"/>
        <v>0</v>
      </c>
      <c r="M34" s="4770">
        <f t="shared" si="15"/>
        <v>0</v>
      </c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24.75" customHeight="1">
      <c r="A35" s="1294" t="s">
        <v>235</v>
      </c>
      <c r="B35" s="1295">
        <f t="shared" ref="B35:M35" si="16">SUM(B36:B39)</f>
        <v>0</v>
      </c>
      <c r="C35" s="4740">
        <f t="shared" si="16"/>
        <v>0</v>
      </c>
      <c r="D35" s="1296">
        <f t="shared" si="16"/>
        <v>0</v>
      </c>
      <c r="E35" s="1295">
        <v>0</v>
      </c>
      <c r="F35" s="4740">
        <f t="shared" si="16"/>
        <v>1</v>
      </c>
      <c r="G35" s="1296">
        <f t="shared" si="16"/>
        <v>1</v>
      </c>
      <c r="H35" s="1336">
        <f t="shared" si="16"/>
        <v>0</v>
      </c>
      <c r="I35" s="1337">
        <f t="shared" si="16"/>
        <v>1</v>
      </c>
      <c r="J35" s="1296">
        <f t="shared" si="16"/>
        <v>1</v>
      </c>
      <c r="K35" s="4765">
        <f t="shared" si="16"/>
        <v>0</v>
      </c>
      <c r="L35" s="4765">
        <f t="shared" si="16"/>
        <v>2</v>
      </c>
      <c r="M35" s="4770">
        <f t="shared" si="16"/>
        <v>2</v>
      </c>
      <c r="N35" s="1220"/>
      <c r="O35" s="1220"/>
      <c r="P35" s="1220"/>
      <c r="Q35" s="1220"/>
      <c r="R35" s="1220"/>
      <c r="S35" s="1220"/>
      <c r="T35" s="1220"/>
      <c r="U35" s="1220"/>
      <c r="V35" s="1220"/>
      <c r="W35" s="1220"/>
      <c r="X35" s="1220"/>
      <c r="Y35" s="1220"/>
      <c r="Z35" s="1220"/>
    </row>
    <row r="36" spans="1:26" ht="24.75" customHeight="1">
      <c r="A36" s="1297" t="s">
        <v>385</v>
      </c>
      <c r="B36" s="1298">
        <v>0</v>
      </c>
      <c r="C36" s="4741">
        <v>0</v>
      </c>
      <c r="D36" s="1299">
        <f t="shared" ref="D36:D41" si="17">B36+C36</f>
        <v>0</v>
      </c>
      <c r="E36" s="1298">
        <v>0</v>
      </c>
      <c r="F36" s="4741">
        <v>0</v>
      </c>
      <c r="G36" s="1299">
        <f t="shared" ref="G36:G41" si="18">E36+F36</f>
        <v>0</v>
      </c>
      <c r="H36" s="3525">
        <v>0</v>
      </c>
      <c r="I36" s="3526">
        <v>0</v>
      </c>
      <c r="J36" s="1299">
        <f t="shared" ref="J36:J41" si="19">H36+I36</f>
        <v>0</v>
      </c>
      <c r="K36" s="4766">
        <f t="shared" ref="K36:L41" si="20">B36+E36+H36</f>
        <v>0</v>
      </c>
      <c r="L36" s="4766">
        <f t="shared" si="20"/>
        <v>0</v>
      </c>
      <c r="M36" s="4771">
        <f t="shared" ref="M36:M41" si="21">K36+L36</f>
        <v>0</v>
      </c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24.75" customHeight="1">
      <c r="A37" s="1297" t="s">
        <v>384</v>
      </c>
      <c r="B37" s="1298">
        <v>0</v>
      </c>
      <c r="C37" s="4741">
        <v>0</v>
      </c>
      <c r="D37" s="1299">
        <f t="shared" si="17"/>
        <v>0</v>
      </c>
      <c r="E37" s="1298">
        <v>0</v>
      </c>
      <c r="F37" s="4741">
        <v>1</v>
      </c>
      <c r="G37" s="1299">
        <f t="shared" si="18"/>
        <v>1</v>
      </c>
      <c r="H37" s="3525">
        <v>0</v>
      </c>
      <c r="I37" s="3526">
        <v>1</v>
      </c>
      <c r="J37" s="1299">
        <f t="shared" si="19"/>
        <v>1</v>
      </c>
      <c r="K37" s="4766">
        <f t="shared" si="20"/>
        <v>0</v>
      </c>
      <c r="L37" s="4766">
        <f t="shared" si="20"/>
        <v>2</v>
      </c>
      <c r="M37" s="4771">
        <f t="shared" si="21"/>
        <v>2</v>
      </c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</row>
    <row r="38" spans="1:26" ht="38.25" customHeight="1">
      <c r="A38" s="1297" t="s">
        <v>386</v>
      </c>
      <c r="B38" s="1298">
        <v>0</v>
      </c>
      <c r="C38" s="4741">
        <v>0</v>
      </c>
      <c r="D38" s="1299">
        <f t="shared" si="17"/>
        <v>0</v>
      </c>
      <c r="E38" s="1298">
        <v>0</v>
      </c>
      <c r="F38" s="4741">
        <v>0</v>
      </c>
      <c r="G38" s="1299">
        <f t="shared" si="18"/>
        <v>0</v>
      </c>
      <c r="H38" s="3525">
        <v>0</v>
      </c>
      <c r="I38" s="3526">
        <v>0</v>
      </c>
      <c r="J38" s="1299">
        <f t="shared" si="19"/>
        <v>0</v>
      </c>
      <c r="K38" s="4766">
        <f t="shared" si="20"/>
        <v>0</v>
      </c>
      <c r="L38" s="4766">
        <f t="shared" si="20"/>
        <v>0</v>
      </c>
      <c r="M38" s="4771">
        <f t="shared" si="21"/>
        <v>0</v>
      </c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</row>
    <row r="39" spans="1:26" ht="24.75" customHeight="1">
      <c r="A39" s="1297" t="s">
        <v>387</v>
      </c>
      <c r="B39" s="1298">
        <v>0</v>
      </c>
      <c r="C39" s="4741">
        <v>0</v>
      </c>
      <c r="D39" s="1299">
        <f t="shared" si="17"/>
        <v>0</v>
      </c>
      <c r="E39" s="1298">
        <v>0</v>
      </c>
      <c r="F39" s="4741">
        <v>0</v>
      </c>
      <c r="G39" s="1299">
        <f t="shared" si="18"/>
        <v>0</v>
      </c>
      <c r="H39" s="3525">
        <v>0</v>
      </c>
      <c r="I39" s="3526">
        <v>0</v>
      </c>
      <c r="J39" s="1299">
        <f t="shared" si="19"/>
        <v>0</v>
      </c>
      <c r="K39" s="4766">
        <f t="shared" si="20"/>
        <v>0</v>
      </c>
      <c r="L39" s="4766">
        <f t="shared" si="20"/>
        <v>0</v>
      </c>
      <c r="M39" s="4771">
        <f t="shared" si="21"/>
        <v>0</v>
      </c>
      <c r="N39" s="1220"/>
      <c r="O39" s="1220"/>
      <c r="P39" s="1220"/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</row>
    <row r="40" spans="1:26" ht="24.75" customHeight="1">
      <c r="A40" s="1294" t="s">
        <v>237</v>
      </c>
      <c r="B40" s="1295">
        <v>0</v>
      </c>
      <c r="C40" s="4740">
        <v>0</v>
      </c>
      <c r="D40" s="1296">
        <f t="shared" si="17"/>
        <v>0</v>
      </c>
      <c r="E40" s="1295">
        <v>0</v>
      </c>
      <c r="F40" s="4740">
        <v>0</v>
      </c>
      <c r="G40" s="1296">
        <f t="shared" si="18"/>
        <v>0</v>
      </c>
      <c r="H40" s="1336">
        <v>0</v>
      </c>
      <c r="I40" s="1337">
        <v>0</v>
      </c>
      <c r="J40" s="1296">
        <f t="shared" si="19"/>
        <v>0</v>
      </c>
      <c r="K40" s="4765">
        <f t="shared" si="20"/>
        <v>0</v>
      </c>
      <c r="L40" s="4765">
        <f t="shared" si="20"/>
        <v>0</v>
      </c>
      <c r="M40" s="4770">
        <f t="shared" si="21"/>
        <v>0</v>
      </c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</row>
    <row r="41" spans="1:26" ht="21" customHeight="1" thickBot="1">
      <c r="A41" s="1294" t="s">
        <v>238</v>
      </c>
      <c r="B41" s="1295">
        <v>0</v>
      </c>
      <c r="C41" s="4740">
        <v>0</v>
      </c>
      <c r="D41" s="1296">
        <f t="shared" si="17"/>
        <v>0</v>
      </c>
      <c r="E41" s="1295">
        <v>0</v>
      </c>
      <c r="F41" s="4740">
        <v>0</v>
      </c>
      <c r="G41" s="1296">
        <f t="shared" si="18"/>
        <v>0</v>
      </c>
      <c r="H41" s="1242">
        <v>0</v>
      </c>
      <c r="I41" s="1243">
        <v>0</v>
      </c>
      <c r="J41" s="1296">
        <f t="shared" si="19"/>
        <v>0</v>
      </c>
      <c r="K41" s="4767">
        <f t="shared" si="20"/>
        <v>0</v>
      </c>
      <c r="L41" s="4767">
        <f t="shared" si="20"/>
        <v>0</v>
      </c>
      <c r="M41" s="2196">
        <f t="shared" si="21"/>
        <v>0</v>
      </c>
      <c r="N41" s="1220"/>
      <c r="O41" s="1220"/>
      <c r="P41" s="1220"/>
      <c r="Q41" s="1220"/>
      <c r="R41" s="1220"/>
      <c r="S41" s="1220"/>
      <c r="T41" s="1220"/>
      <c r="U41" s="1220"/>
      <c r="V41" s="1220"/>
      <c r="W41" s="1220"/>
      <c r="X41" s="1220"/>
      <c r="Y41" s="1220"/>
      <c r="Z41" s="1220"/>
    </row>
    <row r="42" spans="1:26" ht="30" customHeight="1" thickBot="1">
      <c r="A42" s="1321" t="s">
        <v>19</v>
      </c>
      <c r="B42" s="1338">
        <f t="shared" ref="B42:M42" si="22">B32+B33+B34+B35+B40+B41</f>
        <v>0</v>
      </c>
      <c r="C42" s="1338">
        <f t="shared" si="22"/>
        <v>0</v>
      </c>
      <c r="D42" s="1338">
        <f t="shared" si="22"/>
        <v>0</v>
      </c>
      <c r="E42" s="1338">
        <f t="shared" si="22"/>
        <v>0</v>
      </c>
      <c r="F42" s="1338">
        <f t="shared" si="22"/>
        <v>1</v>
      </c>
      <c r="G42" s="1338">
        <f t="shared" si="22"/>
        <v>1</v>
      </c>
      <c r="H42" s="1338">
        <f t="shared" si="22"/>
        <v>0</v>
      </c>
      <c r="I42" s="1338">
        <f t="shared" si="22"/>
        <v>1</v>
      </c>
      <c r="J42" s="1338">
        <f t="shared" si="22"/>
        <v>1</v>
      </c>
      <c r="K42" s="4768">
        <f t="shared" si="22"/>
        <v>0</v>
      </c>
      <c r="L42" s="4768">
        <f t="shared" si="22"/>
        <v>2</v>
      </c>
      <c r="M42" s="3550">
        <f t="shared" si="22"/>
        <v>2</v>
      </c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</row>
    <row r="43" spans="1:26" ht="32.25" customHeight="1" thickBot="1">
      <c r="A43" s="4772" t="s">
        <v>245</v>
      </c>
      <c r="B43" s="4742">
        <f t="shared" ref="B43:M43" si="23">B30+B42</f>
        <v>16</v>
      </c>
      <c r="C43" s="4742">
        <f t="shared" si="23"/>
        <v>66</v>
      </c>
      <c r="D43" s="4742">
        <f t="shared" si="23"/>
        <v>82</v>
      </c>
      <c r="E43" s="4742">
        <f t="shared" si="23"/>
        <v>12</v>
      </c>
      <c r="F43" s="4742">
        <f t="shared" si="23"/>
        <v>113</v>
      </c>
      <c r="G43" s="4742">
        <f t="shared" si="23"/>
        <v>125</v>
      </c>
      <c r="H43" s="4742">
        <f t="shared" si="23"/>
        <v>14</v>
      </c>
      <c r="I43" s="4742">
        <f t="shared" si="23"/>
        <v>121</v>
      </c>
      <c r="J43" s="4742">
        <f t="shared" si="23"/>
        <v>135</v>
      </c>
      <c r="K43" s="4948">
        <f t="shared" si="23"/>
        <v>42</v>
      </c>
      <c r="L43" s="4948">
        <f t="shared" si="23"/>
        <v>300</v>
      </c>
      <c r="M43" s="4948">
        <f t="shared" si="23"/>
        <v>342</v>
      </c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</row>
    <row r="44" spans="1:26" ht="37.5" customHeight="1">
      <c r="A44" s="7228"/>
      <c r="B44" s="7212"/>
      <c r="C44" s="7212"/>
      <c r="D44" s="7212"/>
      <c r="E44" s="7212"/>
      <c r="F44" s="7212"/>
      <c r="G44" s="7212"/>
      <c r="H44" s="7212"/>
      <c r="I44" s="7212"/>
      <c r="J44" s="7212"/>
      <c r="K44" s="1261"/>
      <c r="L44" s="1261"/>
      <c r="M44" s="1261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</row>
    <row r="45" spans="1:26" ht="26.25" customHeight="1">
      <c r="A45" s="1221"/>
      <c r="B45" s="1220"/>
      <c r="C45" s="1220"/>
      <c r="D45" s="1220"/>
      <c r="E45" s="1220"/>
      <c r="F45" s="1220"/>
      <c r="G45" s="1220"/>
      <c r="H45" s="1220"/>
      <c r="I45" s="1220"/>
      <c r="J45" s="1220"/>
      <c r="K45" s="1261"/>
      <c r="L45" s="1261"/>
      <c r="M45" s="1261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</row>
    <row r="46" spans="1:26" ht="20.25" customHeight="1">
      <c r="A46" s="1220"/>
      <c r="B46" s="1220"/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</row>
    <row r="47" spans="1:26" ht="79.5" customHeight="1">
      <c r="A47" s="1220"/>
      <c r="B47" s="1220"/>
      <c r="C47" s="1220"/>
      <c r="D47" s="1220"/>
      <c r="E47" s="1220"/>
      <c r="F47" s="1220"/>
      <c r="G47" s="1220"/>
      <c r="H47" s="1220"/>
      <c r="I47" s="1220"/>
      <c r="J47" s="1220"/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</row>
    <row r="48" spans="1:26" ht="20.25" customHeight="1">
      <c r="A48" s="1220"/>
      <c r="B48" s="1220"/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</row>
    <row r="49" spans="1:26" ht="20.25" customHeight="1">
      <c r="A49" s="1220"/>
      <c r="B49" s="1220"/>
      <c r="C49" s="1220"/>
      <c r="D49" s="1220"/>
      <c r="E49" s="1220"/>
      <c r="F49" s="1220"/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</row>
    <row r="50" spans="1:26" ht="20.25" customHeight="1">
      <c r="A50" s="1220"/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</row>
    <row r="51" spans="1:26" ht="20.25" customHeight="1">
      <c r="A51" s="1220"/>
      <c r="B51" s="1220"/>
      <c r="C51" s="1220"/>
      <c r="D51" s="1220"/>
      <c r="E51" s="1220"/>
      <c r="F51" s="1220"/>
      <c r="G51" s="1220"/>
      <c r="H51" s="1220"/>
      <c r="I51" s="1220"/>
      <c r="J51" s="1220"/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</row>
    <row r="52" spans="1:26" ht="20.25" customHeight="1">
      <c r="A52" s="1220"/>
      <c r="B52" s="1220"/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</row>
    <row r="53" spans="1:26" ht="20.25" customHeight="1">
      <c r="A53" s="1220"/>
      <c r="B53" s="1220"/>
      <c r="C53" s="1220"/>
      <c r="D53" s="1220"/>
      <c r="E53" s="1220"/>
      <c r="F53" s="1220"/>
      <c r="G53" s="1220"/>
      <c r="H53" s="1220"/>
      <c r="I53" s="1220"/>
      <c r="J53" s="1220"/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</row>
    <row r="54" spans="1:26" ht="20.25" customHeight="1">
      <c r="A54" s="1220"/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</row>
    <row r="55" spans="1:26" ht="20.25" customHeight="1">
      <c r="A55" s="1220"/>
      <c r="B55" s="1220"/>
      <c r="C55" s="1220"/>
      <c r="D55" s="1220"/>
      <c r="E55" s="1220"/>
      <c r="F55" s="1220"/>
      <c r="G55" s="1220"/>
      <c r="H55" s="1220"/>
      <c r="I55" s="1220"/>
      <c r="J55" s="1220"/>
      <c r="K55" s="1220"/>
      <c r="L55" s="1220"/>
      <c r="M55" s="1220"/>
      <c r="N55" s="1220"/>
      <c r="O55" s="1220"/>
      <c r="P55" s="1220"/>
      <c r="Q55" s="1220"/>
      <c r="R55" s="1220"/>
      <c r="S55" s="1220"/>
      <c r="T55" s="1220"/>
      <c r="U55" s="1220"/>
      <c r="V55" s="1220"/>
      <c r="W55" s="1220"/>
      <c r="X55" s="1220"/>
      <c r="Y55" s="1220"/>
      <c r="Z55" s="1220"/>
    </row>
    <row r="56" spans="1:26" ht="20.25" customHeight="1">
      <c r="A56" s="1220"/>
      <c r="B56" s="1220"/>
      <c r="C56" s="1220"/>
      <c r="D56" s="1220"/>
      <c r="E56" s="1220"/>
      <c r="F56" s="1220"/>
      <c r="G56" s="1220"/>
      <c r="H56" s="1220"/>
      <c r="I56" s="1220"/>
      <c r="J56" s="1220"/>
      <c r="K56" s="1220"/>
      <c r="L56" s="1220"/>
      <c r="M56" s="1220"/>
      <c r="N56" s="1220"/>
      <c r="O56" s="1220"/>
      <c r="P56" s="1220"/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</row>
    <row r="57" spans="1:26" ht="20.25" customHeight="1">
      <c r="A57" s="1220"/>
      <c r="B57" s="1220"/>
      <c r="C57" s="1220"/>
      <c r="D57" s="1220"/>
      <c r="E57" s="1220"/>
      <c r="F57" s="1220"/>
      <c r="G57" s="1220"/>
      <c r="H57" s="1220"/>
      <c r="I57" s="1220"/>
      <c r="J57" s="1220"/>
      <c r="K57" s="1220"/>
      <c r="L57" s="1220"/>
      <c r="M57" s="1220"/>
      <c r="N57" s="1220"/>
      <c r="O57" s="1220"/>
      <c r="P57" s="1220"/>
      <c r="Q57" s="1220"/>
      <c r="R57" s="1220"/>
      <c r="S57" s="1220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1220"/>
      <c r="T59" s="1220"/>
      <c r="U59" s="1220"/>
      <c r="V59" s="1220"/>
      <c r="W59" s="1220"/>
      <c r="X59" s="1220"/>
      <c r="Y59" s="1220"/>
      <c r="Z59" s="1220"/>
    </row>
    <row r="60" spans="1:26" ht="20.25" customHeight="1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1220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1220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1220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1220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1220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1220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1220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1220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1220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1220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1220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1220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1220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1220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1220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1220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1220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1220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1220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1220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1220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1220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1220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1220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1220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1220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1220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1220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1220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1220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1220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1220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1220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1220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1220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1220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1220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1220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1220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1220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1220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1220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1220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1220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1220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1220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1220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1220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1220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1220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1220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1220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1220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1220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1220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1220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1220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1220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1220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1220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1220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1220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1220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1220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1220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1220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1220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1220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1220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1220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1220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1220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1220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1220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1220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1220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1220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1220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1220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1220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1220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1220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1220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1220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1220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1220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1220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1220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1220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1220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1220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1220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1220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1220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1220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1220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1220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1220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1220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1220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1220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1220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1220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1220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1220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1220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1220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1220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1220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1220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1220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1220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1220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1220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1220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1220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1220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1220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1220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1220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1220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1220"/>
      <c r="T220" s="1220"/>
      <c r="U220" s="1220"/>
      <c r="V220" s="1220"/>
      <c r="W220" s="1220"/>
      <c r="X220" s="1220"/>
      <c r="Y220" s="1220"/>
      <c r="Z220" s="1220"/>
    </row>
    <row r="221" spans="1:26" ht="20.25" customHeight="1">
      <c r="A221" s="1220"/>
      <c r="B221" s="1220"/>
      <c r="C221" s="1220"/>
      <c r="D221" s="1220"/>
      <c r="E221" s="1220"/>
      <c r="F221" s="1220"/>
      <c r="G221" s="1220"/>
      <c r="H221" s="1220"/>
      <c r="I221" s="1220"/>
      <c r="J221" s="1220"/>
      <c r="K221" s="1220"/>
      <c r="L221" s="1220"/>
      <c r="M221" s="1220"/>
      <c r="N221" s="1220"/>
      <c r="O221" s="1220"/>
      <c r="P221" s="1220"/>
      <c r="Q221" s="1220"/>
      <c r="R221" s="1220"/>
      <c r="S221" s="1220"/>
      <c r="T221" s="1220"/>
      <c r="U221" s="1220"/>
      <c r="V221" s="1220"/>
      <c r="W221" s="1220"/>
      <c r="X221" s="1220"/>
      <c r="Y221" s="1220"/>
      <c r="Z221" s="1220"/>
    </row>
    <row r="222" spans="1:26" ht="20.25" customHeight="1">
      <c r="A222" s="1220"/>
      <c r="B222" s="1220"/>
      <c r="C222" s="1220"/>
      <c r="D222" s="1220"/>
      <c r="E222" s="1220"/>
      <c r="F222" s="1220"/>
      <c r="G222" s="1220"/>
      <c r="H222" s="1220"/>
      <c r="I222" s="1220"/>
      <c r="J222" s="1220"/>
      <c r="K222" s="1220"/>
      <c r="L222" s="1220"/>
      <c r="M222" s="1220"/>
      <c r="N222" s="1220"/>
      <c r="O222" s="1220"/>
      <c r="P222" s="1220"/>
      <c r="Q222" s="1220"/>
      <c r="R222" s="1220"/>
      <c r="S222" s="1220"/>
      <c r="T222" s="1220"/>
      <c r="U222" s="1220"/>
      <c r="V222" s="1220"/>
      <c r="W222" s="1220"/>
      <c r="X222" s="1220"/>
      <c r="Y222" s="1220"/>
      <c r="Z222" s="1220"/>
    </row>
    <row r="223" spans="1:26" ht="20.25" customHeight="1">
      <c r="A223" s="1220"/>
      <c r="B223" s="1220"/>
      <c r="C223" s="1220"/>
      <c r="D223" s="1220"/>
      <c r="E223" s="1220"/>
      <c r="F223" s="1220"/>
      <c r="G223" s="1220"/>
      <c r="H223" s="1220"/>
      <c r="I223" s="1220"/>
      <c r="J223" s="1220"/>
      <c r="K223" s="1220"/>
      <c r="L223" s="1220"/>
      <c r="M223" s="1220"/>
      <c r="N223" s="1220"/>
      <c r="O223" s="1220"/>
      <c r="P223" s="1220"/>
      <c r="Q223" s="1220"/>
      <c r="R223" s="1220"/>
      <c r="S223" s="1220"/>
      <c r="T223" s="1220"/>
      <c r="U223" s="1220"/>
      <c r="V223" s="1220"/>
      <c r="W223" s="1220"/>
      <c r="X223" s="1220"/>
      <c r="Y223" s="1220"/>
      <c r="Z223" s="1220"/>
    </row>
    <row r="224" spans="1:26" ht="20.25" customHeight="1">
      <c r="A224" s="1220"/>
      <c r="B224" s="1220"/>
      <c r="C224" s="1220"/>
      <c r="D224" s="1220"/>
      <c r="E224" s="1220"/>
      <c r="F224" s="1220"/>
      <c r="G224" s="1220"/>
      <c r="H224" s="1220"/>
      <c r="I224" s="1220"/>
      <c r="J224" s="1220"/>
      <c r="K224" s="1220"/>
      <c r="L224" s="1220"/>
      <c r="M224" s="1220"/>
      <c r="N224" s="1220"/>
      <c r="O224" s="1220"/>
      <c r="P224" s="1220"/>
      <c r="Q224" s="1220"/>
      <c r="R224" s="1220"/>
      <c r="S224" s="1220"/>
      <c r="T224" s="1220"/>
      <c r="U224" s="1220"/>
      <c r="V224" s="1220"/>
      <c r="W224" s="1220"/>
      <c r="X224" s="1220"/>
      <c r="Y224" s="1220"/>
      <c r="Z224" s="1220"/>
    </row>
    <row r="225" spans="1:26" ht="20.25" customHeight="1">
      <c r="A225" s="1220"/>
      <c r="B225" s="1220"/>
      <c r="C225" s="1220"/>
      <c r="D225" s="1220"/>
      <c r="E225" s="1220"/>
      <c r="F225" s="1220"/>
      <c r="G225" s="1220"/>
      <c r="H225" s="1220"/>
      <c r="I225" s="1220"/>
      <c r="J225" s="1220"/>
      <c r="K225" s="1220"/>
      <c r="L225" s="1220"/>
      <c r="M225" s="1220"/>
      <c r="N225" s="1220"/>
      <c r="O225" s="1220"/>
      <c r="P225" s="1220"/>
      <c r="Q225" s="1220"/>
      <c r="R225" s="1220"/>
      <c r="S225" s="1220"/>
      <c r="T225" s="1220"/>
      <c r="U225" s="1220"/>
      <c r="V225" s="1220"/>
      <c r="W225" s="1220"/>
      <c r="X225" s="1220"/>
      <c r="Y225" s="1220"/>
      <c r="Z225" s="1220"/>
    </row>
    <row r="226" spans="1:26" ht="20.25" customHeight="1">
      <c r="A226" s="1220"/>
      <c r="B226" s="1220"/>
      <c r="C226" s="1220"/>
      <c r="D226" s="1220"/>
      <c r="E226" s="1220"/>
      <c r="F226" s="1220"/>
      <c r="G226" s="1220"/>
      <c r="H226" s="1220"/>
      <c r="I226" s="1220"/>
      <c r="J226" s="1220"/>
      <c r="K226" s="1220"/>
      <c r="L226" s="1220"/>
      <c r="M226" s="1220"/>
      <c r="N226" s="1220"/>
      <c r="O226" s="1220"/>
      <c r="P226" s="1220"/>
      <c r="Q226" s="1220"/>
      <c r="R226" s="1220"/>
      <c r="S226" s="1220"/>
      <c r="T226" s="1220"/>
      <c r="U226" s="1220"/>
      <c r="V226" s="1220"/>
      <c r="W226" s="1220"/>
      <c r="X226" s="1220"/>
      <c r="Y226" s="1220"/>
      <c r="Z226" s="1220"/>
    </row>
    <row r="227" spans="1:26" ht="20.25" customHeight="1">
      <c r="A227" s="1220"/>
      <c r="B227" s="1220"/>
      <c r="C227" s="1220"/>
      <c r="D227" s="1220"/>
      <c r="E227" s="1220"/>
      <c r="F227" s="1220"/>
      <c r="G227" s="1220"/>
      <c r="H227" s="1220"/>
      <c r="I227" s="1220"/>
      <c r="J227" s="1220"/>
      <c r="K227" s="1220"/>
      <c r="L227" s="1220"/>
      <c r="M227" s="1220"/>
      <c r="N227" s="1220"/>
      <c r="O227" s="1220"/>
      <c r="P227" s="1220"/>
      <c r="Q227" s="1220"/>
      <c r="R227" s="1220"/>
      <c r="S227" s="1220"/>
      <c r="T227" s="1220"/>
      <c r="U227" s="1220"/>
      <c r="V227" s="1220"/>
      <c r="W227" s="1220"/>
      <c r="X227" s="1220"/>
      <c r="Y227" s="1220"/>
      <c r="Z227" s="1220"/>
    </row>
    <row r="228" spans="1:26" ht="20.25" customHeight="1">
      <c r="A228" s="1220"/>
      <c r="B228" s="1220"/>
      <c r="C228" s="1220"/>
      <c r="D228" s="1220"/>
      <c r="E228" s="1220"/>
      <c r="F228" s="1220"/>
      <c r="G228" s="1220"/>
      <c r="H228" s="1220"/>
      <c r="I228" s="1220"/>
      <c r="J228" s="1220"/>
      <c r="K228" s="1220"/>
      <c r="L228" s="1220"/>
      <c r="M228" s="1220"/>
      <c r="N228" s="1220"/>
      <c r="O228" s="1220"/>
      <c r="P228" s="1220"/>
      <c r="Q228" s="1220"/>
      <c r="R228" s="1220"/>
      <c r="S228" s="1220"/>
      <c r="T228" s="1220"/>
      <c r="U228" s="1220"/>
      <c r="V228" s="1220"/>
      <c r="W228" s="1220"/>
      <c r="X228" s="1220"/>
      <c r="Y228" s="1220"/>
      <c r="Z228" s="1220"/>
    </row>
    <row r="229" spans="1:26" ht="20.25" customHeight="1">
      <c r="A229" s="1220"/>
      <c r="B229" s="1220"/>
      <c r="C229" s="1220"/>
      <c r="D229" s="1220"/>
      <c r="E229" s="1220"/>
      <c r="F229" s="1220"/>
      <c r="G229" s="1220"/>
      <c r="H229" s="1220"/>
      <c r="I229" s="1220"/>
      <c r="J229" s="1220"/>
      <c r="K229" s="1220"/>
      <c r="L229" s="1220"/>
      <c r="M229" s="1220"/>
      <c r="N229" s="1220"/>
      <c r="O229" s="1220"/>
      <c r="P229" s="1220"/>
      <c r="Q229" s="1220"/>
      <c r="R229" s="1220"/>
      <c r="S229" s="1220"/>
      <c r="T229" s="1220"/>
      <c r="U229" s="1220"/>
      <c r="V229" s="1220"/>
      <c r="W229" s="1220"/>
      <c r="X229" s="1220"/>
      <c r="Y229" s="1220"/>
      <c r="Z229" s="1220"/>
    </row>
    <row r="230" spans="1:26" ht="20.25" customHeight="1">
      <c r="A230" s="1220"/>
      <c r="B230" s="1220"/>
      <c r="C230" s="1220"/>
      <c r="D230" s="1220"/>
      <c r="E230" s="1220"/>
      <c r="F230" s="1220"/>
      <c r="G230" s="1220"/>
      <c r="H230" s="1220"/>
      <c r="I230" s="1220"/>
      <c r="J230" s="1220"/>
      <c r="K230" s="1220"/>
      <c r="L230" s="1220"/>
      <c r="M230" s="1220"/>
      <c r="N230" s="1220"/>
      <c r="O230" s="1220"/>
      <c r="P230" s="1220"/>
      <c r="Q230" s="1220"/>
      <c r="R230" s="1220"/>
      <c r="S230" s="1220"/>
      <c r="T230" s="1220"/>
      <c r="U230" s="1220"/>
      <c r="V230" s="1220"/>
      <c r="W230" s="1220"/>
      <c r="X230" s="1220"/>
      <c r="Y230" s="1220"/>
      <c r="Z230" s="1220"/>
    </row>
    <row r="231" spans="1:26" ht="20.25" customHeight="1">
      <c r="A231" s="1220"/>
      <c r="B231" s="1220"/>
      <c r="C231" s="1220"/>
      <c r="D231" s="1220"/>
      <c r="E231" s="1220"/>
      <c r="F231" s="1220"/>
      <c r="G231" s="1220"/>
      <c r="H231" s="1220"/>
      <c r="I231" s="1220"/>
      <c r="J231" s="1220"/>
      <c r="K231" s="1220"/>
      <c r="L231" s="1220"/>
      <c r="M231" s="1220"/>
      <c r="N231" s="1220"/>
      <c r="O231" s="1220"/>
      <c r="P231" s="1220"/>
      <c r="Q231" s="1220"/>
      <c r="R231" s="1220"/>
      <c r="S231" s="1220"/>
      <c r="T231" s="1220"/>
      <c r="U231" s="1220"/>
      <c r="V231" s="1220"/>
      <c r="W231" s="1220"/>
      <c r="X231" s="1220"/>
      <c r="Y231" s="1220"/>
      <c r="Z231" s="1220"/>
    </row>
    <row r="232" spans="1:26" ht="20.25" customHeight="1">
      <c r="A232" s="1220"/>
      <c r="B232" s="1220"/>
      <c r="C232" s="1220"/>
      <c r="D232" s="1220"/>
      <c r="E232" s="1220"/>
      <c r="F232" s="1220"/>
      <c r="G232" s="1220"/>
      <c r="H232" s="1220"/>
      <c r="I232" s="1220"/>
      <c r="J232" s="1220"/>
      <c r="K232" s="1220"/>
      <c r="L232" s="1220"/>
      <c r="M232" s="1220"/>
      <c r="N232" s="1220"/>
      <c r="O232" s="1220"/>
      <c r="P232" s="1220"/>
      <c r="Q232" s="1220"/>
      <c r="R232" s="1220"/>
      <c r="S232" s="1220"/>
      <c r="T232" s="1220"/>
      <c r="U232" s="1220"/>
      <c r="V232" s="1220"/>
      <c r="W232" s="1220"/>
      <c r="X232" s="1220"/>
      <c r="Y232" s="1220"/>
      <c r="Z232" s="1220"/>
    </row>
    <row r="233" spans="1:26" ht="20.25" customHeight="1">
      <c r="A233" s="1220"/>
      <c r="B233" s="1220"/>
      <c r="C233" s="1220"/>
      <c r="D233" s="1220"/>
      <c r="E233" s="1220"/>
      <c r="F233" s="1220"/>
      <c r="G233" s="1220"/>
      <c r="H233" s="1220"/>
      <c r="I233" s="1220"/>
      <c r="J233" s="1220"/>
      <c r="K233" s="1220"/>
      <c r="L233" s="1220"/>
      <c r="M233" s="1220"/>
      <c r="N233" s="1220"/>
      <c r="O233" s="1220"/>
      <c r="P233" s="1220"/>
      <c r="Q233" s="1220"/>
      <c r="R233" s="1220"/>
      <c r="S233" s="1220"/>
      <c r="T233" s="1220"/>
      <c r="U233" s="1220"/>
      <c r="V233" s="1220"/>
      <c r="W233" s="1220"/>
      <c r="X233" s="1220"/>
      <c r="Y233" s="1220"/>
      <c r="Z233" s="1220"/>
    </row>
    <row r="234" spans="1:26" ht="20.25" customHeight="1">
      <c r="A234" s="1220"/>
      <c r="B234" s="1220"/>
      <c r="C234" s="1220"/>
      <c r="D234" s="1220"/>
      <c r="E234" s="1220"/>
      <c r="F234" s="1220"/>
      <c r="G234" s="1220"/>
      <c r="H234" s="1220"/>
      <c r="I234" s="1220"/>
      <c r="J234" s="1220"/>
      <c r="K234" s="1220"/>
      <c r="L234" s="1220"/>
      <c r="M234" s="1220"/>
      <c r="N234" s="1220"/>
      <c r="O234" s="1220"/>
      <c r="P234" s="1220"/>
      <c r="Q234" s="1220"/>
      <c r="R234" s="1220"/>
      <c r="S234" s="1220"/>
      <c r="T234" s="1220"/>
      <c r="U234" s="1220"/>
      <c r="V234" s="1220"/>
      <c r="W234" s="1220"/>
      <c r="X234" s="1220"/>
      <c r="Y234" s="1220"/>
      <c r="Z234" s="1220"/>
    </row>
    <row r="235" spans="1:26" ht="20.25" customHeight="1">
      <c r="A235" s="1220"/>
      <c r="B235" s="1220"/>
      <c r="C235" s="1220"/>
      <c r="D235" s="1220"/>
      <c r="E235" s="1220"/>
      <c r="F235" s="1220"/>
      <c r="G235" s="1220"/>
      <c r="H235" s="1220"/>
      <c r="I235" s="1220"/>
      <c r="J235" s="1220"/>
      <c r="K235" s="1220"/>
      <c r="L235" s="1220"/>
      <c r="M235" s="1220"/>
      <c r="N235" s="1220"/>
      <c r="O235" s="1220"/>
      <c r="P235" s="1220"/>
      <c r="Q235" s="1220"/>
      <c r="R235" s="1220"/>
      <c r="S235" s="1220"/>
      <c r="T235" s="1220"/>
      <c r="U235" s="1220"/>
      <c r="V235" s="1220"/>
      <c r="W235" s="1220"/>
      <c r="X235" s="1220"/>
      <c r="Y235" s="1220"/>
      <c r="Z235" s="1220"/>
    </row>
    <row r="236" spans="1:26" ht="20.25" customHeight="1">
      <c r="A236" s="1220"/>
      <c r="B236" s="1220"/>
      <c r="C236" s="1220"/>
      <c r="D236" s="1220"/>
      <c r="E236" s="1220"/>
      <c r="F236" s="1220"/>
      <c r="G236" s="1220"/>
      <c r="H236" s="1220"/>
      <c r="I236" s="1220"/>
      <c r="J236" s="1220"/>
      <c r="K236" s="1220"/>
      <c r="L236" s="1220"/>
      <c r="M236" s="1220"/>
      <c r="N236" s="1220"/>
      <c r="O236" s="1220"/>
      <c r="P236" s="1220"/>
      <c r="Q236" s="1220"/>
      <c r="R236" s="1220"/>
      <c r="S236" s="1220"/>
      <c r="T236" s="1220"/>
      <c r="U236" s="1220"/>
      <c r="V236" s="1220"/>
      <c r="W236" s="1220"/>
      <c r="X236" s="1220"/>
      <c r="Y236" s="1220"/>
      <c r="Z236" s="1220"/>
    </row>
    <row r="237" spans="1:26" ht="20.25" customHeight="1">
      <c r="A237" s="1220"/>
      <c r="B237" s="1220"/>
      <c r="C237" s="1220"/>
      <c r="D237" s="1220"/>
      <c r="E237" s="1220"/>
      <c r="F237" s="1220"/>
      <c r="G237" s="1220"/>
      <c r="H237" s="1220"/>
      <c r="I237" s="1220"/>
      <c r="J237" s="1220"/>
      <c r="K237" s="1220"/>
      <c r="L237" s="1220"/>
      <c r="M237" s="1220"/>
      <c r="N237" s="1220"/>
      <c r="O237" s="1220"/>
      <c r="P237" s="1220"/>
      <c r="Q237" s="1220"/>
      <c r="R237" s="1220"/>
      <c r="S237" s="1220"/>
      <c r="T237" s="1220"/>
      <c r="U237" s="1220"/>
      <c r="V237" s="1220"/>
      <c r="W237" s="1220"/>
      <c r="X237" s="1220"/>
      <c r="Y237" s="1220"/>
      <c r="Z237" s="1220"/>
    </row>
    <row r="238" spans="1:26" ht="20.25" customHeight="1">
      <c r="A238" s="1220"/>
      <c r="B238" s="1220"/>
      <c r="C238" s="1220"/>
      <c r="D238" s="1220"/>
      <c r="E238" s="1220"/>
      <c r="F238" s="1220"/>
      <c r="G238" s="1220"/>
      <c r="H238" s="1220"/>
      <c r="I238" s="1220"/>
      <c r="J238" s="1220"/>
      <c r="K238" s="1220"/>
      <c r="L238" s="1220"/>
      <c r="M238" s="1220"/>
      <c r="N238" s="1220"/>
      <c r="O238" s="1220"/>
      <c r="P238" s="1220"/>
      <c r="Q238" s="1220"/>
      <c r="R238" s="1220"/>
      <c r="S238" s="1220"/>
      <c r="T238" s="1220"/>
      <c r="U238" s="1220"/>
      <c r="V238" s="1220"/>
      <c r="W238" s="1220"/>
      <c r="X238" s="1220"/>
      <c r="Y238" s="1220"/>
      <c r="Z238" s="1220"/>
    </row>
    <row r="239" spans="1:26" ht="20.25" customHeight="1">
      <c r="A239" s="1220"/>
      <c r="B239" s="1220"/>
      <c r="C239" s="1220"/>
      <c r="D239" s="1220"/>
      <c r="E239" s="1220"/>
      <c r="F239" s="1220"/>
      <c r="G239" s="1220"/>
      <c r="H239" s="1220"/>
      <c r="I239" s="1220"/>
      <c r="J239" s="1220"/>
      <c r="K239" s="1220"/>
      <c r="L239" s="1220"/>
      <c r="M239" s="1220"/>
      <c r="N239" s="1220"/>
      <c r="O239" s="1220"/>
      <c r="P239" s="1220"/>
      <c r="Q239" s="1220"/>
      <c r="R239" s="1220"/>
      <c r="S239" s="1220"/>
      <c r="T239" s="1220"/>
      <c r="U239" s="1220"/>
      <c r="V239" s="1220"/>
      <c r="W239" s="1220"/>
      <c r="X239" s="1220"/>
      <c r="Y239" s="1220"/>
      <c r="Z239" s="1220"/>
    </row>
    <row r="240" spans="1:26" ht="20.25" customHeight="1">
      <c r="A240" s="1220"/>
      <c r="B240" s="1220"/>
      <c r="C240" s="1220"/>
      <c r="D240" s="1220"/>
      <c r="E240" s="1220"/>
      <c r="F240" s="1220"/>
      <c r="G240" s="1220"/>
      <c r="H240" s="1220"/>
      <c r="I240" s="1220"/>
      <c r="J240" s="1220"/>
      <c r="K240" s="1220"/>
      <c r="L240" s="1220"/>
      <c r="M240" s="1220"/>
      <c r="N240" s="1220"/>
      <c r="O240" s="1220"/>
      <c r="P240" s="1220"/>
      <c r="Q240" s="1220"/>
      <c r="R240" s="1220"/>
      <c r="S240" s="1220"/>
      <c r="T240" s="1220"/>
      <c r="U240" s="1220"/>
      <c r="V240" s="1220"/>
      <c r="W240" s="1220"/>
      <c r="X240" s="1220"/>
      <c r="Y240" s="1220"/>
      <c r="Z240" s="1220"/>
    </row>
    <row r="241" spans="1:26" ht="20.25" customHeight="1">
      <c r="A241" s="1220"/>
      <c r="B241" s="1220"/>
      <c r="C241" s="1220"/>
      <c r="D241" s="1220"/>
      <c r="E241" s="1220"/>
      <c r="F241" s="1220"/>
      <c r="G241" s="1220"/>
      <c r="H241" s="1220"/>
      <c r="I241" s="1220"/>
      <c r="J241" s="1220"/>
      <c r="K241" s="1220"/>
      <c r="L241" s="1220"/>
      <c r="M241" s="1220"/>
      <c r="N241" s="1220"/>
      <c r="O241" s="1220"/>
      <c r="P241" s="1220"/>
      <c r="Q241" s="1220"/>
      <c r="R241" s="1220"/>
      <c r="S241" s="1220"/>
      <c r="T241" s="1220"/>
      <c r="U241" s="1220"/>
      <c r="V241" s="1220"/>
      <c r="W241" s="1220"/>
      <c r="X241" s="1220"/>
      <c r="Y241" s="1220"/>
      <c r="Z241" s="1220"/>
    </row>
    <row r="242" spans="1:26" ht="20.25" customHeight="1">
      <c r="A242" s="1220"/>
      <c r="B242" s="1220"/>
      <c r="C242" s="1220"/>
      <c r="D242" s="1220"/>
      <c r="E242" s="1220"/>
      <c r="F242" s="1220"/>
      <c r="G242" s="1220"/>
      <c r="H242" s="1220"/>
      <c r="I242" s="1220"/>
      <c r="J242" s="1220"/>
      <c r="K242" s="1220"/>
      <c r="L242" s="1220"/>
      <c r="M242" s="1220"/>
      <c r="N242" s="1220"/>
      <c r="O242" s="1220"/>
      <c r="P242" s="1220"/>
      <c r="Q242" s="1220"/>
      <c r="R242" s="1220"/>
      <c r="S242" s="1220"/>
      <c r="T242" s="1220"/>
      <c r="U242" s="1220"/>
      <c r="V242" s="1220"/>
      <c r="W242" s="1220"/>
      <c r="X242" s="1220"/>
      <c r="Y242" s="1220"/>
      <c r="Z242" s="1220"/>
    </row>
    <row r="243" spans="1:26" ht="20.25" customHeight="1">
      <c r="A243" s="1220"/>
      <c r="B243" s="1220"/>
      <c r="C243" s="1220"/>
      <c r="D243" s="1220"/>
      <c r="E243" s="1220"/>
      <c r="F243" s="1220"/>
      <c r="G243" s="1220"/>
      <c r="H243" s="1220"/>
      <c r="I243" s="1220"/>
      <c r="J243" s="1220"/>
      <c r="K243" s="1220"/>
      <c r="L243" s="1220"/>
      <c r="M243" s="1220"/>
      <c r="N243" s="1220"/>
      <c r="O243" s="1220"/>
      <c r="P243" s="1220"/>
      <c r="Q243" s="1220"/>
      <c r="R243" s="1220"/>
      <c r="S243" s="1220"/>
      <c r="T243" s="1220"/>
      <c r="U243" s="1220"/>
      <c r="V243" s="1220"/>
      <c r="W243" s="1220"/>
      <c r="X243" s="1220"/>
      <c r="Y243" s="1220"/>
      <c r="Z243" s="1220"/>
    </row>
    <row r="244" spans="1:26" ht="20.25" customHeight="1">
      <c r="A244" s="1220"/>
      <c r="B244" s="1220"/>
      <c r="C244" s="1220"/>
      <c r="D244" s="1220"/>
      <c r="E244" s="1220"/>
      <c r="F244" s="1220"/>
      <c r="G244" s="1220"/>
      <c r="H244" s="1220"/>
      <c r="I244" s="1220"/>
      <c r="J244" s="1220"/>
      <c r="K244" s="1220"/>
      <c r="L244" s="1220"/>
      <c r="M244" s="1220"/>
      <c r="N244" s="1220"/>
      <c r="O244" s="1220"/>
      <c r="P244" s="1220"/>
      <c r="Q244" s="1220"/>
      <c r="R244" s="1220"/>
      <c r="S244" s="1220"/>
      <c r="T244" s="1220"/>
      <c r="U244" s="1220"/>
      <c r="V244" s="1220"/>
      <c r="W244" s="1220"/>
      <c r="X244" s="1220"/>
      <c r="Y244" s="1220"/>
      <c r="Z244" s="1220"/>
    </row>
    <row r="245" spans="1:26" ht="20.25" customHeight="1">
      <c r="A245" s="1220"/>
      <c r="B245" s="1220"/>
      <c r="C245" s="1220"/>
      <c r="D245" s="1220"/>
      <c r="E245" s="1220"/>
      <c r="F245" s="1220"/>
      <c r="G245" s="1220"/>
      <c r="H245" s="1220"/>
      <c r="I245" s="1220"/>
      <c r="J245" s="1220"/>
      <c r="K245" s="1220"/>
      <c r="L245" s="1220"/>
      <c r="M245" s="1220"/>
      <c r="N245" s="1220"/>
      <c r="O245" s="1220"/>
      <c r="P245" s="1220"/>
      <c r="Q245" s="1220"/>
      <c r="R245" s="1220"/>
      <c r="S245" s="1220"/>
      <c r="T245" s="1220"/>
      <c r="U245" s="1220"/>
      <c r="V245" s="1220"/>
      <c r="W245" s="1220"/>
      <c r="X245" s="1220"/>
      <c r="Y245" s="1220"/>
      <c r="Z245" s="1220"/>
    </row>
    <row r="246" spans="1:26" ht="20.25" customHeight="1">
      <c r="A246" s="1220"/>
      <c r="B246" s="1220"/>
      <c r="C246" s="1220"/>
      <c r="D246" s="1220"/>
      <c r="E246" s="1220"/>
      <c r="F246" s="1220"/>
      <c r="G246" s="1220"/>
      <c r="H246" s="1220"/>
      <c r="I246" s="1220"/>
      <c r="J246" s="1220"/>
      <c r="K246" s="1220"/>
      <c r="L246" s="1220"/>
      <c r="M246" s="1220"/>
      <c r="N246" s="1220"/>
      <c r="O246" s="1220"/>
      <c r="P246" s="1220"/>
      <c r="Q246" s="1220"/>
      <c r="R246" s="1220"/>
      <c r="S246" s="1220"/>
      <c r="T246" s="1220"/>
      <c r="U246" s="1220"/>
      <c r="V246" s="1220"/>
      <c r="W246" s="1220"/>
      <c r="X246" s="1220"/>
      <c r="Y246" s="1220"/>
      <c r="Z246" s="1220"/>
    </row>
    <row r="247" spans="1:26" ht="20.25" customHeight="1">
      <c r="A247" s="1220"/>
      <c r="B247" s="1220"/>
      <c r="C247" s="1220"/>
      <c r="D247" s="1220"/>
      <c r="E247" s="1220"/>
      <c r="F247" s="1220"/>
      <c r="G247" s="1220"/>
      <c r="H247" s="1220"/>
      <c r="I247" s="1220"/>
      <c r="J247" s="1220"/>
      <c r="K247" s="1220"/>
      <c r="L247" s="1220"/>
      <c r="M247" s="1220"/>
      <c r="N247" s="1220"/>
      <c r="O247" s="1220"/>
      <c r="P247" s="1220"/>
      <c r="Q247" s="1220"/>
      <c r="R247" s="1220"/>
      <c r="S247" s="1220"/>
      <c r="T247" s="1220"/>
      <c r="U247" s="1220"/>
      <c r="V247" s="1220"/>
      <c r="W247" s="1220"/>
      <c r="X247" s="1220"/>
      <c r="Y247" s="1220"/>
      <c r="Z247" s="1220"/>
    </row>
    <row r="248" spans="1:26" ht="20.25" customHeight="1">
      <c r="A248" s="1220"/>
      <c r="B248" s="1220"/>
      <c r="C248" s="1220"/>
      <c r="D248" s="1220"/>
      <c r="E248" s="1220"/>
      <c r="F248" s="1220"/>
      <c r="G248" s="1220"/>
      <c r="H248" s="1220"/>
      <c r="I248" s="1220"/>
      <c r="J248" s="1220"/>
      <c r="K248" s="1220"/>
      <c r="L248" s="1220"/>
      <c r="M248" s="1220"/>
      <c r="N248" s="1220"/>
      <c r="O248" s="1220"/>
      <c r="P248" s="1220"/>
      <c r="Q248" s="1220"/>
      <c r="R248" s="1220"/>
      <c r="S248" s="1220"/>
      <c r="T248" s="1220"/>
      <c r="U248" s="1220"/>
      <c r="V248" s="1220"/>
      <c r="W248" s="1220"/>
      <c r="X248" s="1220"/>
      <c r="Y248" s="1220"/>
      <c r="Z248" s="1220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7233" t="s">
        <v>206</v>
      </c>
      <c r="B1" s="7233"/>
      <c r="C1" s="7233"/>
      <c r="D1" s="7233"/>
      <c r="E1" s="7233"/>
      <c r="F1" s="7233"/>
      <c r="G1" s="7233"/>
      <c r="H1" s="7233"/>
      <c r="I1" s="7233"/>
      <c r="J1" s="7233"/>
      <c r="K1" s="7233"/>
      <c r="L1" s="7233"/>
      <c r="M1" s="7233"/>
      <c r="N1" s="157"/>
      <c r="O1" s="157"/>
      <c r="P1" s="158"/>
      <c r="Q1" s="158"/>
      <c r="R1" s="158"/>
      <c r="S1" s="158"/>
    </row>
    <row r="2" spans="1:19" ht="22.5" customHeight="1">
      <c r="A2" s="6394" t="s">
        <v>246</v>
      </c>
      <c r="B2" s="6394"/>
      <c r="C2" s="6394"/>
      <c r="D2" s="6394"/>
      <c r="E2" s="6394"/>
      <c r="F2" s="6394"/>
      <c r="G2" s="6394"/>
      <c r="H2" s="6394"/>
      <c r="I2" s="6394"/>
      <c r="J2" s="6394"/>
      <c r="K2" s="6394"/>
      <c r="L2" s="6394"/>
      <c r="M2" s="6394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7240" t="s">
        <v>1</v>
      </c>
      <c r="B4" s="7234" t="s">
        <v>36</v>
      </c>
      <c r="C4" s="7235"/>
      <c r="D4" s="7236"/>
      <c r="E4" s="7234" t="s">
        <v>37</v>
      </c>
      <c r="F4" s="7235"/>
      <c r="G4" s="7236"/>
      <c r="H4" s="7234" t="s">
        <v>43</v>
      </c>
      <c r="I4" s="7235"/>
      <c r="J4" s="7236"/>
      <c r="K4" s="7237" t="s">
        <v>38</v>
      </c>
      <c r="L4" s="7238"/>
      <c r="M4" s="7239"/>
      <c r="N4" s="159"/>
      <c r="O4" s="151"/>
      <c r="P4" s="151"/>
      <c r="Q4" s="151"/>
      <c r="R4" s="151"/>
      <c r="S4" s="151"/>
    </row>
    <row r="5" spans="1:19" ht="171.75" customHeight="1">
      <c r="A5" s="7241"/>
      <c r="B5" s="319" t="s">
        <v>7</v>
      </c>
      <c r="C5" s="319" t="s">
        <v>8</v>
      </c>
      <c r="D5" s="319" t="s">
        <v>9</v>
      </c>
      <c r="E5" s="319" t="s">
        <v>7</v>
      </c>
      <c r="F5" s="319" t="s">
        <v>8</v>
      </c>
      <c r="G5" s="319" t="s">
        <v>9</v>
      </c>
      <c r="H5" s="319" t="s">
        <v>7</v>
      </c>
      <c r="I5" s="319" t="s">
        <v>8</v>
      </c>
      <c r="J5" s="319" t="s">
        <v>9</v>
      </c>
      <c r="K5" s="319" t="s">
        <v>7</v>
      </c>
      <c r="L5" s="319" t="s">
        <v>8</v>
      </c>
      <c r="M5" s="322" t="s">
        <v>9</v>
      </c>
      <c r="N5" s="159"/>
      <c r="O5" s="151"/>
      <c r="P5" s="151"/>
      <c r="Q5" s="151"/>
      <c r="R5" s="151"/>
      <c r="S5" s="151"/>
    </row>
    <row r="6" spans="1:19" ht="33" customHeight="1">
      <c r="A6" s="323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24" t="s">
        <v>232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21" t="s">
        <v>232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20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21" t="s">
        <v>232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20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247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zoomScale="60" zoomScaleNormal="60" workbookViewId="0">
      <selection activeCell="J27" sqref="J26:J27"/>
    </sheetView>
  </sheetViews>
  <sheetFormatPr defaultColWidth="14.42578125" defaultRowHeight="12.75"/>
  <cols>
    <col min="1" max="1" width="75.140625" style="5902" customWidth="1"/>
    <col min="2" max="2" width="10.28515625" style="5902" customWidth="1"/>
    <col min="3" max="3" width="11" style="5902" customWidth="1"/>
    <col min="4" max="5" width="9.140625" style="5902" customWidth="1"/>
    <col min="6" max="6" width="11.28515625" style="5902" customWidth="1"/>
    <col min="7" max="8" width="9.140625" style="5902" customWidth="1"/>
    <col min="9" max="9" width="11.28515625" style="5902" customWidth="1"/>
    <col min="10" max="10" width="9.140625" style="5902" customWidth="1"/>
    <col min="11" max="11" width="10.5703125" style="5902" customWidth="1"/>
    <col min="12" max="12" width="11" style="5902" customWidth="1"/>
    <col min="13" max="13" width="9.85546875" style="5902" customWidth="1"/>
    <col min="14" max="19" width="9.140625" style="5902" customWidth="1"/>
    <col min="20" max="26" width="8" style="5902" customWidth="1"/>
    <col min="27" max="16384" width="14.42578125" style="5902"/>
  </cols>
  <sheetData>
    <row r="1" spans="1:26" ht="67.5" customHeight="1">
      <c r="A1" s="7213" t="s">
        <v>424</v>
      </c>
      <c r="B1" s="7212"/>
      <c r="C1" s="7212"/>
      <c r="D1" s="7212"/>
      <c r="E1" s="7212"/>
      <c r="F1" s="7212"/>
      <c r="G1" s="7212"/>
      <c r="H1" s="7212"/>
      <c r="I1" s="7212"/>
      <c r="J1" s="7212"/>
      <c r="K1" s="7212"/>
      <c r="L1" s="7212"/>
      <c r="M1" s="7212"/>
      <c r="N1" s="3551"/>
      <c r="O1" s="3551"/>
      <c r="P1" s="1305"/>
      <c r="Q1" s="1305"/>
      <c r="R1" s="1305"/>
      <c r="S1" s="1305"/>
      <c r="T1" s="1220"/>
      <c r="U1" s="1220"/>
      <c r="V1" s="1220"/>
      <c r="W1" s="1220"/>
      <c r="X1" s="1220"/>
      <c r="Y1" s="1220"/>
      <c r="Z1" s="1220"/>
    </row>
    <row r="2" spans="1:26" ht="30" customHeight="1">
      <c r="A2" s="7213" t="s">
        <v>429</v>
      </c>
      <c r="B2" s="7212"/>
      <c r="C2" s="7212"/>
      <c r="D2" s="7212"/>
      <c r="E2" s="7212"/>
      <c r="F2" s="7212"/>
      <c r="G2" s="7212"/>
      <c r="H2" s="7212"/>
      <c r="I2" s="7212"/>
      <c r="J2" s="7212"/>
      <c r="K2" s="7212"/>
      <c r="L2" s="7212"/>
      <c r="M2" s="7212"/>
      <c r="N2" s="5901"/>
      <c r="O2" s="1305"/>
      <c r="P2" s="1305"/>
      <c r="Q2" s="1305"/>
      <c r="R2" s="1305"/>
      <c r="S2" s="1305"/>
      <c r="T2" s="1220"/>
      <c r="U2" s="1220"/>
      <c r="V2" s="1220"/>
      <c r="W2" s="1220"/>
      <c r="X2" s="1220"/>
      <c r="Y2" s="1220"/>
      <c r="Z2" s="1220"/>
    </row>
    <row r="3" spans="1:26" ht="20.25" customHeight="1" thickBot="1">
      <c r="A3" s="5901"/>
      <c r="B3" s="1221"/>
      <c r="C3" s="1221"/>
      <c r="D3" s="1221"/>
      <c r="E3" s="1221"/>
      <c r="F3" s="1221"/>
      <c r="G3" s="1221"/>
      <c r="H3" s="1221"/>
      <c r="I3" s="1221"/>
      <c r="J3" s="1221"/>
      <c r="K3" s="1221"/>
      <c r="L3" s="1221"/>
      <c r="M3" s="1221"/>
      <c r="N3" s="1221"/>
      <c r="O3" s="1221"/>
      <c r="P3" s="1221"/>
      <c r="Q3" s="1221"/>
      <c r="R3" s="1221"/>
      <c r="S3" s="1221"/>
      <c r="T3" s="1220"/>
      <c r="U3" s="1220"/>
      <c r="V3" s="1220"/>
      <c r="W3" s="1220"/>
      <c r="X3" s="1220"/>
      <c r="Y3" s="1220"/>
      <c r="Z3" s="1220"/>
    </row>
    <row r="4" spans="1:26" ht="26.25" customHeight="1" thickBot="1">
      <c r="A4" s="7215" t="s">
        <v>1</v>
      </c>
      <c r="B4" s="7229" t="s">
        <v>36</v>
      </c>
      <c r="C4" s="7230"/>
      <c r="D4" s="7231"/>
      <c r="E4" s="7229" t="s">
        <v>37</v>
      </c>
      <c r="F4" s="7230"/>
      <c r="G4" s="7231"/>
      <c r="H4" s="7229" t="s">
        <v>43</v>
      </c>
      <c r="I4" s="7230"/>
      <c r="J4" s="7231"/>
      <c r="K4" s="7215" t="s">
        <v>38</v>
      </c>
      <c r="L4" s="7217"/>
      <c r="M4" s="7218"/>
      <c r="N4" s="5900"/>
      <c r="O4" s="1221"/>
      <c r="P4" s="1221"/>
      <c r="Q4" s="1221"/>
      <c r="R4" s="1221"/>
      <c r="S4" s="1221"/>
      <c r="T4" s="1220"/>
      <c r="U4" s="1220"/>
      <c r="V4" s="1220"/>
      <c r="W4" s="1220"/>
      <c r="X4" s="1220"/>
      <c r="Y4" s="1220"/>
      <c r="Z4" s="1220"/>
    </row>
    <row r="5" spans="1:26" ht="174.75" customHeight="1" thickBot="1">
      <c r="A5" s="7216"/>
      <c r="B5" s="1263" t="s">
        <v>7</v>
      </c>
      <c r="C5" s="1263" t="s">
        <v>8</v>
      </c>
      <c r="D5" s="1263" t="s">
        <v>9</v>
      </c>
      <c r="E5" s="1263" t="s">
        <v>7</v>
      </c>
      <c r="F5" s="1263" t="s">
        <v>8</v>
      </c>
      <c r="G5" s="1263" t="s">
        <v>9</v>
      </c>
      <c r="H5" s="1263" t="s">
        <v>7</v>
      </c>
      <c r="I5" s="1263" t="s">
        <v>8</v>
      </c>
      <c r="J5" s="1263" t="s">
        <v>9</v>
      </c>
      <c r="K5" s="1263" t="s">
        <v>7</v>
      </c>
      <c r="L5" s="1263" t="s">
        <v>8</v>
      </c>
      <c r="M5" s="3576" t="s">
        <v>9</v>
      </c>
      <c r="N5" s="5900"/>
      <c r="O5" s="1221"/>
      <c r="P5" s="1221"/>
      <c r="Q5" s="1221"/>
      <c r="R5" s="1221"/>
      <c r="S5" s="1221"/>
      <c r="T5" s="1220"/>
      <c r="U5" s="1220"/>
      <c r="V5" s="1220"/>
      <c r="W5" s="1220"/>
      <c r="X5" s="1220"/>
      <c r="Y5" s="1220"/>
      <c r="Z5" s="1220"/>
    </row>
    <row r="6" spans="1:26" ht="21" customHeight="1" thickBot="1">
      <c r="A6" s="3577" t="s">
        <v>10</v>
      </c>
      <c r="B6" s="1253"/>
      <c r="C6" s="1254"/>
      <c r="D6" s="1307"/>
      <c r="E6" s="1253"/>
      <c r="F6" s="1254"/>
      <c r="G6" s="1306"/>
      <c r="H6" s="1253"/>
      <c r="I6" s="1254"/>
      <c r="J6" s="1307"/>
      <c r="K6" s="3552"/>
      <c r="L6" s="3553"/>
      <c r="M6" s="3554"/>
      <c r="N6" s="5900"/>
      <c r="O6" s="1221"/>
      <c r="P6" s="1221"/>
      <c r="Q6" s="1221"/>
      <c r="R6" s="1221"/>
      <c r="S6" s="1221"/>
      <c r="T6" s="1220"/>
      <c r="U6" s="1220"/>
      <c r="V6" s="1220"/>
      <c r="W6" s="1220"/>
      <c r="X6" s="1220"/>
      <c r="Y6" s="1220"/>
      <c r="Z6" s="1220"/>
    </row>
    <row r="7" spans="1:26" ht="32.25" customHeight="1" thickBot="1">
      <c r="A7" s="6118" t="s">
        <v>180</v>
      </c>
      <c r="B7" s="3578">
        <f t="shared" ref="B7:J8" si="0">SUM(B11,B14)</f>
        <v>0</v>
      </c>
      <c r="C7" s="3578">
        <f t="shared" si="0"/>
        <v>43</v>
      </c>
      <c r="D7" s="3578">
        <f t="shared" si="0"/>
        <v>43</v>
      </c>
      <c r="E7" s="3578">
        <f t="shared" si="0"/>
        <v>0</v>
      </c>
      <c r="F7" s="3578">
        <f t="shared" si="0"/>
        <v>29</v>
      </c>
      <c r="G7" s="3578">
        <f t="shared" si="0"/>
        <v>29</v>
      </c>
      <c r="H7" s="3578">
        <f t="shared" si="0"/>
        <v>0</v>
      </c>
      <c r="I7" s="3578">
        <f t="shared" si="0"/>
        <v>19</v>
      </c>
      <c r="J7" s="3578">
        <f t="shared" si="0"/>
        <v>19</v>
      </c>
      <c r="K7" s="3578">
        <f>+H7+E7+B7</f>
        <v>0</v>
      </c>
      <c r="L7" s="3578">
        <f>+I7+F7+C7</f>
        <v>91</v>
      </c>
      <c r="M7" s="6120">
        <f>L7+K7</f>
        <v>91</v>
      </c>
      <c r="N7" s="5900"/>
      <c r="O7" s="1221"/>
      <c r="P7" s="1221"/>
      <c r="Q7" s="1221"/>
      <c r="R7" s="1221"/>
      <c r="S7" s="1221"/>
      <c r="T7" s="1220"/>
      <c r="U7" s="1220"/>
      <c r="V7" s="1220"/>
      <c r="W7" s="1220"/>
      <c r="X7" s="1220"/>
      <c r="Y7" s="1220"/>
      <c r="Z7" s="1220"/>
    </row>
    <row r="8" spans="1:26" ht="29.25" customHeight="1" thickBot="1">
      <c r="A8" s="6114" t="s">
        <v>27</v>
      </c>
      <c r="B8" s="3555">
        <f t="shared" si="0"/>
        <v>0</v>
      </c>
      <c r="C8" s="3555">
        <f t="shared" si="0"/>
        <v>43</v>
      </c>
      <c r="D8" s="3555">
        <f t="shared" si="0"/>
        <v>43</v>
      </c>
      <c r="E8" s="3555">
        <f t="shared" si="0"/>
        <v>0</v>
      </c>
      <c r="F8" s="3555">
        <f t="shared" si="0"/>
        <v>29</v>
      </c>
      <c r="G8" s="3555">
        <f t="shared" si="0"/>
        <v>29</v>
      </c>
      <c r="H8" s="3555">
        <f t="shared" si="0"/>
        <v>0</v>
      </c>
      <c r="I8" s="3555">
        <f t="shared" si="0"/>
        <v>19</v>
      </c>
      <c r="J8" s="3555">
        <f t="shared" si="0"/>
        <v>19</v>
      </c>
      <c r="K8" s="3555">
        <f>K7</f>
        <v>0</v>
      </c>
      <c r="L8" s="3555">
        <f>L7</f>
        <v>91</v>
      </c>
      <c r="M8" s="6121">
        <f>M7</f>
        <v>91</v>
      </c>
      <c r="N8" s="5900"/>
      <c r="O8" s="1221"/>
      <c r="P8" s="1221"/>
      <c r="Q8" s="1221"/>
      <c r="R8" s="1221"/>
      <c r="S8" s="1221"/>
      <c r="T8" s="1220"/>
      <c r="U8" s="1220"/>
      <c r="V8" s="1220"/>
      <c r="W8" s="1220"/>
      <c r="X8" s="1220"/>
      <c r="Y8" s="1220"/>
      <c r="Z8" s="1220"/>
    </row>
    <row r="9" spans="1:26" ht="21" customHeight="1" thickBot="1">
      <c r="A9" s="3556" t="s">
        <v>15</v>
      </c>
      <c r="B9" s="2047"/>
      <c r="C9" s="1988"/>
      <c r="D9" s="3557"/>
      <c r="E9" s="2047"/>
      <c r="F9" s="1988"/>
      <c r="G9" s="3557"/>
      <c r="H9" s="2047"/>
      <c r="I9" s="1988"/>
      <c r="J9" s="3557"/>
      <c r="K9" s="3558"/>
      <c r="L9" s="3559"/>
      <c r="M9" s="3560"/>
      <c r="N9" s="5900"/>
      <c r="O9" s="1221"/>
      <c r="P9" s="1221"/>
      <c r="Q9" s="1221"/>
      <c r="R9" s="1221"/>
      <c r="S9" s="1221"/>
      <c r="T9" s="1220"/>
      <c r="U9" s="1220"/>
      <c r="V9" s="1220"/>
      <c r="W9" s="1220"/>
      <c r="X9" s="1220"/>
      <c r="Y9" s="1220"/>
      <c r="Z9" s="1220"/>
    </row>
    <row r="10" spans="1:26" ht="28.5" customHeight="1" thickBot="1">
      <c r="A10" s="3561" t="s">
        <v>16</v>
      </c>
      <c r="B10" s="1253"/>
      <c r="C10" s="1254"/>
      <c r="D10" s="1255"/>
      <c r="E10" s="1253"/>
      <c r="F10" s="1254"/>
      <c r="G10" s="1255"/>
      <c r="H10" s="1253"/>
      <c r="I10" s="1254"/>
      <c r="J10" s="1255"/>
      <c r="K10" s="3562"/>
      <c r="L10" s="3563"/>
      <c r="M10" s="1259"/>
      <c r="N10" s="3564"/>
      <c r="O10" s="1221"/>
      <c r="P10" s="1221"/>
      <c r="Q10" s="1221"/>
      <c r="R10" s="1221"/>
      <c r="S10" s="1221"/>
      <c r="T10" s="1220"/>
      <c r="U10" s="1220"/>
      <c r="V10" s="1220"/>
      <c r="W10" s="1220"/>
      <c r="X10" s="1220"/>
      <c r="Y10" s="1220"/>
      <c r="Z10" s="1220"/>
    </row>
    <row r="11" spans="1:26" ht="39" customHeight="1" thickBot="1">
      <c r="A11" s="6119" t="s">
        <v>180</v>
      </c>
      <c r="B11" s="3565">
        <v>0</v>
      </c>
      <c r="C11" s="6115">
        <v>43</v>
      </c>
      <c r="D11" s="6116">
        <f>B11+C11</f>
        <v>43</v>
      </c>
      <c r="E11" s="3565">
        <v>0</v>
      </c>
      <c r="F11" s="6115">
        <v>28</v>
      </c>
      <c r="G11" s="6116">
        <f>E11+F11</f>
        <v>28</v>
      </c>
      <c r="H11" s="3565">
        <v>0</v>
      </c>
      <c r="I11" s="6115">
        <v>19</v>
      </c>
      <c r="J11" s="6116">
        <f>H11+I11</f>
        <v>19</v>
      </c>
      <c r="K11" s="3565">
        <f t="shared" ref="K11:L11" si="1">SUM(B11,E11,H11)</f>
        <v>0</v>
      </c>
      <c r="L11" s="3565">
        <f t="shared" si="1"/>
        <v>90</v>
      </c>
      <c r="M11" s="6122">
        <f>SUM(K11:L11)</f>
        <v>90</v>
      </c>
      <c r="N11" s="3566"/>
      <c r="O11" s="1221"/>
      <c r="P11" s="1221"/>
      <c r="Q11" s="1221"/>
      <c r="R11" s="1221"/>
      <c r="S11" s="1221"/>
      <c r="T11" s="1220"/>
      <c r="U11" s="1220"/>
      <c r="V11" s="1220"/>
      <c r="W11" s="1220"/>
      <c r="X11" s="1220"/>
      <c r="Y11" s="1220"/>
      <c r="Z11" s="1220"/>
    </row>
    <row r="12" spans="1:26" ht="29.25" customHeight="1" thickBot="1">
      <c r="A12" s="3579" t="s">
        <v>17</v>
      </c>
      <c r="B12" s="3567">
        <f t="shared" ref="B12:M12" si="2">SUM(B11)</f>
        <v>0</v>
      </c>
      <c r="C12" s="3567">
        <f t="shared" si="2"/>
        <v>43</v>
      </c>
      <c r="D12" s="3567">
        <f t="shared" si="2"/>
        <v>43</v>
      </c>
      <c r="E12" s="3567">
        <f t="shared" si="2"/>
        <v>0</v>
      </c>
      <c r="F12" s="3567">
        <f t="shared" si="2"/>
        <v>28</v>
      </c>
      <c r="G12" s="3567">
        <f t="shared" si="2"/>
        <v>28</v>
      </c>
      <c r="H12" s="3567">
        <f t="shared" si="2"/>
        <v>0</v>
      </c>
      <c r="I12" s="3567">
        <f t="shared" si="2"/>
        <v>19</v>
      </c>
      <c r="J12" s="3567">
        <f t="shared" si="2"/>
        <v>19</v>
      </c>
      <c r="K12" s="3568">
        <f t="shared" si="2"/>
        <v>0</v>
      </c>
      <c r="L12" s="3568">
        <f t="shared" si="2"/>
        <v>90</v>
      </c>
      <c r="M12" s="6123">
        <f t="shared" si="2"/>
        <v>90</v>
      </c>
      <c r="N12" s="3564"/>
      <c r="O12" s="1221"/>
      <c r="P12" s="1221"/>
      <c r="Q12" s="1221"/>
      <c r="R12" s="1221"/>
      <c r="S12" s="1221"/>
      <c r="T12" s="1220"/>
      <c r="U12" s="1220"/>
      <c r="V12" s="1220"/>
      <c r="W12" s="1220"/>
      <c r="X12" s="1220"/>
      <c r="Y12" s="1220"/>
      <c r="Z12" s="1220"/>
    </row>
    <row r="13" spans="1:26" ht="26.25" customHeight="1" thickBot="1">
      <c r="A13" s="3569" t="s">
        <v>18</v>
      </c>
      <c r="B13" s="3570"/>
      <c r="C13" s="3571"/>
      <c r="D13" s="3572"/>
      <c r="E13" s="3570"/>
      <c r="F13" s="3571"/>
      <c r="G13" s="3572"/>
      <c r="H13" s="3570"/>
      <c r="I13" s="3573"/>
      <c r="J13" s="1987"/>
      <c r="K13" s="3570"/>
      <c r="L13" s="3573"/>
      <c r="M13" s="1987"/>
      <c r="N13" s="3566"/>
      <c r="O13" s="1221"/>
      <c r="P13" s="1221"/>
      <c r="Q13" s="1221"/>
      <c r="R13" s="1221"/>
      <c r="S13" s="1221"/>
      <c r="T13" s="1220"/>
      <c r="U13" s="1220"/>
      <c r="V13" s="1220"/>
      <c r="W13" s="1220"/>
      <c r="X13" s="1220"/>
      <c r="Y13" s="1220"/>
      <c r="Z13" s="1220"/>
    </row>
    <row r="14" spans="1:26" ht="32.25" customHeight="1" thickBot="1">
      <c r="A14" s="6119" t="s">
        <v>180</v>
      </c>
      <c r="B14" s="3565">
        <v>0</v>
      </c>
      <c r="C14" s="6117">
        <v>0</v>
      </c>
      <c r="D14" s="6116">
        <f>B14+C14</f>
        <v>0</v>
      </c>
      <c r="E14" s="3565">
        <v>0</v>
      </c>
      <c r="F14" s="6117">
        <v>1</v>
      </c>
      <c r="G14" s="6116">
        <f>E14+F14</f>
        <v>1</v>
      </c>
      <c r="H14" s="3565">
        <v>0</v>
      </c>
      <c r="I14" s="6117">
        <v>0</v>
      </c>
      <c r="J14" s="6116">
        <f>H14+I14</f>
        <v>0</v>
      </c>
      <c r="K14" s="3565">
        <f t="shared" ref="K14:L14" si="3">SUM(B14,E14,H14)</f>
        <v>0</v>
      </c>
      <c r="L14" s="3565">
        <f t="shared" si="3"/>
        <v>1</v>
      </c>
      <c r="M14" s="6122">
        <f>SUM(K14:L14)</f>
        <v>1</v>
      </c>
      <c r="N14" s="3566"/>
      <c r="O14" s="1221"/>
      <c r="P14" s="1221"/>
      <c r="Q14" s="1221"/>
      <c r="R14" s="1221"/>
      <c r="S14" s="1221"/>
      <c r="T14" s="1220"/>
      <c r="U14" s="1220"/>
      <c r="V14" s="1220"/>
      <c r="W14" s="1220"/>
      <c r="X14" s="1220"/>
      <c r="Y14" s="1220"/>
      <c r="Z14" s="1220"/>
    </row>
    <row r="15" spans="1:26" ht="28.5" customHeight="1" thickBot="1">
      <c r="A15" s="3580" t="s">
        <v>19</v>
      </c>
      <c r="B15" s="3558">
        <f t="shared" ref="B15:M15" si="4">SUM(B14)</f>
        <v>0</v>
      </c>
      <c r="C15" s="3558">
        <f t="shared" si="4"/>
        <v>0</v>
      </c>
      <c r="D15" s="3558">
        <f t="shared" si="4"/>
        <v>0</v>
      </c>
      <c r="E15" s="3558">
        <f t="shared" si="4"/>
        <v>0</v>
      </c>
      <c r="F15" s="3558">
        <f t="shared" si="4"/>
        <v>1</v>
      </c>
      <c r="G15" s="3558">
        <f t="shared" si="4"/>
        <v>1</v>
      </c>
      <c r="H15" s="3558">
        <f t="shared" si="4"/>
        <v>0</v>
      </c>
      <c r="I15" s="3558">
        <f t="shared" si="4"/>
        <v>0</v>
      </c>
      <c r="J15" s="3558">
        <f t="shared" si="4"/>
        <v>0</v>
      </c>
      <c r="K15" s="3558">
        <f t="shared" si="4"/>
        <v>0</v>
      </c>
      <c r="L15" s="3558">
        <f t="shared" si="4"/>
        <v>1</v>
      </c>
      <c r="M15" s="6124">
        <f t="shared" si="4"/>
        <v>1</v>
      </c>
      <c r="N15" s="3566"/>
      <c r="O15" s="1221"/>
      <c r="P15" s="1221"/>
      <c r="Q15" s="1221"/>
      <c r="R15" s="1221"/>
      <c r="S15" s="1221"/>
      <c r="T15" s="1220"/>
      <c r="U15" s="1220"/>
      <c r="V15" s="1220"/>
      <c r="W15" s="1220"/>
      <c r="X15" s="1220"/>
      <c r="Y15" s="1220"/>
      <c r="Z15" s="1220"/>
    </row>
    <row r="16" spans="1:26" ht="30" customHeight="1" thickBot="1">
      <c r="A16" s="6125" t="s">
        <v>247</v>
      </c>
      <c r="B16" s="6126">
        <f t="shared" ref="B16:L16" si="5">B8</f>
        <v>0</v>
      </c>
      <c r="C16" s="6126">
        <f t="shared" si="5"/>
        <v>43</v>
      </c>
      <c r="D16" s="6126">
        <f t="shared" si="5"/>
        <v>43</v>
      </c>
      <c r="E16" s="6126">
        <f t="shared" si="5"/>
        <v>0</v>
      </c>
      <c r="F16" s="6126">
        <f t="shared" si="5"/>
        <v>29</v>
      </c>
      <c r="G16" s="6126">
        <f t="shared" si="5"/>
        <v>29</v>
      </c>
      <c r="H16" s="6126">
        <f t="shared" si="5"/>
        <v>0</v>
      </c>
      <c r="I16" s="6126">
        <f t="shared" si="5"/>
        <v>19</v>
      </c>
      <c r="J16" s="6126">
        <f t="shared" si="5"/>
        <v>19</v>
      </c>
      <c r="K16" s="6126">
        <f t="shared" si="5"/>
        <v>0</v>
      </c>
      <c r="L16" s="6126">
        <f t="shared" si="5"/>
        <v>91</v>
      </c>
      <c r="M16" s="6127">
        <f>M8</f>
        <v>91</v>
      </c>
      <c r="N16" s="3574"/>
      <c r="O16" s="1221"/>
      <c r="P16" s="1221"/>
      <c r="Q16" s="1221"/>
      <c r="R16" s="1221"/>
      <c r="S16" s="1221"/>
      <c r="T16" s="1220"/>
      <c r="U16" s="1220"/>
      <c r="V16" s="1220"/>
      <c r="W16" s="1220"/>
      <c r="X16" s="1220"/>
      <c r="Y16" s="1220"/>
      <c r="Z16" s="1220"/>
    </row>
    <row r="17" spans="1:26" ht="20.25" customHeight="1">
      <c r="A17" s="1220"/>
      <c r="B17" s="1220"/>
      <c r="C17" s="1220"/>
      <c r="D17" s="1220"/>
      <c r="E17" s="1220"/>
      <c r="F17" s="1220"/>
      <c r="G17" s="1220"/>
      <c r="H17" s="1220"/>
      <c r="I17" s="1220"/>
      <c r="J17" s="1220"/>
      <c r="K17" s="1220"/>
      <c r="L17" s="1220"/>
      <c r="M17" s="1220"/>
      <c r="N17" s="1220"/>
      <c r="O17" s="1220"/>
      <c r="P17" s="1220"/>
      <c r="Q17" s="1220"/>
      <c r="R17" s="1220"/>
      <c r="S17" s="1220"/>
      <c r="T17" s="1220"/>
      <c r="U17" s="1220"/>
      <c r="V17" s="1220"/>
      <c r="W17" s="1220"/>
      <c r="X17" s="1220"/>
      <c r="Y17" s="1220"/>
      <c r="Z17" s="1220"/>
    </row>
    <row r="18" spans="1:26" ht="20.25" customHeight="1">
      <c r="A18" s="1221"/>
      <c r="B18" s="1220"/>
      <c r="C18" s="1220"/>
      <c r="D18" s="1220"/>
      <c r="E18" s="1220"/>
      <c r="F18" s="1220"/>
      <c r="G18" s="1220"/>
      <c r="H18" s="1220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</row>
    <row r="19" spans="1:26" ht="20.25" customHeight="1">
      <c r="A19" s="1220"/>
      <c r="B19" s="1220"/>
      <c r="C19" s="1220"/>
      <c r="D19" s="1220"/>
      <c r="E19" s="1220"/>
      <c r="F19" s="1220"/>
      <c r="G19" s="1220"/>
      <c r="H19" s="1220"/>
      <c r="I19" s="1220"/>
      <c r="J19" s="1220"/>
      <c r="K19" s="1220"/>
      <c r="L19" s="1220"/>
      <c r="M19" s="1220"/>
      <c r="N19" s="1220"/>
      <c r="O19" s="1220"/>
      <c r="P19" s="1220"/>
      <c r="Q19" s="1220"/>
      <c r="R19" s="1220"/>
      <c r="S19" s="1220"/>
      <c r="T19" s="1220"/>
      <c r="U19" s="1220"/>
      <c r="V19" s="1220"/>
      <c r="W19" s="1220"/>
      <c r="X19" s="1220"/>
      <c r="Y19" s="1220"/>
      <c r="Z19" s="1220"/>
    </row>
    <row r="20" spans="1:26" ht="20.25" customHeight="1">
      <c r="A20" s="1220"/>
      <c r="B20" s="1220"/>
      <c r="C20" s="1220"/>
      <c r="D20" s="1220"/>
      <c r="E20" s="1220"/>
      <c r="F20" s="1220"/>
      <c r="G20" s="1220"/>
      <c r="H20" s="1220"/>
      <c r="I20" s="1220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</row>
    <row r="21" spans="1:26" ht="20.25" customHeight="1">
      <c r="A21" s="1220"/>
      <c r="B21" s="1220"/>
      <c r="C21" s="1220"/>
      <c r="D21" s="1220"/>
      <c r="E21" s="1220"/>
      <c r="F21" s="1220"/>
      <c r="G21" s="1220"/>
      <c r="H21" s="1220"/>
      <c r="I21" s="1220"/>
      <c r="J21" s="1220"/>
      <c r="K21" s="1220"/>
      <c r="L21" s="1220"/>
      <c r="M21" s="1220"/>
      <c r="N21" s="1220"/>
      <c r="O21" s="1220"/>
      <c r="P21" s="1220"/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</row>
    <row r="22" spans="1:26" ht="20.25" customHeight="1">
      <c r="A22" s="1220"/>
      <c r="B22" s="1220"/>
      <c r="C22" s="1220"/>
      <c r="D22" s="1220"/>
      <c r="E22" s="1220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</row>
    <row r="23" spans="1:26" ht="20.25" customHeight="1">
      <c r="A23" s="1220"/>
      <c r="B23" s="1220"/>
      <c r="C23" s="1220"/>
      <c r="D23" s="1220"/>
      <c r="E23" s="1220"/>
      <c r="F23" s="1220"/>
      <c r="G23" s="1220"/>
      <c r="H23" s="1220"/>
      <c r="I23" s="1220"/>
      <c r="J23" s="1220"/>
      <c r="K23" s="1220"/>
      <c r="L23" s="1220"/>
      <c r="M23" s="1220"/>
      <c r="N23" s="1220"/>
      <c r="O23" s="1220"/>
      <c r="P23" s="1220"/>
      <c r="Q23" s="1220"/>
      <c r="R23" s="1220"/>
      <c r="S23" s="1220"/>
      <c r="T23" s="1220"/>
      <c r="U23" s="1220"/>
      <c r="V23" s="1220"/>
      <c r="W23" s="1220"/>
      <c r="X23" s="1220"/>
      <c r="Y23" s="1220"/>
      <c r="Z23" s="1220"/>
    </row>
    <row r="24" spans="1:26" ht="20.25" customHeight="1">
      <c r="A24" s="1220"/>
      <c r="B24" s="1220"/>
      <c r="C24" s="1220"/>
      <c r="D24" s="1220"/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20"/>
      <c r="Q24" s="1220"/>
      <c r="R24" s="1220"/>
      <c r="S24" s="1220"/>
      <c r="T24" s="1220"/>
      <c r="U24" s="1220"/>
      <c r="V24" s="1220"/>
      <c r="W24" s="1220"/>
      <c r="X24" s="1220"/>
      <c r="Y24" s="1220"/>
      <c r="Z24" s="1220"/>
    </row>
    <row r="25" spans="1:26" ht="20.25" customHeight="1">
      <c r="A25" s="1220"/>
      <c r="B25" s="1220"/>
      <c r="C25" s="1220"/>
      <c r="D25" s="1220"/>
      <c r="E25" s="1220"/>
      <c r="F25" s="1220"/>
      <c r="G25" s="1220"/>
      <c r="H25" s="1220"/>
      <c r="I25" s="1220"/>
      <c r="J25" s="1220"/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</row>
    <row r="26" spans="1:26" ht="20.25" customHeight="1">
      <c r="A26" s="1220"/>
      <c r="B26" s="1220"/>
      <c r="C26" s="1220"/>
      <c r="D26" s="1220"/>
      <c r="E26" s="1220"/>
      <c r="F26" s="1220"/>
      <c r="G26" s="1220"/>
      <c r="H26" s="1220"/>
      <c r="I26" s="1220"/>
      <c r="J26" s="1220"/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</row>
    <row r="27" spans="1:26" ht="20.25" customHeight="1">
      <c r="A27" s="1220"/>
      <c r="B27" s="1220"/>
      <c r="C27" s="1220"/>
      <c r="D27" s="1220"/>
      <c r="E27" s="1220"/>
      <c r="F27" s="1220"/>
      <c r="G27" s="1220"/>
      <c r="H27" s="1220"/>
      <c r="I27" s="1220"/>
      <c r="J27" s="1220"/>
      <c r="K27" s="1220"/>
      <c r="L27" s="1220"/>
      <c r="M27" s="1220"/>
      <c r="N27" s="1220"/>
      <c r="O27" s="1220"/>
      <c r="P27" s="1220"/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</row>
    <row r="28" spans="1:26" ht="20.25" customHeight="1">
      <c r="A28" s="1220"/>
      <c r="B28" s="1220"/>
      <c r="C28" s="1220"/>
      <c r="D28" s="1220"/>
      <c r="E28" s="1220"/>
      <c r="F28" s="1220"/>
      <c r="G28" s="1220"/>
      <c r="H28" s="1220"/>
      <c r="I28" s="1220"/>
      <c r="J28" s="1220"/>
      <c r="K28" s="1220"/>
      <c r="L28" s="1220"/>
      <c r="M28" s="1220"/>
      <c r="N28" s="1220"/>
      <c r="O28" s="1220"/>
      <c r="P28" s="1220"/>
      <c r="Q28" s="1220"/>
      <c r="R28" s="1220"/>
      <c r="S28" s="1220"/>
      <c r="T28" s="1220"/>
      <c r="U28" s="1220"/>
      <c r="V28" s="1220"/>
      <c r="W28" s="1220"/>
      <c r="X28" s="1220"/>
      <c r="Y28" s="1220"/>
      <c r="Z28" s="1220"/>
    </row>
    <row r="29" spans="1:26" ht="20.25" customHeight="1">
      <c r="A29" s="1220"/>
      <c r="B29" s="1220"/>
      <c r="C29" s="1220"/>
      <c r="D29" s="1220"/>
      <c r="E29" s="1220"/>
      <c r="F29" s="1220"/>
      <c r="G29" s="1220"/>
      <c r="H29" s="1220"/>
      <c r="I29" s="1220"/>
      <c r="J29" s="1220"/>
      <c r="K29" s="1220"/>
      <c r="L29" s="1220"/>
      <c r="M29" s="1220"/>
      <c r="N29" s="1220"/>
      <c r="O29" s="1220"/>
      <c r="P29" s="1220"/>
      <c r="Q29" s="1220"/>
      <c r="R29" s="1220"/>
      <c r="S29" s="1220"/>
      <c r="T29" s="1220"/>
      <c r="U29" s="1220"/>
      <c r="V29" s="1220"/>
      <c r="W29" s="1220"/>
      <c r="X29" s="1220"/>
      <c r="Y29" s="1220"/>
      <c r="Z29" s="1220"/>
    </row>
    <row r="30" spans="1:26" ht="20.25" customHeight="1">
      <c r="A30" s="1220"/>
      <c r="B30" s="1220"/>
      <c r="C30" s="1220"/>
      <c r="D30" s="1220"/>
      <c r="E30" s="1220"/>
      <c r="F30" s="1220"/>
      <c r="G30" s="1220"/>
      <c r="H30" s="1220"/>
      <c r="I30" s="1220"/>
      <c r="J30" s="1220"/>
      <c r="K30" s="1220"/>
      <c r="L30" s="1220"/>
      <c r="M30" s="1220"/>
      <c r="N30" s="1220"/>
      <c r="O30" s="1220"/>
      <c r="P30" s="1220"/>
      <c r="Q30" s="1220"/>
      <c r="R30" s="1220"/>
      <c r="S30" s="1220"/>
      <c r="T30" s="1220"/>
      <c r="U30" s="1220"/>
      <c r="V30" s="1220"/>
      <c r="W30" s="1220"/>
      <c r="X30" s="1220"/>
      <c r="Y30" s="1220"/>
      <c r="Z30" s="1220"/>
    </row>
    <row r="31" spans="1:26" ht="20.25" customHeight="1">
      <c r="A31" s="1220"/>
      <c r="B31" s="1220"/>
      <c r="C31" s="1220"/>
      <c r="D31" s="1220"/>
      <c r="E31" s="1220"/>
      <c r="F31" s="1220"/>
      <c r="G31" s="1220"/>
      <c r="H31" s="1220"/>
      <c r="I31" s="1220"/>
      <c r="J31" s="1220"/>
      <c r="K31" s="1220"/>
      <c r="L31" s="1220"/>
      <c r="M31" s="1220"/>
      <c r="N31" s="1220"/>
      <c r="O31" s="1220"/>
      <c r="P31" s="1220"/>
      <c r="Q31" s="1220"/>
      <c r="R31" s="1220"/>
      <c r="S31" s="1220"/>
      <c r="T31" s="1220"/>
      <c r="U31" s="1220"/>
      <c r="V31" s="1220"/>
      <c r="W31" s="1220"/>
      <c r="X31" s="1220"/>
      <c r="Y31" s="1220"/>
      <c r="Z31" s="1220"/>
    </row>
    <row r="32" spans="1:26" ht="20.25" customHeight="1">
      <c r="A32" s="1220"/>
      <c r="B32" s="1220"/>
      <c r="C32" s="1220"/>
      <c r="D32" s="1220"/>
      <c r="E32" s="1220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</row>
    <row r="33" spans="1:26" ht="20.25" customHeight="1">
      <c r="A33" s="1220"/>
      <c r="B33" s="1220"/>
      <c r="C33" s="1220"/>
      <c r="D33" s="1220"/>
      <c r="E33" s="1220"/>
      <c r="F33" s="1220"/>
      <c r="G33" s="1220"/>
      <c r="H33" s="1220"/>
      <c r="I33" s="1220"/>
      <c r="J33" s="1220"/>
      <c r="K33" s="1220"/>
      <c r="L33" s="1220"/>
      <c r="M33" s="1220"/>
      <c r="N33" s="1220"/>
      <c r="O33" s="1220"/>
      <c r="P33" s="1220"/>
      <c r="Q33" s="1220"/>
      <c r="R33" s="1220"/>
      <c r="S33" s="1220"/>
      <c r="T33" s="1220"/>
      <c r="U33" s="1220"/>
      <c r="V33" s="1220"/>
      <c r="W33" s="1220"/>
      <c r="X33" s="1220"/>
      <c r="Y33" s="1220"/>
      <c r="Z33" s="1220"/>
    </row>
    <row r="34" spans="1:26" ht="20.25" customHeight="1">
      <c r="A34" s="1220"/>
      <c r="B34" s="1220"/>
      <c r="C34" s="1220"/>
      <c r="D34" s="1220"/>
      <c r="E34" s="1220"/>
      <c r="F34" s="1220"/>
      <c r="G34" s="1220"/>
      <c r="H34" s="1220"/>
      <c r="I34" s="1220"/>
      <c r="J34" s="1220"/>
      <c r="K34" s="1220"/>
      <c r="L34" s="1220"/>
      <c r="M34" s="1220"/>
      <c r="N34" s="1220"/>
      <c r="O34" s="1220"/>
      <c r="P34" s="1220"/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</row>
    <row r="35" spans="1:26" ht="20.25" customHeight="1">
      <c r="A35" s="1220"/>
      <c r="B35" s="1220"/>
      <c r="C35" s="1220"/>
      <c r="D35" s="1220"/>
      <c r="E35" s="1220"/>
      <c r="F35" s="1220"/>
      <c r="G35" s="1220"/>
      <c r="H35" s="1220"/>
      <c r="I35" s="1220"/>
      <c r="J35" s="1220"/>
      <c r="K35" s="1220"/>
      <c r="L35" s="1220"/>
      <c r="M35" s="1220"/>
      <c r="N35" s="1220"/>
      <c r="O35" s="1220"/>
      <c r="P35" s="1220"/>
      <c r="Q35" s="1220"/>
      <c r="R35" s="1220"/>
      <c r="S35" s="1220"/>
      <c r="T35" s="1220"/>
      <c r="U35" s="1220"/>
      <c r="V35" s="1220"/>
      <c r="W35" s="1220"/>
      <c r="X35" s="1220"/>
      <c r="Y35" s="1220"/>
      <c r="Z35" s="1220"/>
    </row>
    <row r="36" spans="1:26" ht="20.25" customHeight="1">
      <c r="A36" s="1220"/>
      <c r="B36" s="1220"/>
      <c r="C36" s="1220"/>
      <c r="D36" s="1220"/>
      <c r="E36" s="1220"/>
      <c r="F36" s="1220"/>
      <c r="G36" s="1220"/>
      <c r="H36" s="1220"/>
      <c r="I36" s="1220"/>
      <c r="J36" s="1220"/>
      <c r="K36" s="1220"/>
      <c r="L36" s="1220"/>
      <c r="M36" s="1220"/>
      <c r="N36" s="1220"/>
      <c r="O36" s="1220"/>
      <c r="P36" s="1220"/>
      <c r="Q36" s="1220"/>
      <c r="R36" s="1220"/>
      <c r="S36" s="1220"/>
      <c r="T36" s="1220"/>
      <c r="U36" s="1220"/>
      <c r="V36" s="1220"/>
      <c r="W36" s="1220"/>
      <c r="X36" s="1220"/>
      <c r="Y36" s="1220"/>
      <c r="Z36" s="1220"/>
    </row>
    <row r="37" spans="1:26" ht="20.25" customHeight="1">
      <c r="A37" s="1220"/>
      <c r="B37" s="1220"/>
      <c r="C37" s="1220"/>
      <c r="D37" s="1220"/>
      <c r="E37" s="1220"/>
      <c r="F37" s="1220"/>
      <c r="G37" s="1220"/>
      <c r="H37" s="1220"/>
      <c r="I37" s="1220"/>
      <c r="J37" s="1220"/>
      <c r="K37" s="1220"/>
      <c r="L37" s="1220"/>
      <c r="M37" s="1220"/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</row>
    <row r="38" spans="1:26" ht="20.25" customHeight="1">
      <c r="A38" s="1220"/>
      <c r="B38" s="1220"/>
      <c r="C38" s="1220"/>
      <c r="D38" s="1220"/>
      <c r="E38" s="1220"/>
      <c r="F38" s="1220"/>
      <c r="G38" s="1220"/>
      <c r="H38" s="1220"/>
      <c r="I38" s="1220"/>
      <c r="J38" s="1220"/>
      <c r="K38" s="1220"/>
      <c r="L38" s="1220"/>
      <c r="M38" s="1220"/>
      <c r="N38" s="1220"/>
      <c r="O38" s="1220"/>
      <c r="P38" s="1220"/>
      <c r="Q38" s="1220"/>
      <c r="R38" s="1220"/>
      <c r="S38" s="1220"/>
      <c r="T38" s="1220"/>
      <c r="U38" s="1220"/>
      <c r="V38" s="1220"/>
      <c r="W38" s="1220"/>
      <c r="X38" s="1220"/>
      <c r="Y38" s="1220"/>
      <c r="Z38" s="1220"/>
    </row>
    <row r="39" spans="1:26" ht="20.25" customHeight="1">
      <c r="A39" s="1220"/>
      <c r="B39" s="1220"/>
      <c r="C39" s="1220"/>
      <c r="D39" s="1220"/>
      <c r="E39" s="1220"/>
      <c r="F39" s="1220"/>
      <c r="G39" s="1220"/>
      <c r="H39" s="1220"/>
      <c r="I39" s="1220"/>
      <c r="J39" s="1220"/>
      <c r="K39" s="1220"/>
      <c r="L39" s="1220"/>
      <c r="M39" s="1220"/>
      <c r="N39" s="1220"/>
      <c r="O39" s="1220"/>
      <c r="P39" s="1220"/>
      <c r="Q39" s="1220"/>
      <c r="R39" s="1220"/>
      <c r="S39" s="1220"/>
      <c r="T39" s="1220"/>
      <c r="U39" s="1220"/>
      <c r="V39" s="1220"/>
      <c r="W39" s="1220"/>
      <c r="X39" s="1220"/>
      <c r="Y39" s="1220"/>
      <c r="Z39" s="1220"/>
    </row>
    <row r="40" spans="1:26" ht="20.25" customHeight="1">
      <c r="A40" s="1220"/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</row>
    <row r="41" spans="1:26" ht="20.25" customHeight="1">
      <c r="A41" s="1220"/>
      <c r="B41" s="1220"/>
      <c r="C41" s="1220"/>
      <c r="D41" s="1220"/>
      <c r="E41" s="1220"/>
      <c r="F41" s="1220"/>
      <c r="G41" s="1220"/>
      <c r="H41" s="1220"/>
      <c r="I41" s="1220"/>
      <c r="J41" s="1220"/>
      <c r="K41" s="1220"/>
      <c r="L41" s="1220"/>
      <c r="M41" s="1220"/>
      <c r="N41" s="1220"/>
      <c r="O41" s="1220"/>
      <c r="P41" s="1220"/>
      <c r="Q41" s="1220"/>
      <c r="R41" s="1220"/>
      <c r="S41" s="1220"/>
      <c r="T41" s="1220"/>
      <c r="U41" s="1220"/>
      <c r="V41" s="1220"/>
      <c r="W41" s="1220"/>
      <c r="X41" s="1220"/>
      <c r="Y41" s="1220"/>
      <c r="Z41" s="1220"/>
    </row>
    <row r="42" spans="1:26" ht="20.25" customHeight="1">
      <c r="A42" s="1220"/>
      <c r="B42" s="1220"/>
      <c r="C42" s="1220"/>
      <c r="D42" s="1220"/>
      <c r="E42" s="1220"/>
      <c r="F42" s="1220"/>
      <c r="G42" s="1220"/>
      <c r="H42" s="1220"/>
      <c r="I42" s="1220"/>
      <c r="J42" s="1220"/>
      <c r="K42" s="1220"/>
      <c r="L42" s="1220"/>
      <c r="M42" s="1220"/>
      <c r="N42" s="1220"/>
      <c r="O42" s="1220"/>
      <c r="P42" s="1220"/>
      <c r="Q42" s="1220"/>
      <c r="R42" s="1220"/>
      <c r="S42" s="1220"/>
      <c r="T42" s="1220"/>
      <c r="U42" s="1220"/>
      <c r="V42" s="1220"/>
      <c r="W42" s="1220"/>
      <c r="X42" s="1220"/>
      <c r="Y42" s="1220"/>
      <c r="Z42" s="1220"/>
    </row>
    <row r="43" spans="1:26" ht="20.25" customHeight="1">
      <c r="A43" s="1220"/>
      <c r="B43" s="1220"/>
      <c r="C43" s="1220"/>
      <c r="D43" s="1220"/>
      <c r="E43" s="1220"/>
      <c r="F43" s="1220"/>
      <c r="G43" s="1220"/>
      <c r="H43" s="1220"/>
      <c r="I43" s="1220"/>
      <c r="J43" s="1220"/>
      <c r="K43" s="1220"/>
      <c r="L43" s="1220"/>
      <c r="M43" s="1220"/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</row>
    <row r="44" spans="1:26" ht="20.25" customHeight="1">
      <c r="A44" s="1220"/>
      <c r="B44" s="1220"/>
      <c r="C44" s="1220"/>
      <c r="D44" s="1220"/>
      <c r="E44" s="1220"/>
      <c r="F44" s="1220"/>
      <c r="G44" s="1220"/>
      <c r="H44" s="1220"/>
      <c r="I44" s="1220"/>
      <c r="J44" s="1220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</row>
    <row r="45" spans="1:26" ht="20.25" customHeight="1">
      <c r="A45" s="1220"/>
      <c r="B45" s="1220"/>
      <c r="C45" s="1220"/>
      <c r="D45" s="1220"/>
      <c r="E45" s="1220"/>
      <c r="F45" s="1220"/>
      <c r="G45" s="1220"/>
      <c r="H45" s="1220"/>
      <c r="I45" s="1220"/>
      <c r="J45" s="1220"/>
      <c r="K45" s="1220"/>
      <c r="L45" s="1220"/>
      <c r="M45" s="1220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</row>
    <row r="46" spans="1:26" ht="20.25" customHeight="1">
      <c r="A46" s="1220"/>
      <c r="B46" s="1220"/>
      <c r="C46" s="1220"/>
      <c r="D46" s="1220"/>
      <c r="E46" s="1220"/>
      <c r="F46" s="1220"/>
      <c r="G46" s="1220"/>
      <c r="H46" s="1220"/>
      <c r="I46" s="1220"/>
      <c r="J46" s="1220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</row>
    <row r="47" spans="1:26" ht="20.25" customHeight="1">
      <c r="A47" s="1220"/>
      <c r="B47" s="1220"/>
      <c r="C47" s="1220"/>
      <c r="D47" s="1220"/>
      <c r="E47" s="1220"/>
      <c r="F47" s="1220"/>
      <c r="G47" s="1220"/>
      <c r="H47" s="1220"/>
      <c r="I47" s="1220"/>
      <c r="J47" s="1220"/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</row>
    <row r="48" spans="1:26" ht="20.25" customHeight="1">
      <c r="A48" s="1220"/>
      <c r="B48" s="1220"/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</row>
    <row r="49" spans="1:26" ht="20.25" customHeight="1">
      <c r="A49" s="1220"/>
      <c r="B49" s="1220"/>
      <c r="C49" s="1220"/>
      <c r="D49" s="1220"/>
      <c r="E49" s="1220"/>
      <c r="F49" s="1220"/>
      <c r="G49" s="1220"/>
      <c r="H49" s="1220"/>
      <c r="I49" s="1220"/>
      <c r="J49" s="1220"/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</row>
    <row r="50" spans="1:26" ht="20.25" customHeight="1">
      <c r="A50" s="1220"/>
      <c r="B50" s="1220"/>
      <c r="C50" s="1220"/>
      <c r="D50" s="1220"/>
      <c r="E50" s="1220"/>
      <c r="F50" s="1220"/>
      <c r="G50" s="1220"/>
      <c r="H50" s="1220"/>
      <c r="I50" s="1220"/>
      <c r="J50" s="1220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</row>
    <row r="51" spans="1:26" ht="20.25" customHeight="1">
      <c r="A51" s="1220"/>
      <c r="B51" s="1220"/>
      <c r="C51" s="1220"/>
      <c r="D51" s="1220"/>
      <c r="E51" s="1220"/>
      <c r="F51" s="1220"/>
      <c r="G51" s="1220"/>
      <c r="H51" s="1220"/>
      <c r="I51" s="1220"/>
      <c r="J51" s="1220"/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</row>
    <row r="52" spans="1:26" ht="20.25" customHeight="1">
      <c r="A52" s="1220"/>
      <c r="B52" s="1220"/>
      <c r="C52" s="1220"/>
      <c r="D52" s="1220"/>
      <c r="E52" s="1220"/>
      <c r="F52" s="1220"/>
      <c r="G52" s="1220"/>
      <c r="H52" s="1220"/>
      <c r="I52" s="1220"/>
      <c r="J52" s="1220"/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</row>
    <row r="53" spans="1:26" ht="20.25" customHeight="1">
      <c r="A53" s="1220"/>
      <c r="B53" s="1220"/>
      <c r="C53" s="1220"/>
      <c r="D53" s="1220"/>
      <c r="E53" s="1220"/>
      <c r="F53" s="1220"/>
      <c r="G53" s="1220"/>
      <c r="H53" s="1220"/>
      <c r="I53" s="1220"/>
      <c r="J53" s="1220"/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</row>
    <row r="54" spans="1:26" ht="20.25" customHeight="1">
      <c r="A54" s="1220"/>
      <c r="B54" s="1220"/>
      <c r="C54" s="1220"/>
      <c r="D54" s="1220"/>
      <c r="E54" s="1220"/>
      <c r="F54" s="1220"/>
      <c r="G54" s="1220"/>
      <c r="H54" s="1220"/>
      <c r="I54" s="1220"/>
      <c r="J54" s="1220"/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</row>
    <row r="55" spans="1:26" ht="20.25" customHeight="1">
      <c r="A55" s="1220"/>
      <c r="B55" s="1220"/>
      <c r="C55" s="1220"/>
      <c r="D55" s="1220"/>
      <c r="E55" s="1220"/>
      <c r="F55" s="1220"/>
      <c r="G55" s="1220"/>
      <c r="H55" s="1220"/>
      <c r="I55" s="1220"/>
      <c r="J55" s="1220"/>
      <c r="K55" s="1220"/>
      <c r="L55" s="1220"/>
      <c r="M55" s="1220"/>
      <c r="N55" s="1220"/>
      <c r="O55" s="1220"/>
      <c r="P55" s="1220"/>
      <c r="Q55" s="1220"/>
      <c r="R55" s="1220"/>
      <c r="S55" s="1220"/>
      <c r="T55" s="1220"/>
      <c r="U55" s="1220"/>
      <c r="V55" s="1220"/>
      <c r="W55" s="1220"/>
      <c r="X55" s="1220"/>
      <c r="Y55" s="1220"/>
      <c r="Z55" s="1220"/>
    </row>
    <row r="56" spans="1:26" ht="20.25" customHeight="1">
      <c r="A56" s="1220"/>
      <c r="B56" s="1220"/>
      <c r="C56" s="1220"/>
      <c r="D56" s="1220"/>
      <c r="E56" s="1220"/>
      <c r="F56" s="1220"/>
      <c r="G56" s="1220"/>
      <c r="H56" s="1220"/>
      <c r="I56" s="1220"/>
      <c r="J56" s="1220"/>
      <c r="K56" s="1220"/>
      <c r="L56" s="1220"/>
      <c r="M56" s="1220"/>
      <c r="N56" s="1220"/>
      <c r="O56" s="1220"/>
      <c r="P56" s="1220"/>
      <c r="Q56" s="1220"/>
      <c r="R56" s="1220"/>
      <c r="S56" s="1220"/>
      <c r="T56" s="1220"/>
      <c r="U56" s="1220"/>
      <c r="V56" s="1220"/>
      <c r="W56" s="1220"/>
      <c r="X56" s="1220"/>
      <c r="Y56" s="1220"/>
      <c r="Z56" s="1220"/>
    </row>
    <row r="57" spans="1:26" ht="20.25" customHeight="1">
      <c r="A57" s="1220"/>
      <c r="B57" s="1220"/>
      <c r="C57" s="1220"/>
      <c r="D57" s="1220"/>
      <c r="E57" s="1220"/>
      <c r="F57" s="1220"/>
      <c r="G57" s="1220"/>
      <c r="H57" s="1220"/>
      <c r="I57" s="1220"/>
      <c r="J57" s="1220"/>
      <c r="K57" s="1220"/>
      <c r="L57" s="1220"/>
      <c r="M57" s="1220"/>
      <c r="N57" s="1220"/>
      <c r="O57" s="1220"/>
      <c r="P57" s="1220"/>
      <c r="Q57" s="1220"/>
      <c r="R57" s="1220"/>
      <c r="S57" s="1220"/>
      <c r="T57" s="1220"/>
      <c r="U57" s="1220"/>
      <c r="V57" s="1220"/>
      <c r="W57" s="1220"/>
      <c r="X57" s="1220"/>
      <c r="Y57" s="1220"/>
      <c r="Z57" s="1220"/>
    </row>
    <row r="58" spans="1:26" ht="20.25" customHeight="1">
      <c r="A58" s="1220"/>
      <c r="B58" s="1220"/>
      <c r="C58" s="1220"/>
      <c r="D58" s="1220"/>
      <c r="E58" s="1220"/>
      <c r="F58" s="1220"/>
      <c r="G58" s="1220"/>
      <c r="H58" s="1220"/>
      <c r="I58" s="1220"/>
      <c r="J58" s="1220"/>
      <c r="K58" s="1220"/>
      <c r="L58" s="1220"/>
      <c r="M58" s="1220"/>
      <c r="N58" s="1220"/>
      <c r="O58" s="1220"/>
      <c r="P58" s="1220"/>
      <c r="Q58" s="1220"/>
      <c r="R58" s="1220"/>
      <c r="S58" s="1220"/>
      <c r="T58" s="1220"/>
      <c r="U58" s="1220"/>
      <c r="V58" s="1220"/>
      <c r="W58" s="1220"/>
      <c r="X58" s="1220"/>
      <c r="Y58" s="1220"/>
      <c r="Z58" s="1220"/>
    </row>
    <row r="59" spans="1:26" ht="20.25" customHeight="1">
      <c r="A59" s="1220"/>
      <c r="B59" s="1220"/>
      <c r="C59" s="1220"/>
      <c r="D59" s="1220"/>
      <c r="E59" s="1220"/>
      <c r="F59" s="1220"/>
      <c r="G59" s="1220"/>
      <c r="H59" s="1220"/>
      <c r="I59" s="1220"/>
      <c r="J59" s="1220"/>
      <c r="K59" s="1220"/>
      <c r="L59" s="1220"/>
      <c r="M59" s="1220"/>
      <c r="N59" s="1220"/>
      <c r="O59" s="1220"/>
      <c r="P59" s="1220"/>
      <c r="Q59" s="1220"/>
      <c r="R59" s="1220"/>
      <c r="S59" s="1220"/>
      <c r="T59" s="1220"/>
      <c r="U59" s="1220"/>
      <c r="V59" s="1220"/>
      <c r="W59" s="1220"/>
      <c r="X59" s="1220"/>
      <c r="Y59" s="1220"/>
      <c r="Z59" s="1220"/>
    </row>
    <row r="60" spans="1:26" ht="20.25" customHeight="1">
      <c r="A60" s="1220"/>
      <c r="B60" s="1220"/>
      <c r="C60" s="1220"/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0"/>
      <c r="Q60" s="1220"/>
      <c r="R60" s="1220"/>
      <c r="S60" s="1220"/>
      <c r="T60" s="1220"/>
      <c r="U60" s="1220"/>
      <c r="V60" s="1220"/>
      <c r="W60" s="1220"/>
      <c r="X60" s="1220"/>
      <c r="Y60" s="1220"/>
      <c r="Z60" s="1220"/>
    </row>
    <row r="61" spans="1:26" ht="20.25" customHeight="1">
      <c r="A61" s="1220"/>
      <c r="B61" s="1220"/>
      <c r="C61" s="1220"/>
      <c r="D61" s="1220"/>
      <c r="E61" s="1220"/>
      <c r="F61" s="1220"/>
      <c r="G61" s="1220"/>
      <c r="H61" s="1220"/>
      <c r="I61" s="1220"/>
      <c r="J61" s="1220"/>
      <c r="K61" s="1220"/>
      <c r="L61" s="1220"/>
      <c r="M61" s="1220"/>
      <c r="N61" s="1220"/>
      <c r="O61" s="1220"/>
      <c r="P61" s="1220"/>
      <c r="Q61" s="1220"/>
      <c r="R61" s="1220"/>
      <c r="S61" s="1220"/>
      <c r="T61" s="1220"/>
      <c r="U61" s="1220"/>
      <c r="V61" s="1220"/>
      <c r="W61" s="1220"/>
      <c r="X61" s="1220"/>
      <c r="Y61" s="1220"/>
      <c r="Z61" s="1220"/>
    </row>
    <row r="62" spans="1:26" ht="20.25" customHeight="1">
      <c r="A62" s="1220"/>
      <c r="B62" s="1220"/>
      <c r="C62" s="1220"/>
      <c r="D62" s="1220"/>
      <c r="E62" s="1220"/>
      <c r="F62" s="1220"/>
      <c r="G62" s="1220"/>
      <c r="H62" s="1220"/>
      <c r="I62" s="1220"/>
      <c r="J62" s="1220"/>
      <c r="K62" s="1220"/>
      <c r="L62" s="1220"/>
      <c r="M62" s="1220"/>
      <c r="N62" s="1220"/>
      <c r="O62" s="1220"/>
      <c r="P62" s="1220"/>
      <c r="Q62" s="1220"/>
      <c r="R62" s="1220"/>
      <c r="S62" s="1220"/>
      <c r="T62" s="1220"/>
      <c r="U62" s="1220"/>
      <c r="V62" s="1220"/>
      <c r="W62" s="1220"/>
      <c r="X62" s="1220"/>
      <c r="Y62" s="1220"/>
      <c r="Z62" s="1220"/>
    </row>
    <row r="63" spans="1:26" ht="20.25" customHeight="1">
      <c r="A63" s="1220"/>
      <c r="B63" s="1220"/>
      <c r="C63" s="1220"/>
      <c r="D63" s="1220"/>
      <c r="E63" s="1220"/>
      <c r="F63" s="1220"/>
      <c r="G63" s="1220"/>
      <c r="H63" s="1220"/>
      <c r="I63" s="1220"/>
      <c r="J63" s="1220"/>
      <c r="K63" s="1220"/>
      <c r="L63" s="1220"/>
      <c r="M63" s="1220"/>
      <c r="N63" s="1220"/>
      <c r="O63" s="1220"/>
      <c r="P63" s="1220"/>
      <c r="Q63" s="1220"/>
      <c r="R63" s="1220"/>
      <c r="S63" s="1220"/>
      <c r="T63" s="1220"/>
      <c r="U63" s="1220"/>
      <c r="V63" s="1220"/>
      <c r="W63" s="1220"/>
      <c r="X63" s="1220"/>
      <c r="Y63" s="1220"/>
      <c r="Z63" s="1220"/>
    </row>
    <row r="64" spans="1:26" ht="20.25" customHeight="1">
      <c r="A64" s="1220"/>
      <c r="B64" s="1220"/>
      <c r="C64" s="1220"/>
      <c r="D64" s="1220"/>
      <c r="E64" s="1220"/>
      <c r="F64" s="1220"/>
      <c r="G64" s="1220"/>
      <c r="H64" s="1220"/>
      <c r="I64" s="1220"/>
      <c r="J64" s="1220"/>
      <c r="K64" s="1220"/>
      <c r="L64" s="1220"/>
      <c r="M64" s="1220"/>
      <c r="N64" s="1220"/>
      <c r="O64" s="1220"/>
      <c r="P64" s="1220"/>
      <c r="Q64" s="1220"/>
      <c r="R64" s="1220"/>
      <c r="S64" s="1220"/>
      <c r="T64" s="1220"/>
      <c r="U64" s="1220"/>
      <c r="V64" s="1220"/>
      <c r="W64" s="1220"/>
      <c r="X64" s="1220"/>
      <c r="Y64" s="1220"/>
      <c r="Z64" s="1220"/>
    </row>
    <row r="65" spans="1:26" ht="20.25" customHeight="1">
      <c r="A65" s="1220"/>
      <c r="B65" s="1220"/>
      <c r="C65" s="1220"/>
      <c r="D65" s="1220"/>
      <c r="E65" s="1220"/>
      <c r="F65" s="1220"/>
      <c r="G65" s="1220"/>
      <c r="H65" s="1220"/>
      <c r="I65" s="1220"/>
      <c r="J65" s="1220"/>
      <c r="K65" s="1220"/>
      <c r="L65" s="1220"/>
      <c r="M65" s="1220"/>
      <c r="N65" s="1220"/>
      <c r="O65" s="1220"/>
      <c r="P65" s="1220"/>
      <c r="Q65" s="1220"/>
      <c r="R65" s="1220"/>
      <c r="S65" s="1220"/>
      <c r="T65" s="1220"/>
      <c r="U65" s="1220"/>
      <c r="V65" s="1220"/>
      <c r="W65" s="1220"/>
      <c r="X65" s="1220"/>
      <c r="Y65" s="1220"/>
      <c r="Z65" s="1220"/>
    </row>
    <row r="66" spans="1:26" ht="20.25" customHeight="1">
      <c r="A66" s="1220"/>
      <c r="B66" s="1220"/>
      <c r="C66" s="1220"/>
      <c r="D66" s="1220"/>
      <c r="E66" s="1220"/>
      <c r="F66" s="1220"/>
      <c r="G66" s="1220"/>
      <c r="H66" s="1220"/>
      <c r="I66" s="1220"/>
      <c r="J66" s="1220"/>
      <c r="K66" s="1220"/>
      <c r="L66" s="1220"/>
      <c r="M66" s="1220"/>
      <c r="N66" s="1220"/>
      <c r="O66" s="1220"/>
      <c r="P66" s="1220"/>
      <c r="Q66" s="1220"/>
      <c r="R66" s="1220"/>
      <c r="S66" s="1220"/>
      <c r="T66" s="1220"/>
      <c r="U66" s="1220"/>
      <c r="V66" s="1220"/>
      <c r="W66" s="1220"/>
      <c r="X66" s="1220"/>
      <c r="Y66" s="1220"/>
      <c r="Z66" s="1220"/>
    </row>
    <row r="67" spans="1:26" ht="20.25" customHeight="1">
      <c r="A67" s="1220"/>
      <c r="B67" s="1220"/>
      <c r="C67" s="1220"/>
      <c r="D67" s="1220"/>
      <c r="E67" s="1220"/>
      <c r="F67" s="1220"/>
      <c r="G67" s="1220"/>
      <c r="H67" s="1220"/>
      <c r="I67" s="1220"/>
      <c r="J67" s="1220"/>
      <c r="K67" s="1220"/>
      <c r="L67" s="1220"/>
      <c r="M67" s="1220"/>
      <c r="N67" s="1220"/>
      <c r="O67" s="1220"/>
      <c r="P67" s="1220"/>
      <c r="Q67" s="1220"/>
      <c r="R67" s="1220"/>
      <c r="S67" s="1220"/>
      <c r="T67" s="1220"/>
      <c r="U67" s="1220"/>
      <c r="V67" s="1220"/>
      <c r="W67" s="1220"/>
      <c r="X67" s="1220"/>
      <c r="Y67" s="1220"/>
      <c r="Z67" s="1220"/>
    </row>
    <row r="68" spans="1:26" ht="20.25" customHeight="1">
      <c r="A68" s="1220"/>
      <c r="B68" s="1220"/>
      <c r="C68" s="1220"/>
      <c r="D68" s="1220"/>
      <c r="E68" s="1220"/>
      <c r="F68" s="1220"/>
      <c r="G68" s="1220"/>
      <c r="H68" s="1220"/>
      <c r="I68" s="1220"/>
      <c r="J68" s="1220"/>
      <c r="K68" s="1220"/>
      <c r="L68" s="1220"/>
      <c r="M68" s="1220"/>
      <c r="N68" s="1220"/>
      <c r="O68" s="1220"/>
      <c r="P68" s="1220"/>
      <c r="Q68" s="1220"/>
      <c r="R68" s="1220"/>
      <c r="S68" s="1220"/>
      <c r="T68" s="1220"/>
      <c r="U68" s="1220"/>
      <c r="V68" s="1220"/>
      <c r="W68" s="1220"/>
      <c r="X68" s="1220"/>
      <c r="Y68" s="1220"/>
      <c r="Z68" s="1220"/>
    </row>
    <row r="69" spans="1:26" ht="20.25" customHeight="1">
      <c r="A69" s="1220"/>
      <c r="B69" s="1220"/>
      <c r="C69" s="1220"/>
      <c r="D69" s="1220"/>
      <c r="E69" s="1220"/>
      <c r="F69" s="1220"/>
      <c r="G69" s="1220"/>
      <c r="H69" s="1220"/>
      <c r="I69" s="1220"/>
      <c r="J69" s="1220"/>
      <c r="K69" s="1220"/>
      <c r="L69" s="1220"/>
      <c r="M69" s="1220"/>
      <c r="N69" s="1220"/>
      <c r="O69" s="1220"/>
      <c r="P69" s="1220"/>
      <c r="Q69" s="1220"/>
      <c r="R69" s="1220"/>
      <c r="S69" s="1220"/>
      <c r="T69" s="1220"/>
      <c r="U69" s="1220"/>
      <c r="V69" s="1220"/>
      <c r="W69" s="1220"/>
      <c r="X69" s="1220"/>
      <c r="Y69" s="1220"/>
      <c r="Z69" s="1220"/>
    </row>
    <row r="70" spans="1:26" ht="20.25" customHeight="1">
      <c r="A70" s="1220"/>
      <c r="B70" s="1220"/>
      <c r="C70" s="1220"/>
      <c r="D70" s="1220"/>
      <c r="E70" s="1220"/>
      <c r="F70" s="1220"/>
      <c r="G70" s="1220"/>
      <c r="H70" s="1220"/>
      <c r="I70" s="1220"/>
      <c r="J70" s="1220"/>
      <c r="K70" s="1220"/>
      <c r="L70" s="1220"/>
      <c r="M70" s="1220"/>
      <c r="N70" s="1220"/>
      <c r="O70" s="1220"/>
      <c r="P70" s="1220"/>
      <c r="Q70" s="1220"/>
      <c r="R70" s="1220"/>
      <c r="S70" s="1220"/>
      <c r="T70" s="1220"/>
      <c r="U70" s="1220"/>
      <c r="V70" s="1220"/>
      <c r="W70" s="1220"/>
      <c r="X70" s="1220"/>
      <c r="Y70" s="1220"/>
      <c r="Z70" s="1220"/>
    </row>
    <row r="71" spans="1:26" ht="20.25" customHeight="1">
      <c r="A71" s="1220"/>
      <c r="B71" s="1220"/>
      <c r="C71" s="1220"/>
      <c r="D71" s="1220"/>
      <c r="E71" s="1220"/>
      <c r="F71" s="1220"/>
      <c r="G71" s="1220"/>
      <c r="H71" s="1220"/>
      <c r="I71" s="1220"/>
      <c r="J71" s="1220"/>
      <c r="K71" s="1220"/>
      <c r="L71" s="1220"/>
      <c r="M71" s="1220"/>
      <c r="N71" s="1220"/>
      <c r="O71" s="1220"/>
      <c r="P71" s="1220"/>
      <c r="Q71" s="1220"/>
      <c r="R71" s="1220"/>
      <c r="S71" s="1220"/>
      <c r="T71" s="1220"/>
      <c r="U71" s="1220"/>
      <c r="V71" s="1220"/>
      <c r="W71" s="1220"/>
      <c r="X71" s="1220"/>
      <c r="Y71" s="1220"/>
      <c r="Z71" s="1220"/>
    </row>
    <row r="72" spans="1:26" ht="20.25" customHeight="1">
      <c r="A72" s="1220"/>
      <c r="B72" s="1220"/>
      <c r="C72" s="1220"/>
      <c r="D72" s="1220"/>
      <c r="E72" s="1220"/>
      <c r="F72" s="1220"/>
      <c r="G72" s="1220"/>
      <c r="H72" s="1220"/>
      <c r="I72" s="1220"/>
      <c r="J72" s="1220"/>
      <c r="K72" s="1220"/>
      <c r="L72" s="1220"/>
      <c r="M72" s="1220"/>
      <c r="N72" s="1220"/>
      <c r="O72" s="1220"/>
      <c r="P72" s="1220"/>
      <c r="Q72" s="1220"/>
      <c r="R72" s="1220"/>
      <c r="S72" s="1220"/>
      <c r="T72" s="1220"/>
      <c r="U72" s="1220"/>
      <c r="V72" s="1220"/>
      <c r="W72" s="1220"/>
      <c r="X72" s="1220"/>
      <c r="Y72" s="1220"/>
      <c r="Z72" s="1220"/>
    </row>
    <row r="73" spans="1:26" ht="20.25" customHeight="1">
      <c r="A73" s="1220"/>
      <c r="B73" s="1220"/>
      <c r="C73" s="1220"/>
      <c r="D73" s="1220"/>
      <c r="E73" s="1220"/>
      <c r="F73" s="1220"/>
      <c r="G73" s="1220"/>
      <c r="H73" s="1220"/>
      <c r="I73" s="1220"/>
      <c r="J73" s="1220"/>
      <c r="K73" s="1220"/>
      <c r="L73" s="1220"/>
      <c r="M73" s="1220"/>
      <c r="N73" s="1220"/>
      <c r="O73" s="1220"/>
      <c r="P73" s="1220"/>
      <c r="Q73" s="1220"/>
      <c r="R73" s="1220"/>
      <c r="S73" s="1220"/>
      <c r="T73" s="1220"/>
      <c r="U73" s="1220"/>
      <c r="V73" s="1220"/>
      <c r="W73" s="1220"/>
      <c r="X73" s="1220"/>
      <c r="Y73" s="1220"/>
      <c r="Z73" s="1220"/>
    </row>
    <row r="74" spans="1:26" ht="20.25" customHeight="1">
      <c r="A74" s="1220"/>
      <c r="B74" s="1220"/>
      <c r="C74" s="1220"/>
      <c r="D74" s="1220"/>
      <c r="E74" s="1220"/>
      <c r="F74" s="1220"/>
      <c r="G74" s="1220"/>
      <c r="H74" s="1220"/>
      <c r="I74" s="1220"/>
      <c r="J74" s="1220"/>
      <c r="K74" s="1220"/>
      <c r="L74" s="1220"/>
      <c r="M74" s="1220"/>
      <c r="N74" s="1220"/>
      <c r="O74" s="1220"/>
      <c r="P74" s="1220"/>
      <c r="Q74" s="1220"/>
      <c r="R74" s="1220"/>
      <c r="S74" s="1220"/>
      <c r="T74" s="1220"/>
      <c r="U74" s="1220"/>
      <c r="V74" s="1220"/>
      <c r="W74" s="1220"/>
      <c r="X74" s="1220"/>
      <c r="Y74" s="1220"/>
      <c r="Z74" s="1220"/>
    </row>
    <row r="75" spans="1:26" ht="20.25" customHeight="1">
      <c r="A75" s="1220"/>
      <c r="B75" s="1220"/>
      <c r="C75" s="1220"/>
      <c r="D75" s="1220"/>
      <c r="E75" s="1220"/>
      <c r="F75" s="1220"/>
      <c r="G75" s="1220"/>
      <c r="H75" s="1220"/>
      <c r="I75" s="1220"/>
      <c r="J75" s="1220"/>
      <c r="K75" s="1220"/>
      <c r="L75" s="1220"/>
      <c r="M75" s="1220"/>
      <c r="N75" s="1220"/>
      <c r="O75" s="1220"/>
      <c r="P75" s="1220"/>
      <c r="Q75" s="1220"/>
      <c r="R75" s="1220"/>
      <c r="S75" s="1220"/>
      <c r="T75" s="1220"/>
      <c r="U75" s="1220"/>
      <c r="V75" s="1220"/>
      <c r="W75" s="1220"/>
      <c r="X75" s="1220"/>
      <c r="Y75" s="1220"/>
      <c r="Z75" s="1220"/>
    </row>
    <row r="76" spans="1:26" ht="20.25" customHeight="1">
      <c r="A76" s="1220"/>
      <c r="B76" s="1220"/>
      <c r="C76" s="1220"/>
      <c r="D76" s="1220"/>
      <c r="E76" s="1220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</row>
    <row r="77" spans="1:26" ht="20.25" customHeight="1">
      <c r="A77" s="1220"/>
      <c r="B77" s="1220"/>
      <c r="C77" s="1220"/>
      <c r="D77" s="1220"/>
      <c r="E77" s="1220"/>
      <c r="F77" s="1220"/>
      <c r="G77" s="1220"/>
      <c r="H77" s="1220"/>
      <c r="I77" s="1220"/>
      <c r="J77" s="1220"/>
      <c r="K77" s="1220"/>
      <c r="L77" s="1220"/>
      <c r="M77" s="1220"/>
      <c r="N77" s="1220"/>
      <c r="O77" s="1220"/>
      <c r="P77" s="1220"/>
      <c r="Q77" s="1220"/>
      <c r="R77" s="1220"/>
      <c r="S77" s="1220"/>
      <c r="T77" s="1220"/>
      <c r="U77" s="1220"/>
      <c r="V77" s="1220"/>
      <c r="W77" s="1220"/>
      <c r="X77" s="1220"/>
      <c r="Y77" s="1220"/>
      <c r="Z77" s="1220"/>
    </row>
    <row r="78" spans="1:26" ht="20.25" customHeight="1">
      <c r="A78" s="1220"/>
      <c r="B78" s="1220"/>
      <c r="C78" s="1220"/>
      <c r="D78" s="1220"/>
      <c r="E78" s="1220"/>
      <c r="F78" s="1220"/>
      <c r="G78" s="1220"/>
      <c r="H78" s="1220"/>
      <c r="I78" s="1220"/>
      <c r="J78" s="1220"/>
      <c r="K78" s="1220"/>
      <c r="L78" s="1220"/>
      <c r="M78" s="1220"/>
      <c r="N78" s="1220"/>
      <c r="O78" s="1220"/>
      <c r="P78" s="1220"/>
      <c r="Q78" s="1220"/>
      <c r="R78" s="1220"/>
      <c r="S78" s="1220"/>
      <c r="T78" s="1220"/>
      <c r="U78" s="1220"/>
      <c r="V78" s="1220"/>
      <c r="W78" s="1220"/>
      <c r="X78" s="1220"/>
      <c r="Y78" s="1220"/>
      <c r="Z78" s="1220"/>
    </row>
    <row r="79" spans="1:26" ht="20.25" customHeight="1">
      <c r="A79" s="1220"/>
      <c r="B79" s="1220"/>
      <c r="C79" s="1220"/>
      <c r="D79" s="1220"/>
      <c r="E79" s="1220"/>
      <c r="F79" s="1220"/>
      <c r="G79" s="1220"/>
      <c r="H79" s="1220"/>
      <c r="I79" s="1220"/>
      <c r="J79" s="1220"/>
      <c r="K79" s="1220"/>
      <c r="L79" s="1220"/>
      <c r="M79" s="1220"/>
      <c r="N79" s="1220"/>
      <c r="O79" s="1220"/>
      <c r="P79" s="1220"/>
      <c r="Q79" s="1220"/>
      <c r="R79" s="1220"/>
      <c r="S79" s="1220"/>
      <c r="T79" s="1220"/>
      <c r="U79" s="1220"/>
      <c r="V79" s="1220"/>
      <c r="W79" s="1220"/>
      <c r="X79" s="1220"/>
      <c r="Y79" s="1220"/>
      <c r="Z79" s="1220"/>
    </row>
    <row r="80" spans="1:26" ht="20.25" customHeight="1">
      <c r="A80" s="1220"/>
      <c r="B80" s="1220"/>
      <c r="C80" s="1220"/>
      <c r="D80" s="1220"/>
      <c r="E80" s="1220"/>
      <c r="F80" s="1220"/>
      <c r="G80" s="1220"/>
      <c r="H80" s="1220"/>
      <c r="I80" s="1220"/>
      <c r="J80" s="1220"/>
      <c r="K80" s="1220"/>
      <c r="L80" s="1220"/>
      <c r="M80" s="1220"/>
      <c r="N80" s="1220"/>
      <c r="O80" s="1220"/>
      <c r="P80" s="1220"/>
      <c r="Q80" s="1220"/>
      <c r="R80" s="1220"/>
      <c r="S80" s="1220"/>
      <c r="T80" s="1220"/>
      <c r="U80" s="1220"/>
      <c r="V80" s="1220"/>
      <c r="W80" s="1220"/>
      <c r="X80" s="1220"/>
      <c r="Y80" s="1220"/>
      <c r="Z80" s="1220"/>
    </row>
    <row r="81" spans="1:26" ht="20.25" customHeight="1">
      <c r="A81" s="1220"/>
      <c r="B81" s="1220"/>
      <c r="C81" s="1220"/>
      <c r="D81" s="1220"/>
      <c r="E81" s="1220"/>
      <c r="F81" s="1220"/>
      <c r="G81" s="1220"/>
      <c r="H81" s="1220"/>
      <c r="I81" s="1220"/>
      <c r="J81" s="1220"/>
      <c r="K81" s="1220"/>
      <c r="L81" s="1220"/>
      <c r="M81" s="1220"/>
      <c r="N81" s="1220"/>
      <c r="O81" s="1220"/>
      <c r="P81" s="1220"/>
      <c r="Q81" s="1220"/>
      <c r="R81" s="1220"/>
      <c r="S81" s="1220"/>
      <c r="T81" s="1220"/>
      <c r="U81" s="1220"/>
      <c r="V81" s="1220"/>
      <c r="W81" s="1220"/>
      <c r="X81" s="1220"/>
      <c r="Y81" s="1220"/>
      <c r="Z81" s="1220"/>
    </row>
    <row r="82" spans="1:26" ht="20.25" customHeight="1">
      <c r="A82" s="1220"/>
      <c r="B82" s="1220"/>
      <c r="C82" s="1220"/>
      <c r="D82" s="1220"/>
      <c r="E82" s="1220"/>
      <c r="F82" s="1220"/>
      <c r="G82" s="1220"/>
      <c r="H82" s="1220"/>
      <c r="I82" s="1220"/>
      <c r="J82" s="1220"/>
      <c r="K82" s="1220"/>
      <c r="L82" s="1220"/>
      <c r="M82" s="1220"/>
      <c r="N82" s="1220"/>
      <c r="O82" s="1220"/>
      <c r="P82" s="1220"/>
      <c r="Q82" s="1220"/>
      <c r="R82" s="1220"/>
      <c r="S82" s="1220"/>
      <c r="T82" s="1220"/>
      <c r="U82" s="1220"/>
      <c r="V82" s="1220"/>
      <c r="W82" s="1220"/>
      <c r="X82" s="1220"/>
      <c r="Y82" s="1220"/>
      <c r="Z82" s="1220"/>
    </row>
    <row r="83" spans="1:26" ht="20.25" customHeight="1">
      <c r="A83" s="1220"/>
      <c r="B83" s="1220"/>
      <c r="C83" s="1220"/>
      <c r="D83" s="1220"/>
      <c r="E83" s="1220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</row>
    <row r="84" spans="1:26" ht="20.25" customHeight="1">
      <c r="A84" s="122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  <c r="R84" s="1220"/>
      <c r="S84" s="1220"/>
      <c r="T84" s="1220"/>
      <c r="U84" s="1220"/>
      <c r="V84" s="1220"/>
      <c r="W84" s="1220"/>
      <c r="X84" s="1220"/>
      <c r="Y84" s="1220"/>
      <c r="Z84" s="1220"/>
    </row>
    <row r="85" spans="1:26" ht="20.25" customHeight="1">
      <c r="A85" s="1220"/>
      <c r="B85" s="1220"/>
      <c r="C85" s="1220"/>
      <c r="D85" s="1220"/>
      <c r="E85" s="1220"/>
      <c r="F85" s="1220"/>
      <c r="G85" s="1220"/>
      <c r="H85" s="1220"/>
      <c r="I85" s="1220"/>
      <c r="J85" s="1220"/>
      <c r="K85" s="1220"/>
      <c r="L85" s="1220"/>
      <c r="M85" s="1220"/>
      <c r="N85" s="1220"/>
      <c r="O85" s="1220"/>
      <c r="P85" s="1220"/>
      <c r="Q85" s="1220"/>
      <c r="R85" s="1220"/>
      <c r="S85" s="1220"/>
      <c r="T85" s="1220"/>
      <c r="U85" s="1220"/>
      <c r="V85" s="1220"/>
      <c r="W85" s="1220"/>
      <c r="X85" s="1220"/>
      <c r="Y85" s="1220"/>
      <c r="Z85" s="1220"/>
    </row>
    <row r="86" spans="1:26" ht="20.25" customHeight="1">
      <c r="A86" s="1220"/>
      <c r="B86" s="1220"/>
      <c r="C86" s="1220"/>
      <c r="D86" s="1220"/>
      <c r="E86" s="1220"/>
      <c r="F86" s="1220"/>
      <c r="G86" s="1220"/>
      <c r="H86" s="1220"/>
      <c r="I86" s="1220"/>
      <c r="J86" s="1220"/>
      <c r="K86" s="1220"/>
      <c r="L86" s="1220"/>
      <c r="M86" s="1220"/>
      <c r="N86" s="1220"/>
      <c r="O86" s="1220"/>
      <c r="P86" s="1220"/>
      <c r="Q86" s="1220"/>
      <c r="R86" s="1220"/>
      <c r="S86" s="1220"/>
      <c r="T86" s="1220"/>
      <c r="U86" s="1220"/>
      <c r="V86" s="1220"/>
      <c r="W86" s="1220"/>
      <c r="X86" s="1220"/>
      <c r="Y86" s="1220"/>
      <c r="Z86" s="1220"/>
    </row>
    <row r="87" spans="1:26" ht="20.25" customHeight="1">
      <c r="A87" s="1220"/>
      <c r="B87" s="1220"/>
      <c r="C87" s="1220"/>
      <c r="D87" s="1220"/>
      <c r="E87" s="1220"/>
      <c r="F87" s="1220"/>
      <c r="G87" s="1220"/>
      <c r="H87" s="1220"/>
      <c r="I87" s="1220"/>
      <c r="J87" s="1220"/>
      <c r="K87" s="1220"/>
      <c r="L87" s="1220"/>
      <c r="M87" s="1220"/>
      <c r="N87" s="1220"/>
      <c r="O87" s="1220"/>
      <c r="P87" s="1220"/>
      <c r="Q87" s="1220"/>
      <c r="R87" s="1220"/>
      <c r="S87" s="1220"/>
      <c r="T87" s="1220"/>
      <c r="U87" s="1220"/>
      <c r="V87" s="1220"/>
      <c r="W87" s="1220"/>
      <c r="X87" s="1220"/>
      <c r="Y87" s="1220"/>
      <c r="Z87" s="1220"/>
    </row>
    <row r="88" spans="1:26" ht="20.25" customHeight="1">
      <c r="A88" s="1220"/>
      <c r="B88" s="1220"/>
      <c r="C88" s="1220"/>
      <c r="D88" s="1220"/>
      <c r="E88" s="1220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</row>
    <row r="89" spans="1:26" ht="20.25" customHeight="1">
      <c r="A89" s="1220"/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1220"/>
      <c r="M89" s="1220"/>
      <c r="N89" s="1220"/>
      <c r="O89" s="1220"/>
      <c r="P89" s="1220"/>
      <c r="Q89" s="1220"/>
      <c r="R89" s="1220"/>
      <c r="S89" s="1220"/>
      <c r="T89" s="1220"/>
      <c r="U89" s="1220"/>
      <c r="V89" s="1220"/>
      <c r="W89" s="1220"/>
      <c r="X89" s="1220"/>
      <c r="Y89" s="1220"/>
      <c r="Z89" s="1220"/>
    </row>
    <row r="90" spans="1:26" ht="20.25" customHeight="1">
      <c r="A90" s="1220"/>
      <c r="B90" s="1220"/>
      <c r="C90" s="1220"/>
      <c r="D90" s="1220"/>
      <c r="E90" s="1220"/>
      <c r="F90" s="1220"/>
      <c r="G90" s="1220"/>
      <c r="H90" s="1220"/>
      <c r="I90" s="1220"/>
      <c r="J90" s="1220"/>
      <c r="K90" s="1220"/>
      <c r="L90" s="1220"/>
      <c r="M90" s="1220"/>
      <c r="N90" s="1220"/>
      <c r="O90" s="1220"/>
      <c r="P90" s="1220"/>
      <c r="Q90" s="1220"/>
      <c r="R90" s="1220"/>
      <c r="S90" s="1220"/>
      <c r="T90" s="1220"/>
      <c r="U90" s="1220"/>
      <c r="V90" s="1220"/>
      <c r="W90" s="1220"/>
      <c r="X90" s="1220"/>
      <c r="Y90" s="1220"/>
      <c r="Z90" s="1220"/>
    </row>
    <row r="91" spans="1:26" ht="20.25" customHeight="1">
      <c r="A91" s="1220"/>
      <c r="B91" s="1220"/>
      <c r="C91" s="1220"/>
      <c r="D91" s="1220"/>
      <c r="E91" s="1220"/>
      <c r="F91" s="1220"/>
      <c r="G91" s="1220"/>
      <c r="H91" s="1220"/>
      <c r="I91" s="1220"/>
      <c r="J91" s="1220"/>
      <c r="K91" s="1220"/>
      <c r="L91" s="1220"/>
      <c r="M91" s="1220"/>
      <c r="N91" s="1220"/>
      <c r="O91" s="1220"/>
      <c r="P91" s="1220"/>
      <c r="Q91" s="1220"/>
      <c r="R91" s="1220"/>
      <c r="S91" s="1220"/>
      <c r="T91" s="1220"/>
      <c r="U91" s="1220"/>
      <c r="V91" s="1220"/>
      <c r="W91" s="1220"/>
      <c r="X91" s="1220"/>
      <c r="Y91" s="1220"/>
      <c r="Z91" s="1220"/>
    </row>
    <row r="92" spans="1:26" ht="20.25" customHeight="1">
      <c r="A92" s="1220"/>
      <c r="B92" s="1220"/>
      <c r="C92" s="1220"/>
      <c r="D92" s="1220"/>
      <c r="E92" s="1220"/>
      <c r="F92" s="1220"/>
      <c r="G92" s="1220"/>
      <c r="H92" s="1220"/>
      <c r="I92" s="1220"/>
      <c r="J92" s="1220"/>
      <c r="K92" s="1220"/>
      <c r="L92" s="1220"/>
      <c r="M92" s="1220"/>
      <c r="N92" s="1220"/>
      <c r="O92" s="1220"/>
      <c r="P92" s="1220"/>
      <c r="Q92" s="1220"/>
      <c r="R92" s="1220"/>
      <c r="S92" s="1220"/>
      <c r="T92" s="1220"/>
      <c r="U92" s="1220"/>
      <c r="V92" s="1220"/>
      <c r="W92" s="1220"/>
      <c r="X92" s="1220"/>
      <c r="Y92" s="1220"/>
      <c r="Z92" s="1220"/>
    </row>
    <row r="93" spans="1:26" ht="20.25" customHeight="1">
      <c r="A93" s="1220"/>
      <c r="B93" s="1220"/>
      <c r="C93" s="1220"/>
      <c r="D93" s="1220"/>
      <c r="E93" s="1220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</row>
    <row r="94" spans="1:26" ht="20.25" customHeight="1">
      <c r="A94" s="1220"/>
      <c r="B94" s="1220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0"/>
      <c r="Q94" s="1220"/>
      <c r="R94" s="1220"/>
      <c r="S94" s="1220"/>
      <c r="T94" s="1220"/>
      <c r="U94" s="1220"/>
      <c r="V94" s="1220"/>
      <c r="W94" s="1220"/>
      <c r="X94" s="1220"/>
      <c r="Y94" s="1220"/>
      <c r="Z94" s="1220"/>
    </row>
    <row r="95" spans="1:26" ht="20.25" customHeight="1">
      <c r="A95" s="1220"/>
      <c r="B95" s="1220"/>
      <c r="C95" s="1220"/>
      <c r="D95" s="1220"/>
      <c r="E95" s="1220"/>
      <c r="F95" s="1220"/>
      <c r="G95" s="1220"/>
      <c r="H95" s="1220"/>
      <c r="I95" s="1220"/>
      <c r="J95" s="1220"/>
      <c r="K95" s="1220"/>
      <c r="L95" s="1220"/>
      <c r="M95" s="1220"/>
      <c r="N95" s="1220"/>
      <c r="O95" s="1220"/>
      <c r="P95" s="1220"/>
      <c r="Q95" s="1220"/>
      <c r="R95" s="1220"/>
      <c r="S95" s="1220"/>
      <c r="T95" s="1220"/>
      <c r="U95" s="1220"/>
      <c r="V95" s="1220"/>
      <c r="W95" s="1220"/>
      <c r="X95" s="1220"/>
      <c r="Y95" s="1220"/>
      <c r="Z95" s="1220"/>
    </row>
    <row r="96" spans="1:26" ht="20.25" customHeight="1">
      <c r="A96" s="1220"/>
      <c r="B96" s="1220"/>
      <c r="C96" s="1220"/>
      <c r="D96" s="1220"/>
      <c r="E96" s="1220"/>
      <c r="F96" s="1220"/>
      <c r="G96" s="1220"/>
      <c r="H96" s="1220"/>
      <c r="I96" s="1220"/>
      <c r="J96" s="1220"/>
      <c r="K96" s="1220"/>
      <c r="L96" s="1220"/>
      <c r="M96" s="1220"/>
      <c r="N96" s="1220"/>
      <c r="O96" s="1220"/>
      <c r="P96" s="1220"/>
      <c r="Q96" s="1220"/>
      <c r="R96" s="1220"/>
      <c r="S96" s="1220"/>
      <c r="T96" s="1220"/>
      <c r="U96" s="1220"/>
      <c r="V96" s="1220"/>
      <c r="W96" s="1220"/>
      <c r="X96" s="1220"/>
      <c r="Y96" s="1220"/>
      <c r="Z96" s="1220"/>
    </row>
    <row r="97" spans="1:26" ht="20.25" customHeight="1">
      <c r="A97" s="1220"/>
      <c r="B97" s="1220"/>
      <c r="C97" s="1220"/>
      <c r="D97" s="1220"/>
      <c r="E97" s="1220"/>
      <c r="F97" s="1220"/>
      <c r="G97" s="1220"/>
      <c r="H97" s="1220"/>
      <c r="I97" s="1220"/>
      <c r="J97" s="1220"/>
      <c r="K97" s="1220"/>
      <c r="L97" s="1220"/>
      <c r="M97" s="1220"/>
      <c r="N97" s="1220"/>
      <c r="O97" s="1220"/>
      <c r="P97" s="1220"/>
      <c r="Q97" s="1220"/>
      <c r="R97" s="1220"/>
      <c r="S97" s="1220"/>
      <c r="T97" s="1220"/>
      <c r="U97" s="1220"/>
      <c r="V97" s="1220"/>
      <c r="W97" s="1220"/>
      <c r="X97" s="1220"/>
      <c r="Y97" s="1220"/>
      <c r="Z97" s="1220"/>
    </row>
    <row r="98" spans="1:26" ht="20.25" customHeight="1">
      <c r="A98" s="1220"/>
      <c r="B98" s="1220"/>
      <c r="C98" s="1220"/>
      <c r="D98" s="1220"/>
      <c r="E98" s="1220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</row>
    <row r="99" spans="1:26" ht="20.25" customHeight="1">
      <c r="A99" s="1220"/>
      <c r="B99" s="1220"/>
      <c r="C99" s="1220"/>
      <c r="D99" s="1220"/>
      <c r="E99" s="1220"/>
      <c r="F99" s="1220"/>
      <c r="G99" s="1220"/>
      <c r="H99" s="1220"/>
      <c r="I99" s="1220"/>
      <c r="J99" s="1220"/>
      <c r="K99" s="1220"/>
      <c r="L99" s="1220"/>
      <c r="M99" s="1220"/>
      <c r="N99" s="1220"/>
      <c r="O99" s="1220"/>
      <c r="P99" s="1220"/>
      <c r="Q99" s="1220"/>
      <c r="R99" s="1220"/>
      <c r="S99" s="1220"/>
      <c r="T99" s="1220"/>
      <c r="U99" s="1220"/>
      <c r="V99" s="1220"/>
      <c r="W99" s="1220"/>
      <c r="X99" s="1220"/>
      <c r="Y99" s="1220"/>
      <c r="Z99" s="1220"/>
    </row>
    <row r="100" spans="1:26" ht="20.25" customHeight="1">
      <c r="A100" s="1220"/>
      <c r="B100" s="1220"/>
      <c r="C100" s="1220"/>
      <c r="D100" s="1220"/>
      <c r="E100" s="1220"/>
      <c r="F100" s="1220"/>
      <c r="G100" s="1220"/>
      <c r="H100" s="1220"/>
      <c r="I100" s="1220"/>
      <c r="J100" s="1220"/>
      <c r="K100" s="1220"/>
      <c r="L100" s="1220"/>
      <c r="M100" s="1220"/>
      <c r="N100" s="1220"/>
      <c r="O100" s="1220"/>
      <c r="P100" s="1220"/>
      <c r="Q100" s="1220"/>
      <c r="R100" s="1220"/>
      <c r="S100" s="1220"/>
      <c r="T100" s="1220"/>
      <c r="U100" s="1220"/>
      <c r="V100" s="1220"/>
      <c r="W100" s="1220"/>
      <c r="X100" s="1220"/>
      <c r="Y100" s="1220"/>
      <c r="Z100" s="1220"/>
    </row>
    <row r="101" spans="1:26" ht="20.25" customHeight="1">
      <c r="A101" s="1220"/>
      <c r="B101" s="1220"/>
      <c r="C101" s="1220"/>
      <c r="D101" s="1220"/>
      <c r="E101" s="1220"/>
      <c r="F101" s="1220"/>
      <c r="G101" s="1220"/>
      <c r="H101" s="1220"/>
      <c r="I101" s="1220"/>
      <c r="J101" s="1220"/>
      <c r="K101" s="1220"/>
      <c r="L101" s="1220"/>
      <c r="M101" s="1220"/>
      <c r="N101" s="1220"/>
      <c r="O101" s="1220"/>
      <c r="P101" s="1220"/>
      <c r="Q101" s="1220"/>
      <c r="R101" s="1220"/>
      <c r="S101" s="1220"/>
      <c r="T101" s="1220"/>
      <c r="U101" s="1220"/>
      <c r="V101" s="1220"/>
      <c r="W101" s="1220"/>
      <c r="X101" s="1220"/>
      <c r="Y101" s="1220"/>
      <c r="Z101" s="1220"/>
    </row>
    <row r="102" spans="1:26" ht="20.25" customHeight="1">
      <c r="A102" s="1220"/>
      <c r="B102" s="1220"/>
      <c r="C102" s="1220"/>
      <c r="D102" s="1220"/>
      <c r="E102" s="1220"/>
      <c r="F102" s="1220"/>
      <c r="G102" s="1220"/>
      <c r="H102" s="1220"/>
      <c r="I102" s="1220"/>
      <c r="J102" s="1220"/>
      <c r="K102" s="1220"/>
      <c r="L102" s="1220"/>
      <c r="M102" s="1220"/>
      <c r="N102" s="1220"/>
      <c r="O102" s="1220"/>
      <c r="P102" s="1220"/>
      <c r="Q102" s="1220"/>
      <c r="R102" s="1220"/>
      <c r="S102" s="1220"/>
      <c r="T102" s="1220"/>
      <c r="U102" s="1220"/>
      <c r="V102" s="1220"/>
      <c r="W102" s="1220"/>
      <c r="X102" s="1220"/>
      <c r="Y102" s="1220"/>
      <c r="Z102" s="1220"/>
    </row>
    <row r="103" spans="1:26" ht="20.25" customHeight="1">
      <c r="A103" s="1220"/>
      <c r="B103" s="1220"/>
      <c r="C103" s="1220"/>
      <c r="D103" s="1220"/>
      <c r="E103" s="1220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</row>
    <row r="104" spans="1:26" ht="20.25" customHeight="1">
      <c r="A104" s="1220"/>
      <c r="B104" s="1220"/>
      <c r="C104" s="1220"/>
      <c r="D104" s="1220"/>
      <c r="E104" s="1220"/>
      <c r="F104" s="1220"/>
      <c r="G104" s="1220"/>
      <c r="H104" s="1220"/>
      <c r="I104" s="1220"/>
      <c r="J104" s="1220"/>
      <c r="K104" s="1220"/>
      <c r="L104" s="1220"/>
      <c r="M104" s="1220"/>
      <c r="N104" s="1220"/>
      <c r="O104" s="1220"/>
      <c r="P104" s="1220"/>
      <c r="Q104" s="1220"/>
      <c r="R104" s="1220"/>
      <c r="S104" s="1220"/>
      <c r="T104" s="1220"/>
      <c r="U104" s="1220"/>
      <c r="V104" s="1220"/>
      <c r="W104" s="1220"/>
      <c r="X104" s="1220"/>
      <c r="Y104" s="1220"/>
      <c r="Z104" s="1220"/>
    </row>
    <row r="105" spans="1:26" ht="20.25" customHeight="1">
      <c r="A105" s="1220"/>
      <c r="B105" s="1220"/>
      <c r="C105" s="1220"/>
      <c r="D105" s="1220"/>
      <c r="E105" s="1220"/>
      <c r="F105" s="1220"/>
      <c r="G105" s="1220"/>
      <c r="H105" s="1220"/>
      <c r="I105" s="1220"/>
      <c r="J105" s="1220"/>
      <c r="K105" s="1220"/>
      <c r="L105" s="1220"/>
      <c r="M105" s="1220"/>
      <c r="N105" s="1220"/>
      <c r="O105" s="1220"/>
      <c r="P105" s="1220"/>
      <c r="Q105" s="1220"/>
      <c r="R105" s="1220"/>
      <c r="S105" s="1220"/>
      <c r="T105" s="1220"/>
      <c r="U105" s="1220"/>
      <c r="V105" s="1220"/>
      <c r="W105" s="1220"/>
      <c r="X105" s="1220"/>
      <c r="Y105" s="1220"/>
      <c r="Z105" s="1220"/>
    </row>
    <row r="106" spans="1:26" ht="20.25" customHeight="1">
      <c r="A106" s="1220"/>
      <c r="B106" s="1220"/>
      <c r="C106" s="1220"/>
      <c r="D106" s="1220"/>
      <c r="E106" s="1220"/>
      <c r="F106" s="1220"/>
      <c r="G106" s="1220"/>
      <c r="H106" s="1220"/>
      <c r="I106" s="1220"/>
      <c r="J106" s="1220"/>
      <c r="K106" s="1220"/>
      <c r="L106" s="1220"/>
      <c r="M106" s="1220"/>
      <c r="N106" s="1220"/>
      <c r="O106" s="1220"/>
      <c r="P106" s="1220"/>
      <c r="Q106" s="1220"/>
      <c r="R106" s="1220"/>
      <c r="S106" s="1220"/>
      <c r="T106" s="1220"/>
      <c r="U106" s="1220"/>
      <c r="V106" s="1220"/>
      <c r="W106" s="1220"/>
      <c r="X106" s="1220"/>
      <c r="Y106" s="1220"/>
      <c r="Z106" s="1220"/>
    </row>
    <row r="107" spans="1:26" ht="20.25" customHeight="1">
      <c r="A107" s="1220"/>
      <c r="B107" s="1220"/>
      <c r="C107" s="1220"/>
      <c r="D107" s="1220"/>
      <c r="E107" s="1220"/>
      <c r="F107" s="1220"/>
      <c r="G107" s="1220"/>
      <c r="H107" s="1220"/>
      <c r="I107" s="1220"/>
      <c r="J107" s="1220"/>
      <c r="K107" s="1220"/>
      <c r="L107" s="1220"/>
      <c r="M107" s="1220"/>
      <c r="N107" s="1220"/>
      <c r="O107" s="1220"/>
      <c r="P107" s="1220"/>
      <c r="Q107" s="1220"/>
      <c r="R107" s="1220"/>
      <c r="S107" s="1220"/>
      <c r="T107" s="1220"/>
      <c r="U107" s="1220"/>
      <c r="V107" s="1220"/>
      <c r="W107" s="1220"/>
      <c r="X107" s="1220"/>
      <c r="Y107" s="1220"/>
      <c r="Z107" s="1220"/>
    </row>
    <row r="108" spans="1:26" ht="20.25" customHeight="1">
      <c r="A108" s="1220"/>
      <c r="B108" s="1220"/>
      <c r="C108" s="1220"/>
      <c r="D108" s="1220"/>
      <c r="E108" s="1220"/>
      <c r="F108" s="1220"/>
      <c r="G108" s="1220"/>
      <c r="H108" s="1220"/>
      <c r="I108" s="1220"/>
      <c r="J108" s="1220"/>
      <c r="K108" s="1220"/>
      <c r="L108" s="1220"/>
      <c r="M108" s="1220"/>
      <c r="N108" s="1220"/>
      <c r="O108" s="1220"/>
      <c r="P108" s="1220"/>
      <c r="Q108" s="1220"/>
      <c r="R108" s="1220"/>
      <c r="S108" s="1220"/>
      <c r="T108" s="1220"/>
      <c r="U108" s="1220"/>
      <c r="V108" s="1220"/>
      <c r="W108" s="1220"/>
      <c r="X108" s="1220"/>
      <c r="Y108" s="1220"/>
      <c r="Z108" s="1220"/>
    </row>
    <row r="109" spans="1:26" ht="20.25" customHeight="1">
      <c r="A109" s="1220"/>
      <c r="B109" s="1220"/>
      <c r="C109" s="1220"/>
      <c r="D109" s="1220"/>
      <c r="E109" s="1220"/>
      <c r="F109" s="1220"/>
      <c r="G109" s="1220"/>
      <c r="H109" s="1220"/>
      <c r="I109" s="1220"/>
      <c r="J109" s="1220"/>
      <c r="K109" s="1220"/>
      <c r="L109" s="1220"/>
      <c r="M109" s="1220"/>
      <c r="N109" s="1220"/>
      <c r="O109" s="1220"/>
      <c r="P109" s="1220"/>
      <c r="Q109" s="1220"/>
      <c r="R109" s="1220"/>
      <c r="S109" s="1220"/>
      <c r="T109" s="1220"/>
      <c r="U109" s="1220"/>
      <c r="V109" s="1220"/>
      <c r="W109" s="1220"/>
      <c r="X109" s="1220"/>
      <c r="Y109" s="1220"/>
      <c r="Z109" s="1220"/>
    </row>
    <row r="110" spans="1:26" ht="20.25" customHeight="1">
      <c r="A110" s="1220"/>
      <c r="B110" s="1220"/>
      <c r="C110" s="1220"/>
      <c r="D110" s="1220"/>
      <c r="E110" s="1220"/>
      <c r="F110" s="1220"/>
      <c r="G110" s="1220"/>
      <c r="H110" s="1220"/>
      <c r="I110" s="1220"/>
      <c r="J110" s="1220"/>
      <c r="K110" s="1220"/>
      <c r="L110" s="1220"/>
      <c r="M110" s="1220"/>
      <c r="N110" s="1220"/>
      <c r="O110" s="1220"/>
      <c r="P110" s="1220"/>
      <c r="Q110" s="1220"/>
      <c r="R110" s="1220"/>
      <c r="S110" s="1220"/>
      <c r="T110" s="1220"/>
      <c r="U110" s="1220"/>
      <c r="V110" s="1220"/>
      <c r="W110" s="1220"/>
      <c r="X110" s="1220"/>
      <c r="Y110" s="1220"/>
      <c r="Z110" s="1220"/>
    </row>
    <row r="111" spans="1:26" ht="20.25" customHeight="1">
      <c r="A111" s="1220"/>
      <c r="B111" s="1220"/>
      <c r="C111" s="1220"/>
      <c r="D111" s="1220"/>
      <c r="E111" s="1220"/>
      <c r="F111" s="1220"/>
      <c r="G111" s="1220"/>
      <c r="H111" s="1220"/>
      <c r="I111" s="1220"/>
      <c r="J111" s="1220"/>
      <c r="K111" s="1220"/>
      <c r="L111" s="1220"/>
      <c r="M111" s="1220"/>
      <c r="N111" s="1220"/>
      <c r="O111" s="1220"/>
      <c r="P111" s="1220"/>
      <c r="Q111" s="1220"/>
      <c r="R111" s="1220"/>
      <c r="S111" s="1220"/>
      <c r="T111" s="1220"/>
      <c r="U111" s="1220"/>
      <c r="V111" s="1220"/>
      <c r="W111" s="1220"/>
      <c r="X111" s="1220"/>
      <c r="Y111" s="1220"/>
      <c r="Z111" s="1220"/>
    </row>
    <row r="112" spans="1:26" ht="20.25" customHeight="1">
      <c r="A112" s="1220"/>
      <c r="B112" s="1220"/>
      <c r="C112" s="1220"/>
      <c r="D112" s="1220"/>
      <c r="E112" s="1220"/>
      <c r="F112" s="1220"/>
      <c r="G112" s="1220"/>
      <c r="H112" s="1220"/>
      <c r="I112" s="1220"/>
      <c r="J112" s="1220"/>
      <c r="K112" s="1220"/>
      <c r="L112" s="1220"/>
      <c r="M112" s="1220"/>
      <c r="N112" s="1220"/>
      <c r="O112" s="1220"/>
      <c r="P112" s="1220"/>
      <c r="Q112" s="1220"/>
      <c r="R112" s="1220"/>
      <c r="S112" s="1220"/>
      <c r="T112" s="1220"/>
      <c r="U112" s="1220"/>
      <c r="V112" s="1220"/>
      <c r="W112" s="1220"/>
      <c r="X112" s="1220"/>
      <c r="Y112" s="1220"/>
      <c r="Z112" s="1220"/>
    </row>
    <row r="113" spans="1:26" ht="20.25" customHeight="1">
      <c r="A113" s="1220"/>
      <c r="B113" s="1220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0"/>
      <c r="Q113" s="1220"/>
      <c r="R113" s="1220"/>
      <c r="S113" s="1220"/>
      <c r="T113" s="1220"/>
      <c r="U113" s="1220"/>
      <c r="V113" s="1220"/>
      <c r="W113" s="1220"/>
      <c r="X113" s="1220"/>
      <c r="Y113" s="1220"/>
      <c r="Z113" s="1220"/>
    </row>
    <row r="114" spans="1:26" ht="20.25" customHeight="1">
      <c r="A114" s="1220"/>
      <c r="B114" s="1220"/>
      <c r="C114" s="1220"/>
      <c r="D114" s="1220"/>
      <c r="E114" s="1220"/>
      <c r="F114" s="1220"/>
      <c r="G114" s="1220"/>
      <c r="H114" s="1220"/>
      <c r="I114" s="1220"/>
      <c r="J114" s="1220"/>
      <c r="K114" s="1220"/>
      <c r="L114" s="1220"/>
      <c r="M114" s="1220"/>
      <c r="N114" s="1220"/>
      <c r="O114" s="1220"/>
      <c r="P114" s="1220"/>
      <c r="Q114" s="1220"/>
      <c r="R114" s="1220"/>
      <c r="S114" s="1220"/>
      <c r="T114" s="1220"/>
      <c r="U114" s="1220"/>
      <c r="V114" s="1220"/>
      <c r="W114" s="1220"/>
      <c r="X114" s="1220"/>
      <c r="Y114" s="1220"/>
      <c r="Z114" s="1220"/>
    </row>
    <row r="115" spans="1:26" ht="20.25" customHeight="1">
      <c r="A115" s="1220"/>
      <c r="B115" s="1220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0"/>
      <c r="Q115" s="1220"/>
      <c r="R115" s="1220"/>
      <c r="S115" s="1220"/>
      <c r="T115" s="1220"/>
      <c r="U115" s="1220"/>
      <c r="V115" s="1220"/>
      <c r="W115" s="1220"/>
      <c r="X115" s="1220"/>
      <c r="Y115" s="1220"/>
      <c r="Z115" s="1220"/>
    </row>
    <row r="116" spans="1:26" ht="20.25" customHeight="1">
      <c r="A116" s="1220"/>
      <c r="B116" s="1220"/>
      <c r="C116" s="1220"/>
      <c r="D116" s="1220"/>
      <c r="E116" s="1220"/>
      <c r="F116" s="1220"/>
      <c r="G116" s="1220"/>
      <c r="H116" s="1220"/>
      <c r="I116" s="1220"/>
      <c r="J116" s="1220"/>
      <c r="K116" s="1220"/>
      <c r="L116" s="1220"/>
      <c r="M116" s="1220"/>
      <c r="N116" s="1220"/>
      <c r="O116" s="1220"/>
      <c r="P116" s="1220"/>
      <c r="Q116" s="1220"/>
      <c r="R116" s="1220"/>
      <c r="S116" s="1220"/>
      <c r="T116" s="1220"/>
      <c r="U116" s="1220"/>
      <c r="V116" s="1220"/>
      <c r="W116" s="1220"/>
      <c r="X116" s="1220"/>
      <c r="Y116" s="1220"/>
      <c r="Z116" s="1220"/>
    </row>
    <row r="117" spans="1:26" ht="20.25" customHeight="1">
      <c r="A117" s="1220"/>
      <c r="B117" s="1220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0"/>
      <c r="Q117" s="1220"/>
      <c r="R117" s="1220"/>
      <c r="S117" s="1220"/>
      <c r="T117" s="1220"/>
      <c r="U117" s="1220"/>
      <c r="V117" s="1220"/>
      <c r="W117" s="1220"/>
      <c r="X117" s="1220"/>
      <c r="Y117" s="1220"/>
      <c r="Z117" s="1220"/>
    </row>
    <row r="118" spans="1:26" ht="20.25" customHeight="1">
      <c r="A118" s="1220"/>
      <c r="B118" s="1220"/>
      <c r="C118" s="1220"/>
      <c r="D118" s="1220"/>
      <c r="E118" s="1220"/>
      <c r="F118" s="1220"/>
      <c r="G118" s="1220"/>
      <c r="H118" s="1220"/>
      <c r="I118" s="1220"/>
      <c r="J118" s="1220"/>
      <c r="K118" s="1220"/>
      <c r="L118" s="1220"/>
      <c r="M118" s="1220"/>
      <c r="N118" s="1220"/>
      <c r="O118" s="1220"/>
      <c r="P118" s="1220"/>
      <c r="Q118" s="1220"/>
      <c r="R118" s="1220"/>
      <c r="S118" s="1220"/>
      <c r="T118" s="1220"/>
      <c r="U118" s="1220"/>
      <c r="V118" s="1220"/>
      <c r="W118" s="1220"/>
      <c r="X118" s="1220"/>
      <c r="Y118" s="1220"/>
      <c r="Z118" s="1220"/>
    </row>
    <row r="119" spans="1:26" ht="20.25" customHeight="1">
      <c r="A119" s="1220"/>
      <c r="B119" s="1220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220"/>
      <c r="Q119" s="1220"/>
      <c r="R119" s="1220"/>
      <c r="S119" s="1220"/>
      <c r="T119" s="1220"/>
      <c r="U119" s="1220"/>
      <c r="V119" s="1220"/>
      <c r="W119" s="1220"/>
      <c r="X119" s="1220"/>
      <c r="Y119" s="1220"/>
      <c r="Z119" s="1220"/>
    </row>
    <row r="120" spans="1:26" ht="20.25" customHeight="1">
      <c r="A120" s="1220"/>
      <c r="B120" s="1220"/>
      <c r="C120" s="1220"/>
      <c r="D120" s="1220"/>
      <c r="E120" s="1220"/>
      <c r="F120" s="1220"/>
      <c r="G120" s="1220"/>
      <c r="H120" s="1220"/>
      <c r="I120" s="1220"/>
      <c r="J120" s="1220"/>
      <c r="K120" s="1220"/>
      <c r="L120" s="1220"/>
      <c r="M120" s="1220"/>
      <c r="N120" s="1220"/>
      <c r="O120" s="1220"/>
      <c r="P120" s="1220"/>
      <c r="Q120" s="1220"/>
      <c r="R120" s="1220"/>
      <c r="S120" s="1220"/>
      <c r="T120" s="1220"/>
      <c r="U120" s="1220"/>
      <c r="V120" s="1220"/>
      <c r="W120" s="1220"/>
      <c r="X120" s="1220"/>
      <c r="Y120" s="1220"/>
      <c r="Z120" s="1220"/>
    </row>
    <row r="121" spans="1:26" ht="20.25" customHeight="1">
      <c r="A121" s="1220"/>
      <c r="B121" s="1220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0"/>
      <c r="Q121" s="1220"/>
      <c r="R121" s="1220"/>
      <c r="S121" s="1220"/>
      <c r="T121" s="1220"/>
      <c r="U121" s="1220"/>
      <c r="V121" s="1220"/>
      <c r="W121" s="1220"/>
      <c r="X121" s="1220"/>
      <c r="Y121" s="1220"/>
      <c r="Z121" s="1220"/>
    </row>
    <row r="122" spans="1:26" ht="20.25" customHeight="1">
      <c r="A122" s="1220"/>
      <c r="B122" s="1220"/>
      <c r="C122" s="1220"/>
      <c r="D122" s="1220"/>
      <c r="E122" s="1220"/>
      <c r="F122" s="1220"/>
      <c r="G122" s="1220"/>
      <c r="H122" s="1220"/>
      <c r="I122" s="1220"/>
      <c r="J122" s="1220"/>
      <c r="K122" s="1220"/>
      <c r="L122" s="1220"/>
      <c r="M122" s="1220"/>
      <c r="N122" s="1220"/>
      <c r="O122" s="1220"/>
      <c r="P122" s="1220"/>
      <c r="Q122" s="1220"/>
      <c r="R122" s="1220"/>
      <c r="S122" s="1220"/>
      <c r="T122" s="1220"/>
      <c r="U122" s="1220"/>
      <c r="V122" s="1220"/>
      <c r="W122" s="1220"/>
      <c r="X122" s="1220"/>
      <c r="Y122" s="1220"/>
      <c r="Z122" s="1220"/>
    </row>
    <row r="123" spans="1:26" ht="20.25" customHeight="1">
      <c r="A123" s="1220"/>
      <c r="B123" s="1220"/>
      <c r="C123" s="1220"/>
      <c r="D123" s="1220"/>
      <c r="E123" s="1220"/>
      <c r="F123" s="1220"/>
      <c r="G123" s="1220"/>
      <c r="H123" s="1220"/>
      <c r="I123" s="1220"/>
      <c r="J123" s="1220"/>
      <c r="K123" s="1220"/>
      <c r="L123" s="1220"/>
      <c r="M123" s="1220"/>
      <c r="N123" s="1220"/>
      <c r="O123" s="1220"/>
      <c r="P123" s="1220"/>
      <c r="Q123" s="1220"/>
      <c r="R123" s="1220"/>
      <c r="S123" s="1220"/>
      <c r="T123" s="1220"/>
      <c r="U123" s="1220"/>
      <c r="V123" s="1220"/>
      <c r="W123" s="1220"/>
      <c r="X123" s="1220"/>
      <c r="Y123" s="1220"/>
      <c r="Z123" s="1220"/>
    </row>
    <row r="124" spans="1:26" ht="20.25" customHeight="1">
      <c r="A124" s="1220"/>
      <c r="B124" s="1220"/>
      <c r="C124" s="1220"/>
      <c r="D124" s="1220"/>
      <c r="E124" s="1220"/>
      <c r="F124" s="1220"/>
      <c r="G124" s="1220"/>
      <c r="H124" s="1220"/>
      <c r="I124" s="1220"/>
      <c r="J124" s="1220"/>
      <c r="K124" s="1220"/>
      <c r="L124" s="1220"/>
      <c r="M124" s="1220"/>
      <c r="N124" s="1220"/>
      <c r="O124" s="1220"/>
      <c r="P124" s="1220"/>
      <c r="Q124" s="1220"/>
      <c r="R124" s="1220"/>
      <c r="S124" s="1220"/>
      <c r="T124" s="1220"/>
      <c r="U124" s="1220"/>
      <c r="V124" s="1220"/>
      <c r="W124" s="1220"/>
      <c r="X124" s="1220"/>
      <c r="Y124" s="1220"/>
      <c r="Z124" s="1220"/>
    </row>
    <row r="125" spans="1:26" ht="20.25" customHeight="1">
      <c r="A125" s="1220"/>
      <c r="B125" s="1220"/>
      <c r="C125" s="1220"/>
      <c r="D125" s="1220"/>
      <c r="E125" s="1220"/>
      <c r="F125" s="1220"/>
      <c r="G125" s="1220"/>
      <c r="H125" s="1220"/>
      <c r="I125" s="1220"/>
      <c r="J125" s="1220"/>
      <c r="K125" s="1220"/>
      <c r="L125" s="1220"/>
      <c r="M125" s="1220"/>
      <c r="N125" s="1220"/>
      <c r="O125" s="1220"/>
      <c r="P125" s="1220"/>
      <c r="Q125" s="1220"/>
      <c r="R125" s="1220"/>
      <c r="S125" s="1220"/>
      <c r="T125" s="1220"/>
      <c r="U125" s="1220"/>
      <c r="V125" s="1220"/>
      <c r="W125" s="1220"/>
      <c r="X125" s="1220"/>
      <c r="Y125" s="1220"/>
      <c r="Z125" s="1220"/>
    </row>
    <row r="126" spans="1:26" ht="20.25" customHeight="1">
      <c r="A126" s="1220"/>
      <c r="B126" s="1220"/>
      <c r="C126" s="1220"/>
      <c r="D126" s="1220"/>
      <c r="E126" s="1220"/>
      <c r="F126" s="1220"/>
      <c r="G126" s="1220"/>
      <c r="H126" s="1220"/>
      <c r="I126" s="1220"/>
      <c r="J126" s="1220"/>
      <c r="K126" s="1220"/>
      <c r="L126" s="1220"/>
      <c r="M126" s="1220"/>
      <c r="N126" s="1220"/>
      <c r="O126" s="1220"/>
      <c r="P126" s="1220"/>
      <c r="Q126" s="1220"/>
      <c r="R126" s="1220"/>
      <c r="S126" s="1220"/>
      <c r="T126" s="1220"/>
      <c r="U126" s="1220"/>
      <c r="V126" s="1220"/>
      <c r="W126" s="1220"/>
      <c r="X126" s="1220"/>
      <c r="Y126" s="1220"/>
      <c r="Z126" s="1220"/>
    </row>
    <row r="127" spans="1:26" ht="20.25" customHeight="1">
      <c r="A127" s="1220"/>
      <c r="B127" s="1220"/>
      <c r="C127" s="1220"/>
      <c r="D127" s="1220"/>
      <c r="E127" s="1220"/>
      <c r="F127" s="1220"/>
      <c r="G127" s="1220"/>
      <c r="H127" s="1220"/>
      <c r="I127" s="1220"/>
      <c r="J127" s="1220"/>
      <c r="K127" s="1220"/>
      <c r="L127" s="1220"/>
      <c r="M127" s="1220"/>
      <c r="N127" s="1220"/>
      <c r="O127" s="1220"/>
      <c r="P127" s="1220"/>
      <c r="Q127" s="1220"/>
      <c r="R127" s="1220"/>
      <c r="S127" s="1220"/>
      <c r="T127" s="1220"/>
      <c r="U127" s="1220"/>
      <c r="V127" s="1220"/>
      <c r="W127" s="1220"/>
      <c r="X127" s="1220"/>
      <c r="Y127" s="1220"/>
      <c r="Z127" s="1220"/>
    </row>
    <row r="128" spans="1:26" ht="20.25" customHeight="1">
      <c r="A128" s="1220"/>
      <c r="B128" s="1220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</row>
    <row r="129" spans="1:26" ht="20.25" customHeight="1">
      <c r="A129" s="1220"/>
      <c r="B129" s="1220"/>
      <c r="C129" s="1220"/>
      <c r="D129" s="1220"/>
      <c r="E129" s="1220"/>
      <c r="F129" s="1220"/>
      <c r="G129" s="1220"/>
      <c r="H129" s="1220"/>
      <c r="I129" s="1220"/>
      <c r="J129" s="1220"/>
      <c r="K129" s="1220"/>
      <c r="L129" s="1220"/>
      <c r="M129" s="1220"/>
      <c r="N129" s="1220"/>
      <c r="O129" s="1220"/>
      <c r="P129" s="1220"/>
      <c r="Q129" s="1220"/>
      <c r="R129" s="1220"/>
      <c r="S129" s="1220"/>
      <c r="T129" s="1220"/>
      <c r="U129" s="1220"/>
      <c r="V129" s="1220"/>
      <c r="W129" s="1220"/>
      <c r="X129" s="1220"/>
      <c r="Y129" s="1220"/>
      <c r="Z129" s="1220"/>
    </row>
    <row r="130" spans="1:26" ht="20.25" customHeight="1">
      <c r="A130" s="1220"/>
      <c r="B130" s="1220"/>
      <c r="C130" s="1220"/>
      <c r="D130" s="1220"/>
      <c r="E130" s="1220"/>
      <c r="F130" s="1220"/>
      <c r="G130" s="1220"/>
      <c r="H130" s="1220"/>
      <c r="I130" s="1220"/>
      <c r="J130" s="1220"/>
      <c r="K130" s="1220"/>
      <c r="L130" s="1220"/>
      <c r="M130" s="1220"/>
      <c r="N130" s="1220"/>
      <c r="O130" s="1220"/>
      <c r="P130" s="1220"/>
      <c r="Q130" s="1220"/>
      <c r="R130" s="1220"/>
      <c r="S130" s="1220"/>
      <c r="T130" s="1220"/>
      <c r="U130" s="1220"/>
      <c r="V130" s="1220"/>
      <c r="W130" s="1220"/>
      <c r="X130" s="1220"/>
      <c r="Y130" s="1220"/>
      <c r="Z130" s="1220"/>
    </row>
    <row r="131" spans="1:26" ht="20.25" customHeight="1">
      <c r="A131" s="1220"/>
      <c r="B131" s="1220"/>
      <c r="C131" s="1220"/>
      <c r="D131" s="1220"/>
      <c r="E131" s="1220"/>
      <c r="F131" s="1220"/>
      <c r="G131" s="1220"/>
      <c r="H131" s="1220"/>
      <c r="I131" s="1220"/>
      <c r="J131" s="1220"/>
      <c r="K131" s="1220"/>
      <c r="L131" s="1220"/>
      <c r="M131" s="1220"/>
      <c r="N131" s="1220"/>
      <c r="O131" s="1220"/>
      <c r="P131" s="1220"/>
      <c r="Q131" s="1220"/>
      <c r="R131" s="1220"/>
      <c r="S131" s="1220"/>
      <c r="T131" s="1220"/>
      <c r="U131" s="1220"/>
      <c r="V131" s="1220"/>
      <c r="W131" s="1220"/>
      <c r="X131" s="1220"/>
      <c r="Y131" s="1220"/>
      <c r="Z131" s="1220"/>
    </row>
    <row r="132" spans="1:26" ht="20.25" customHeight="1">
      <c r="A132" s="1220"/>
      <c r="B132" s="1220"/>
      <c r="C132" s="1220"/>
      <c r="D132" s="1220"/>
      <c r="E132" s="1220"/>
      <c r="F132" s="1220"/>
      <c r="G132" s="1220"/>
      <c r="H132" s="1220"/>
      <c r="I132" s="1220"/>
      <c r="J132" s="1220"/>
      <c r="K132" s="1220"/>
      <c r="L132" s="1220"/>
      <c r="M132" s="1220"/>
      <c r="N132" s="1220"/>
      <c r="O132" s="1220"/>
      <c r="P132" s="1220"/>
      <c r="Q132" s="1220"/>
      <c r="R132" s="1220"/>
      <c r="S132" s="1220"/>
      <c r="T132" s="1220"/>
      <c r="U132" s="1220"/>
      <c r="V132" s="1220"/>
      <c r="W132" s="1220"/>
      <c r="X132" s="1220"/>
      <c r="Y132" s="1220"/>
      <c r="Z132" s="1220"/>
    </row>
    <row r="133" spans="1:26" ht="20.25" customHeight="1">
      <c r="A133" s="1220"/>
      <c r="B133" s="1220"/>
      <c r="C133" s="1220"/>
      <c r="D133" s="1220"/>
      <c r="E133" s="1220"/>
      <c r="F133" s="1220"/>
      <c r="G133" s="1220"/>
      <c r="H133" s="1220"/>
      <c r="I133" s="1220"/>
      <c r="J133" s="1220"/>
      <c r="K133" s="1220"/>
      <c r="L133" s="1220"/>
      <c r="M133" s="1220"/>
      <c r="N133" s="1220"/>
      <c r="O133" s="1220"/>
      <c r="P133" s="1220"/>
      <c r="Q133" s="1220"/>
      <c r="R133" s="1220"/>
      <c r="S133" s="1220"/>
      <c r="T133" s="1220"/>
      <c r="U133" s="1220"/>
      <c r="V133" s="1220"/>
      <c r="W133" s="1220"/>
      <c r="X133" s="1220"/>
      <c r="Y133" s="1220"/>
      <c r="Z133" s="1220"/>
    </row>
    <row r="134" spans="1:26" ht="20.25" customHeight="1">
      <c r="A134" s="1220"/>
      <c r="B134" s="1220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0"/>
      <c r="Q134" s="1220"/>
      <c r="R134" s="1220"/>
      <c r="S134" s="1220"/>
      <c r="T134" s="1220"/>
      <c r="U134" s="1220"/>
      <c r="V134" s="1220"/>
      <c r="W134" s="1220"/>
      <c r="X134" s="1220"/>
      <c r="Y134" s="1220"/>
      <c r="Z134" s="1220"/>
    </row>
    <row r="135" spans="1:26" ht="20.25" customHeight="1">
      <c r="A135" s="1220"/>
      <c r="B135" s="1220"/>
      <c r="C135" s="1220"/>
      <c r="D135" s="1220"/>
      <c r="E135" s="1220"/>
      <c r="F135" s="1220"/>
      <c r="G135" s="1220"/>
      <c r="H135" s="1220"/>
      <c r="I135" s="1220"/>
      <c r="J135" s="1220"/>
      <c r="K135" s="1220"/>
      <c r="L135" s="1220"/>
      <c r="M135" s="1220"/>
      <c r="N135" s="1220"/>
      <c r="O135" s="1220"/>
      <c r="P135" s="1220"/>
      <c r="Q135" s="1220"/>
      <c r="R135" s="1220"/>
      <c r="S135" s="1220"/>
      <c r="T135" s="1220"/>
      <c r="U135" s="1220"/>
      <c r="V135" s="1220"/>
      <c r="W135" s="1220"/>
      <c r="X135" s="1220"/>
      <c r="Y135" s="1220"/>
      <c r="Z135" s="1220"/>
    </row>
    <row r="136" spans="1:26" ht="20.25" customHeight="1">
      <c r="A136" s="1220"/>
      <c r="B136" s="1220"/>
      <c r="C136" s="1220"/>
      <c r="D136" s="1220"/>
      <c r="E136" s="1220"/>
      <c r="F136" s="1220"/>
      <c r="G136" s="1220"/>
      <c r="H136" s="1220"/>
      <c r="I136" s="1220"/>
      <c r="J136" s="1220"/>
      <c r="K136" s="1220"/>
      <c r="L136" s="1220"/>
      <c r="M136" s="1220"/>
      <c r="N136" s="1220"/>
      <c r="O136" s="1220"/>
      <c r="P136" s="1220"/>
      <c r="Q136" s="1220"/>
      <c r="R136" s="1220"/>
      <c r="S136" s="1220"/>
      <c r="T136" s="1220"/>
      <c r="U136" s="1220"/>
      <c r="V136" s="1220"/>
      <c r="W136" s="1220"/>
      <c r="X136" s="1220"/>
      <c r="Y136" s="1220"/>
      <c r="Z136" s="1220"/>
    </row>
    <row r="137" spans="1:26" ht="20.25" customHeight="1">
      <c r="A137" s="1220"/>
      <c r="B137" s="1220"/>
      <c r="C137" s="1220"/>
      <c r="D137" s="1220"/>
      <c r="E137" s="1220"/>
      <c r="F137" s="1220"/>
      <c r="G137" s="1220"/>
      <c r="H137" s="1220"/>
      <c r="I137" s="1220"/>
      <c r="J137" s="1220"/>
      <c r="K137" s="1220"/>
      <c r="L137" s="1220"/>
      <c r="M137" s="1220"/>
      <c r="N137" s="1220"/>
      <c r="O137" s="1220"/>
      <c r="P137" s="1220"/>
      <c r="Q137" s="1220"/>
      <c r="R137" s="1220"/>
      <c r="S137" s="1220"/>
      <c r="T137" s="1220"/>
      <c r="U137" s="1220"/>
      <c r="V137" s="1220"/>
      <c r="W137" s="1220"/>
      <c r="X137" s="1220"/>
      <c r="Y137" s="1220"/>
      <c r="Z137" s="1220"/>
    </row>
    <row r="138" spans="1:26" ht="20.25" customHeight="1">
      <c r="A138" s="1220"/>
      <c r="B138" s="1220"/>
      <c r="C138" s="1220"/>
      <c r="D138" s="1220"/>
      <c r="E138" s="1220"/>
      <c r="F138" s="1220"/>
      <c r="G138" s="1220"/>
      <c r="H138" s="1220"/>
      <c r="I138" s="1220"/>
      <c r="J138" s="1220"/>
      <c r="K138" s="1220"/>
      <c r="L138" s="1220"/>
      <c r="M138" s="1220"/>
      <c r="N138" s="1220"/>
      <c r="O138" s="1220"/>
      <c r="P138" s="1220"/>
      <c r="Q138" s="1220"/>
      <c r="R138" s="1220"/>
      <c r="S138" s="1220"/>
      <c r="T138" s="1220"/>
      <c r="U138" s="1220"/>
      <c r="V138" s="1220"/>
      <c r="W138" s="1220"/>
      <c r="X138" s="1220"/>
      <c r="Y138" s="1220"/>
      <c r="Z138" s="1220"/>
    </row>
    <row r="139" spans="1:26" ht="20.25" customHeight="1">
      <c r="A139" s="1220"/>
      <c r="B139" s="1220"/>
      <c r="C139" s="1220"/>
      <c r="D139" s="1220"/>
      <c r="E139" s="1220"/>
      <c r="F139" s="1220"/>
      <c r="G139" s="1220"/>
      <c r="H139" s="1220"/>
      <c r="I139" s="1220"/>
      <c r="J139" s="1220"/>
      <c r="K139" s="1220"/>
      <c r="L139" s="1220"/>
      <c r="M139" s="1220"/>
      <c r="N139" s="1220"/>
      <c r="O139" s="1220"/>
      <c r="P139" s="1220"/>
      <c r="Q139" s="1220"/>
      <c r="R139" s="1220"/>
      <c r="S139" s="1220"/>
      <c r="T139" s="1220"/>
      <c r="U139" s="1220"/>
      <c r="V139" s="1220"/>
      <c r="W139" s="1220"/>
      <c r="X139" s="1220"/>
      <c r="Y139" s="1220"/>
      <c r="Z139" s="1220"/>
    </row>
    <row r="140" spans="1:26" ht="20.25" customHeight="1">
      <c r="A140" s="1220"/>
      <c r="B140" s="1220"/>
      <c r="C140" s="1220"/>
      <c r="D140" s="1220"/>
      <c r="E140" s="1220"/>
      <c r="F140" s="1220"/>
      <c r="G140" s="1220"/>
      <c r="H140" s="1220"/>
      <c r="I140" s="1220"/>
      <c r="J140" s="1220"/>
      <c r="K140" s="1220"/>
      <c r="L140" s="1220"/>
      <c r="M140" s="1220"/>
      <c r="N140" s="1220"/>
      <c r="O140" s="1220"/>
      <c r="P140" s="1220"/>
      <c r="Q140" s="1220"/>
      <c r="R140" s="1220"/>
      <c r="S140" s="1220"/>
      <c r="T140" s="1220"/>
      <c r="U140" s="1220"/>
      <c r="V140" s="1220"/>
      <c r="W140" s="1220"/>
      <c r="X140" s="1220"/>
      <c r="Y140" s="1220"/>
      <c r="Z140" s="1220"/>
    </row>
    <row r="141" spans="1:26" ht="20.25" customHeight="1">
      <c r="A141" s="1220"/>
      <c r="B141" s="1220"/>
      <c r="C141" s="1220"/>
      <c r="D141" s="1220"/>
      <c r="E141" s="1220"/>
      <c r="F141" s="1220"/>
      <c r="G141" s="1220"/>
      <c r="H141" s="1220"/>
      <c r="I141" s="1220"/>
      <c r="J141" s="1220"/>
      <c r="K141" s="1220"/>
      <c r="L141" s="1220"/>
      <c r="M141" s="1220"/>
      <c r="N141" s="1220"/>
      <c r="O141" s="1220"/>
      <c r="P141" s="1220"/>
      <c r="Q141" s="1220"/>
      <c r="R141" s="1220"/>
      <c r="S141" s="1220"/>
      <c r="T141" s="1220"/>
      <c r="U141" s="1220"/>
      <c r="V141" s="1220"/>
      <c r="W141" s="1220"/>
      <c r="X141" s="1220"/>
      <c r="Y141" s="1220"/>
      <c r="Z141" s="1220"/>
    </row>
    <row r="142" spans="1:26" ht="20.25" customHeight="1">
      <c r="A142" s="1220"/>
      <c r="B142" s="1220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0"/>
      <c r="Q142" s="1220"/>
      <c r="R142" s="1220"/>
      <c r="S142" s="1220"/>
      <c r="T142" s="1220"/>
      <c r="U142" s="1220"/>
      <c r="V142" s="1220"/>
      <c r="W142" s="1220"/>
      <c r="X142" s="1220"/>
      <c r="Y142" s="1220"/>
      <c r="Z142" s="1220"/>
    </row>
    <row r="143" spans="1:26" ht="20.25" customHeight="1">
      <c r="A143" s="1220"/>
      <c r="B143" s="1220"/>
      <c r="C143" s="1220"/>
      <c r="D143" s="1220"/>
      <c r="E143" s="1220"/>
      <c r="F143" s="1220"/>
      <c r="G143" s="1220"/>
      <c r="H143" s="1220"/>
      <c r="I143" s="1220"/>
      <c r="J143" s="1220"/>
      <c r="K143" s="1220"/>
      <c r="L143" s="1220"/>
      <c r="M143" s="1220"/>
      <c r="N143" s="1220"/>
      <c r="O143" s="1220"/>
      <c r="P143" s="1220"/>
      <c r="Q143" s="1220"/>
      <c r="R143" s="1220"/>
      <c r="S143" s="1220"/>
      <c r="T143" s="1220"/>
      <c r="U143" s="1220"/>
      <c r="V143" s="1220"/>
      <c r="W143" s="1220"/>
      <c r="X143" s="1220"/>
      <c r="Y143" s="1220"/>
      <c r="Z143" s="1220"/>
    </row>
    <row r="144" spans="1:26" ht="20.25" customHeight="1">
      <c r="A144" s="1220"/>
      <c r="B144" s="1220"/>
      <c r="C144" s="1220"/>
      <c r="D144" s="1220"/>
      <c r="E144" s="1220"/>
      <c r="F144" s="1220"/>
      <c r="G144" s="1220"/>
      <c r="H144" s="1220"/>
      <c r="I144" s="1220"/>
      <c r="J144" s="1220"/>
      <c r="K144" s="1220"/>
      <c r="L144" s="1220"/>
      <c r="M144" s="1220"/>
      <c r="N144" s="1220"/>
      <c r="O144" s="1220"/>
      <c r="P144" s="1220"/>
      <c r="Q144" s="1220"/>
      <c r="R144" s="1220"/>
      <c r="S144" s="1220"/>
      <c r="T144" s="1220"/>
      <c r="U144" s="1220"/>
      <c r="V144" s="1220"/>
      <c r="W144" s="1220"/>
      <c r="X144" s="1220"/>
      <c r="Y144" s="1220"/>
      <c r="Z144" s="1220"/>
    </row>
    <row r="145" spans="1:26" ht="20.25" customHeight="1">
      <c r="A145" s="1220"/>
      <c r="B145" s="1220"/>
      <c r="C145" s="1220"/>
      <c r="D145" s="1220"/>
      <c r="E145" s="1220"/>
      <c r="F145" s="1220"/>
      <c r="G145" s="1220"/>
      <c r="H145" s="1220"/>
      <c r="I145" s="1220"/>
      <c r="J145" s="1220"/>
      <c r="K145" s="1220"/>
      <c r="L145" s="1220"/>
      <c r="M145" s="1220"/>
      <c r="N145" s="1220"/>
      <c r="O145" s="1220"/>
      <c r="P145" s="1220"/>
      <c r="Q145" s="1220"/>
      <c r="R145" s="1220"/>
      <c r="S145" s="1220"/>
      <c r="T145" s="1220"/>
      <c r="U145" s="1220"/>
      <c r="V145" s="1220"/>
      <c r="W145" s="1220"/>
      <c r="X145" s="1220"/>
      <c r="Y145" s="1220"/>
      <c r="Z145" s="1220"/>
    </row>
    <row r="146" spans="1:26" ht="20.25" customHeight="1">
      <c r="A146" s="1220"/>
      <c r="B146" s="1220"/>
      <c r="C146" s="1220"/>
      <c r="D146" s="1220"/>
      <c r="E146" s="1220"/>
      <c r="F146" s="1220"/>
      <c r="G146" s="1220"/>
      <c r="H146" s="1220"/>
      <c r="I146" s="1220"/>
      <c r="J146" s="1220"/>
      <c r="K146" s="1220"/>
      <c r="L146" s="1220"/>
      <c r="M146" s="1220"/>
      <c r="N146" s="1220"/>
      <c r="O146" s="1220"/>
      <c r="P146" s="1220"/>
      <c r="Q146" s="1220"/>
      <c r="R146" s="1220"/>
      <c r="S146" s="1220"/>
      <c r="T146" s="1220"/>
      <c r="U146" s="1220"/>
      <c r="V146" s="1220"/>
      <c r="W146" s="1220"/>
      <c r="X146" s="1220"/>
      <c r="Y146" s="1220"/>
      <c r="Z146" s="1220"/>
    </row>
    <row r="147" spans="1:26" ht="20.25" customHeight="1">
      <c r="A147" s="1220"/>
      <c r="B147" s="1220"/>
      <c r="C147" s="1220"/>
      <c r="D147" s="1220"/>
      <c r="E147" s="1220"/>
      <c r="F147" s="1220"/>
      <c r="G147" s="1220"/>
      <c r="H147" s="1220"/>
      <c r="I147" s="1220"/>
      <c r="J147" s="1220"/>
      <c r="K147" s="1220"/>
      <c r="L147" s="1220"/>
      <c r="M147" s="1220"/>
      <c r="N147" s="1220"/>
      <c r="O147" s="1220"/>
      <c r="P147" s="1220"/>
      <c r="Q147" s="1220"/>
      <c r="R147" s="1220"/>
      <c r="S147" s="1220"/>
      <c r="T147" s="1220"/>
      <c r="U147" s="1220"/>
      <c r="V147" s="1220"/>
      <c r="W147" s="1220"/>
      <c r="X147" s="1220"/>
      <c r="Y147" s="1220"/>
      <c r="Z147" s="1220"/>
    </row>
    <row r="148" spans="1:26" ht="20.25" customHeight="1">
      <c r="A148" s="1220"/>
      <c r="B148" s="1220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0"/>
      <c r="Q148" s="1220"/>
      <c r="R148" s="1220"/>
      <c r="S148" s="1220"/>
      <c r="T148" s="1220"/>
      <c r="U148" s="1220"/>
      <c r="V148" s="1220"/>
      <c r="W148" s="1220"/>
      <c r="X148" s="1220"/>
      <c r="Y148" s="1220"/>
      <c r="Z148" s="1220"/>
    </row>
    <row r="149" spans="1:26" ht="20.25" customHeight="1">
      <c r="A149" s="1220"/>
      <c r="B149" s="1220"/>
      <c r="C149" s="1220"/>
      <c r="D149" s="1220"/>
      <c r="E149" s="1220"/>
      <c r="F149" s="1220"/>
      <c r="G149" s="1220"/>
      <c r="H149" s="1220"/>
      <c r="I149" s="1220"/>
      <c r="J149" s="1220"/>
      <c r="K149" s="1220"/>
      <c r="L149" s="1220"/>
      <c r="M149" s="1220"/>
      <c r="N149" s="1220"/>
      <c r="O149" s="1220"/>
      <c r="P149" s="1220"/>
      <c r="Q149" s="1220"/>
      <c r="R149" s="1220"/>
      <c r="S149" s="1220"/>
      <c r="T149" s="1220"/>
      <c r="U149" s="1220"/>
      <c r="V149" s="1220"/>
      <c r="W149" s="1220"/>
      <c r="X149" s="1220"/>
      <c r="Y149" s="1220"/>
      <c r="Z149" s="1220"/>
    </row>
    <row r="150" spans="1:26" ht="20.25" customHeight="1">
      <c r="A150" s="1220"/>
      <c r="B150" s="1220"/>
      <c r="C150" s="1220"/>
      <c r="D150" s="1220"/>
      <c r="E150" s="1220"/>
      <c r="F150" s="1220"/>
      <c r="G150" s="1220"/>
      <c r="H150" s="1220"/>
      <c r="I150" s="1220"/>
      <c r="J150" s="1220"/>
      <c r="K150" s="1220"/>
      <c r="L150" s="1220"/>
      <c r="M150" s="1220"/>
      <c r="N150" s="1220"/>
      <c r="O150" s="1220"/>
      <c r="P150" s="1220"/>
      <c r="Q150" s="1220"/>
      <c r="R150" s="1220"/>
      <c r="S150" s="1220"/>
      <c r="T150" s="1220"/>
      <c r="U150" s="1220"/>
      <c r="V150" s="1220"/>
      <c r="W150" s="1220"/>
      <c r="X150" s="1220"/>
      <c r="Y150" s="1220"/>
      <c r="Z150" s="1220"/>
    </row>
    <row r="151" spans="1:26" ht="20.25" customHeight="1">
      <c r="A151" s="1220"/>
      <c r="B151" s="1220"/>
      <c r="C151" s="1220"/>
      <c r="D151" s="1220"/>
      <c r="E151" s="1220"/>
      <c r="F151" s="1220"/>
      <c r="G151" s="1220"/>
      <c r="H151" s="1220"/>
      <c r="I151" s="1220"/>
      <c r="J151" s="1220"/>
      <c r="K151" s="1220"/>
      <c r="L151" s="1220"/>
      <c r="M151" s="1220"/>
      <c r="N151" s="1220"/>
      <c r="O151" s="1220"/>
      <c r="P151" s="1220"/>
      <c r="Q151" s="1220"/>
      <c r="R151" s="1220"/>
      <c r="S151" s="1220"/>
      <c r="T151" s="1220"/>
      <c r="U151" s="1220"/>
      <c r="V151" s="1220"/>
      <c r="W151" s="1220"/>
      <c r="X151" s="1220"/>
      <c r="Y151" s="1220"/>
      <c r="Z151" s="1220"/>
    </row>
    <row r="152" spans="1:26" ht="20.25" customHeight="1">
      <c r="A152" s="1220"/>
      <c r="B152" s="1220"/>
      <c r="C152" s="1220"/>
      <c r="D152" s="1220"/>
      <c r="E152" s="1220"/>
      <c r="F152" s="1220"/>
      <c r="G152" s="1220"/>
      <c r="H152" s="1220"/>
      <c r="I152" s="1220"/>
      <c r="J152" s="1220"/>
      <c r="K152" s="1220"/>
      <c r="L152" s="1220"/>
      <c r="M152" s="1220"/>
      <c r="N152" s="1220"/>
      <c r="O152" s="1220"/>
      <c r="P152" s="1220"/>
      <c r="Q152" s="1220"/>
      <c r="R152" s="1220"/>
      <c r="S152" s="1220"/>
      <c r="T152" s="1220"/>
      <c r="U152" s="1220"/>
      <c r="V152" s="1220"/>
      <c r="W152" s="1220"/>
      <c r="X152" s="1220"/>
      <c r="Y152" s="1220"/>
      <c r="Z152" s="1220"/>
    </row>
    <row r="153" spans="1:26" ht="20.25" customHeight="1">
      <c r="A153" s="1220"/>
      <c r="B153" s="1220"/>
      <c r="C153" s="1220"/>
      <c r="D153" s="1220"/>
      <c r="E153" s="1220"/>
      <c r="F153" s="1220"/>
      <c r="G153" s="1220"/>
      <c r="H153" s="1220"/>
      <c r="I153" s="1220"/>
      <c r="J153" s="1220"/>
      <c r="K153" s="1220"/>
      <c r="L153" s="1220"/>
      <c r="M153" s="1220"/>
      <c r="N153" s="1220"/>
      <c r="O153" s="1220"/>
      <c r="P153" s="1220"/>
      <c r="Q153" s="1220"/>
      <c r="R153" s="1220"/>
      <c r="S153" s="1220"/>
      <c r="T153" s="1220"/>
      <c r="U153" s="1220"/>
      <c r="V153" s="1220"/>
      <c r="W153" s="1220"/>
      <c r="X153" s="1220"/>
      <c r="Y153" s="1220"/>
      <c r="Z153" s="1220"/>
    </row>
    <row r="154" spans="1:26" ht="20.25" customHeight="1">
      <c r="A154" s="1220"/>
      <c r="B154" s="1220"/>
      <c r="C154" s="1220"/>
      <c r="D154" s="1220"/>
      <c r="E154" s="1220"/>
      <c r="F154" s="1220"/>
      <c r="G154" s="1220"/>
      <c r="H154" s="1220"/>
      <c r="I154" s="1220"/>
      <c r="J154" s="1220"/>
      <c r="K154" s="1220"/>
      <c r="L154" s="1220"/>
      <c r="M154" s="1220"/>
      <c r="N154" s="1220"/>
      <c r="O154" s="1220"/>
      <c r="P154" s="1220"/>
      <c r="Q154" s="1220"/>
      <c r="R154" s="1220"/>
      <c r="S154" s="1220"/>
      <c r="T154" s="1220"/>
      <c r="U154" s="1220"/>
      <c r="V154" s="1220"/>
      <c r="W154" s="1220"/>
      <c r="X154" s="1220"/>
      <c r="Y154" s="1220"/>
      <c r="Z154" s="1220"/>
    </row>
    <row r="155" spans="1:26" ht="20.25" customHeight="1">
      <c r="A155" s="1220"/>
      <c r="B155" s="1220"/>
      <c r="C155" s="1220"/>
      <c r="D155" s="1220"/>
      <c r="E155" s="1220"/>
      <c r="F155" s="1220"/>
      <c r="G155" s="1220"/>
      <c r="H155" s="1220"/>
      <c r="I155" s="1220"/>
      <c r="J155" s="1220"/>
      <c r="K155" s="1220"/>
      <c r="L155" s="1220"/>
      <c r="M155" s="1220"/>
      <c r="N155" s="1220"/>
      <c r="O155" s="1220"/>
      <c r="P155" s="1220"/>
      <c r="Q155" s="1220"/>
      <c r="R155" s="1220"/>
      <c r="S155" s="1220"/>
      <c r="T155" s="1220"/>
      <c r="U155" s="1220"/>
      <c r="V155" s="1220"/>
      <c r="W155" s="1220"/>
      <c r="X155" s="1220"/>
      <c r="Y155" s="1220"/>
      <c r="Z155" s="1220"/>
    </row>
    <row r="156" spans="1:26" ht="20.25" customHeight="1">
      <c r="A156" s="1220"/>
      <c r="B156" s="1220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1220"/>
      <c r="P156" s="1220"/>
      <c r="Q156" s="1220"/>
      <c r="R156" s="1220"/>
      <c r="S156" s="1220"/>
      <c r="T156" s="1220"/>
      <c r="U156" s="1220"/>
      <c r="V156" s="1220"/>
      <c r="W156" s="1220"/>
      <c r="X156" s="1220"/>
      <c r="Y156" s="1220"/>
      <c r="Z156" s="1220"/>
    </row>
    <row r="157" spans="1:26" ht="20.25" customHeight="1">
      <c r="A157" s="1220"/>
      <c r="B157" s="1220"/>
      <c r="C157" s="1220"/>
      <c r="D157" s="1220"/>
      <c r="E157" s="1220"/>
      <c r="F157" s="1220"/>
      <c r="G157" s="1220"/>
      <c r="H157" s="1220"/>
      <c r="I157" s="1220"/>
      <c r="J157" s="1220"/>
      <c r="K157" s="1220"/>
      <c r="L157" s="1220"/>
      <c r="M157" s="1220"/>
      <c r="N157" s="1220"/>
      <c r="O157" s="1220"/>
      <c r="P157" s="1220"/>
      <c r="Q157" s="1220"/>
      <c r="R157" s="1220"/>
      <c r="S157" s="1220"/>
      <c r="T157" s="1220"/>
      <c r="U157" s="1220"/>
      <c r="V157" s="1220"/>
      <c r="W157" s="1220"/>
      <c r="X157" s="1220"/>
      <c r="Y157" s="1220"/>
      <c r="Z157" s="1220"/>
    </row>
    <row r="158" spans="1:26" ht="20.25" customHeight="1">
      <c r="A158" s="1220"/>
      <c r="B158" s="1220"/>
      <c r="C158" s="1220"/>
      <c r="D158" s="1220"/>
      <c r="E158" s="1220"/>
      <c r="F158" s="1220"/>
      <c r="G158" s="1220"/>
      <c r="H158" s="1220"/>
      <c r="I158" s="1220"/>
      <c r="J158" s="1220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</row>
    <row r="159" spans="1:26" ht="20.25" customHeight="1">
      <c r="A159" s="1220"/>
      <c r="B159" s="1220"/>
      <c r="C159" s="1220"/>
      <c r="D159" s="1220"/>
      <c r="E159" s="1220"/>
      <c r="F159" s="1220"/>
      <c r="G159" s="1220"/>
      <c r="H159" s="1220"/>
      <c r="I159" s="1220"/>
      <c r="J159" s="1220"/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</row>
    <row r="160" spans="1:26" ht="20.25" customHeight="1">
      <c r="A160" s="1220"/>
      <c r="B160" s="1220"/>
      <c r="C160" s="1220"/>
      <c r="D160" s="1220"/>
      <c r="E160" s="1220"/>
      <c r="F160" s="1220"/>
      <c r="G160" s="1220"/>
      <c r="H160" s="1220"/>
      <c r="I160" s="1220"/>
      <c r="J160" s="1220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</row>
    <row r="161" spans="1:26" ht="20.25" customHeight="1">
      <c r="A161" s="1220"/>
      <c r="B161" s="1220"/>
      <c r="C161" s="1220"/>
      <c r="D161" s="1220"/>
      <c r="E161" s="1220"/>
      <c r="F161" s="1220"/>
      <c r="G161" s="1220"/>
      <c r="H161" s="1220"/>
      <c r="I161" s="1220"/>
      <c r="J161" s="1220"/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</row>
    <row r="162" spans="1:26" ht="20.25" customHeight="1">
      <c r="A162" s="1220"/>
      <c r="B162" s="1220"/>
      <c r="C162" s="1220"/>
      <c r="D162" s="1220"/>
      <c r="E162" s="1220"/>
      <c r="F162" s="1220"/>
      <c r="G162" s="1220"/>
      <c r="H162" s="1220"/>
      <c r="I162" s="1220"/>
      <c r="J162" s="1220"/>
      <c r="K162" s="1220"/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</row>
    <row r="163" spans="1:26" ht="20.25" customHeight="1">
      <c r="A163" s="1220"/>
      <c r="B163" s="1220"/>
      <c r="C163" s="1220"/>
      <c r="D163" s="1220"/>
      <c r="E163" s="1220"/>
      <c r="F163" s="1220"/>
      <c r="G163" s="1220"/>
      <c r="H163" s="1220"/>
      <c r="I163" s="1220"/>
      <c r="J163" s="1220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</row>
    <row r="164" spans="1:26" ht="20.25" customHeight="1">
      <c r="A164" s="1220"/>
      <c r="B164" s="1220"/>
      <c r="C164" s="1220"/>
      <c r="D164" s="1220"/>
      <c r="E164" s="1220"/>
      <c r="F164" s="1220"/>
      <c r="G164" s="1220"/>
      <c r="H164" s="1220"/>
      <c r="I164" s="1220"/>
      <c r="J164" s="1220"/>
      <c r="K164" s="1220"/>
      <c r="L164" s="1220"/>
      <c r="M164" s="1220"/>
      <c r="N164" s="1220"/>
      <c r="O164" s="1220"/>
      <c r="P164" s="1220"/>
      <c r="Q164" s="1220"/>
      <c r="R164" s="1220"/>
      <c r="S164" s="1220"/>
      <c r="T164" s="1220"/>
      <c r="U164" s="1220"/>
      <c r="V164" s="1220"/>
      <c r="W164" s="1220"/>
      <c r="X164" s="1220"/>
      <c r="Y164" s="1220"/>
      <c r="Z164" s="1220"/>
    </row>
    <row r="165" spans="1:26" ht="20.25" customHeight="1">
      <c r="A165" s="1220"/>
      <c r="B165" s="1220"/>
      <c r="C165" s="1220"/>
      <c r="D165" s="1220"/>
      <c r="E165" s="1220"/>
      <c r="F165" s="1220"/>
      <c r="G165" s="1220"/>
      <c r="H165" s="1220"/>
      <c r="I165" s="1220"/>
      <c r="J165" s="1220"/>
      <c r="K165" s="1220"/>
      <c r="L165" s="1220"/>
      <c r="M165" s="1220"/>
      <c r="N165" s="1220"/>
      <c r="O165" s="1220"/>
      <c r="P165" s="1220"/>
      <c r="Q165" s="1220"/>
      <c r="R165" s="1220"/>
      <c r="S165" s="1220"/>
      <c r="T165" s="1220"/>
      <c r="U165" s="1220"/>
      <c r="V165" s="1220"/>
      <c r="W165" s="1220"/>
      <c r="X165" s="1220"/>
      <c r="Y165" s="1220"/>
      <c r="Z165" s="1220"/>
    </row>
    <row r="166" spans="1:26" ht="20.25" customHeight="1">
      <c r="A166" s="1220"/>
      <c r="B166" s="1220"/>
      <c r="C166" s="1220"/>
      <c r="D166" s="1220"/>
      <c r="E166" s="1220"/>
      <c r="F166" s="1220"/>
      <c r="G166" s="1220"/>
      <c r="H166" s="1220"/>
      <c r="I166" s="1220"/>
      <c r="J166" s="1220"/>
      <c r="K166" s="1220"/>
      <c r="L166" s="1220"/>
      <c r="M166" s="1220"/>
      <c r="N166" s="1220"/>
      <c r="O166" s="1220"/>
      <c r="P166" s="1220"/>
      <c r="Q166" s="1220"/>
      <c r="R166" s="1220"/>
      <c r="S166" s="1220"/>
      <c r="T166" s="1220"/>
      <c r="U166" s="1220"/>
      <c r="V166" s="1220"/>
      <c r="W166" s="1220"/>
      <c r="X166" s="1220"/>
      <c r="Y166" s="1220"/>
      <c r="Z166" s="1220"/>
    </row>
    <row r="167" spans="1:26" ht="20.25" customHeight="1">
      <c r="A167" s="1220"/>
      <c r="B167" s="1220"/>
      <c r="C167" s="1220"/>
      <c r="D167" s="1220"/>
      <c r="E167" s="1220"/>
      <c r="F167" s="1220"/>
      <c r="G167" s="1220"/>
      <c r="H167" s="1220"/>
      <c r="I167" s="1220"/>
      <c r="J167" s="1220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</row>
    <row r="168" spans="1:26" ht="20.25" customHeight="1">
      <c r="A168" s="1220"/>
      <c r="B168" s="1220"/>
      <c r="C168" s="1220"/>
      <c r="D168" s="1220"/>
      <c r="E168" s="1220"/>
      <c r="F168" s="1220"/>
      <c r="G168" s="1220"/>
      <c r="H168" s="1220"/>
      <c r="I168" s="1220"/>
      <c r="J168" s="1220"/>
      <c r="K168" s="1220"/>
      <c r="L168" s="1220"/>
      <c r="M168" s="1220"/>
      <c r="N168" s="1220"/>
      <c r="O168" s="1220"/>
      <c r="P168" s="1220"/>
      <c r="Q168" s="1220"/>
      <c r="R168" s="1220"/>
      <c r="S168" s="1220"/>
      <c r="T168" s="1220"/>
      <c r="U168" s="1220"/>
      <c r="V168" s="1220"/>
      <c r="W168" s="1220"/>
      <c r="X168" s="1220"/>
      <c r="Y168" s="1220"/>
      <c r="Z168" s="1220"/>
    </row>
    <row r="169" spans="1:26" ht="20.25" customHeight="1">
      <c r="A169" s="1220"/>
      <c r="B169" s="1220"/>
      <c r="C169" s="1220"/>
      <c r="D169" s="1220"/>
      <c r="E169" s="1220"/>
      <c r="F169" s="1220"/>
      <c r="G169" s="1220"/>
      <c r="H169" s="1220"/>
      <c r="I169" s="1220"/>
      <c r="J169" s="1220"/>
      <c r="K169" s="1220"/>
      <c r="L169" s="1220"/>
      <c r="M169" s="1220"/>
      <c r="N169" s="1220"/>
      <c r="O169" s="1220"/>
      <c r="P169" s="1220"/>
      <c r="Q169" s="1220"/>
      <c r="R169" s="1220"/>
      <c r="S169" s="1220"/>
      <c r="T169" s="1220"/>
      <c r="U169" s="1220"/>
      <c r="V169" s="1220"/>
      <c r="W169" s="1220"/>
      <c r="X169" s="1220"/>
      <c r="Y169" s="1220"/>
      <c r="Z169" s="1220"/>
    </row>
    <row r="170" spans="1:26" ht="20.25" customHeight="1">
      <c r="A170" s="1220"/>
      <c r="B170" s="1220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0"/>
      <c r="Q170" s="1220"/>
      <c r="R170" s="1220"/>
      <c r="S170" s="1220"/>
      <c r="T170" s="1220"/>
      <c r="U170" s="1220"/>
      <c r="V170" s="1220"/>
      <c r="W170" s="1220"/>
      <c r="X170" s="1220"/>
      <c r="Y170" s="1220"/>
      <c r="Z170" s="1220"/>
    </row>
    <row r="171" spans="1:26" ht="20.25" customHeight="1">
      <c r="A171" s="1220"/>
      <c r="B171" s="1220"/>
      <c r="C171" s="1220"/>
      <c r="D171" s="1220"/>
      <c r="E171" s="1220"/>
      <c r="F171" s="1220"/>
      <c r="G171" s="1220"/>
      <c r="H171" s="1220"/>
      <c r="I171" s="1220"/>
      <c r="J171" s="1220"/>
      <c r="K171" s="1220"/>
      <c r="L171" s="1220"/>
      <c r="M171" s="1220"/>
      <c r="N171" s="1220"/>
      <c r="O171" s="1220"/>
      <c r="P171" s="1220"/>
      <c r="Q171" s="1220"/>
      <c r="R171" s="1220"/>
      <c r="S171" s="1220"/>
      <c r="T171" s="1220"/>
      <c r="U171" s="1220"/>
      <c r="V171" s="1220"/>
      <c r="W171" s="1220"/>
      <c r="X171" s="1220"/>
      <c r="Y171" s="1220"/>
      <c r="Z171" s="1220"/>
    </row>
    <row r="172" spans="1:26" ht="20.25" customHeight="1">
      <c r="A172" s="1220"/>
      <c r="B172" s="1220"/>
      <c r="C172" s="1220"/>
      <c r="D172" s="1220"/>
      <c r="E172" s="1220"/>
      <c r="F172" s="1220"/>
      <c r="G172" s="1220"/>
      <c r="H172" s="1220"/>
      <c r="I172" s="1220"/>
      <c r="J172" s="1220"/>
      <c r="K172" s="1220"/>
      <c r="L172" s="1220"/>
      <c r="M172" s="1220"/>
      <c r="N172" s="1220"/>
      <c r="O172" s="1220"/>
      <c r="P172" s="1220"/>
      <c r="Q172" s="1220"/>
      <c r="R172" s="1220"/>
      <c r="S172" s="1220"/>
      <c r="T172" s="1220"/>
      <c r="U172" s="1220"/>
      <c r="V172" s="1220"/>
      <c r="W172" s="1220"/>
      <c r="X172" s="1220"/>
      <c r="Y172" s="1220"/>
      <c r="Z172" s="1220"/>
    </row>
    <row r="173" spans="1:26" ht="20.25" customHeight="1">
      <c r="A173" s="1220"/>
      <c r="B173" s="1220"/>
      <c r="C173" s="1220"/>
      <c r="D173" s="1220"/>
      <c r="E173" s="1220"/>
      <c r="F173" s="1220"/>
      <c r="G173" s="1220"/>
      <c r="H173" s="1220"/>
      <c r="I173" s="1220"/>
      <c r="J173" s="1220"/>
      <c r="K173" s="1220"/>
      <c r="L173" s="1220"/>
      <c r="M173" s="1220"/>
      <c r="N173" s="1220"/>
      <c r="O173" s="1220"/>
      <c r="P173" s="1220"/>
      <c r="Q173" s="1220"/>
      <c r="R173" s="1220"/>
      <c r="S173" s="1220"/>
      <c r="T173" s="1220"/>
      <c r="U173" s="1220"/>
      <c r="V173" s="1220"/>
      <c r="W173" s="1220"/>
      <c r="X173" s="1220"/>
      <c r="Y173" s="1220"/>
      <c r="Z173" s="1220"/>
    </row>
    <row r="174" spans="1:26" ht="20.25" customHeight="1">
      <c r="A174" s="1220"/>
      <c r="B174" s="1220"/>
      <c r="C174" s="1220"/>
      <c r="D174" s="1220"/>
      <c r="E174" s="1220"/>
      <c r="F174" s="1220"/>
      <c r="G174" s="1220"/>
      <c r="H174" s="1220"/>
      <c r="I174" s="1220"/>
      <c r="J174" s="1220"/>
      <c r="K174" s="1220"/>
      <c r="L174" s="1220"/>
      <c r="M174" s="1220"/>
      <c r="N174" s="1220"/>
      <c r="O174" s="1220"/>
      <c r="P174" s="1220"/>
      <c r="Q174" s="1220"/>
      <c r="R174" s="1220"/>
      <c r="S174" s="1220"/>
      <c r="T174" s="1220"/>
      <c r="U174" s="1220"/>
      <c r="V174" s="1220"/>
      <c r="W174" s="1220"/>
      <c r="X174" s="1220"/>
      <c r="Y174" s="1220"/>
      <c r="Z174" s="1220"/>
    </row>
    <row r="175" spans="1:26" ht="20.25" customHeight="1">
      <c r="A175" s="1220"/>
      <c r="B175" s="1220"/>
      <c r="C175" s="1220"/>
      <c r="D175" s="1220"/>
      <c r="E175" s="1220"/>
      <c r="F175" s="1220"/>
      <c r="G175" s="1220"/>
      <c r="H175" s="1220"/>
      <c r="I175" s="1220"/>
      <c r="J175" s="1220"/>
      <c r="K175" s="1220"/>
      <c r="L175" s="1220"/>
      <c r="M175" s="1220"/>
      <c r="N175" s="1220"/>
      <c r="O175" s="1220"/>
      <c r="P175" s="1220"/>
      <c r="Q175" s="1220"/>
      <c r="R175" s="1220"/>
      <c r="S175" s="1220"/>
      <c r="T175" s="1220"/>
      <c r="U175" s="1220"/>
      <c r="V175" s="1220"/>
      <c r="W175" s="1220"/>
      <c r="X175" s="1220"/>
      <c r="Y175" s="1220"/>
      <c r="Z175" s="1220"/>
    </row>
    <row r="176" spans="1:26" ht="20.25" customHeight="1">
      <c r="A176" s="1220"/>
      <c r="B176" s="1220"/>
      <c r="C176" s="1220"/>
      <c r="D176" s="1220"/>
      <c r="E176" s="1220"/>
      <c r="F176" s="1220"/>
      <c r="G176" s="1220"/>
      <c r="H176" s="1220"/>
      <c r="I176" s="1220"/>
      <c r="J176" s="1220"/>
      <c r="K176" s="1220"/>
      <c r="L176" s="1220"/>
      <c r="M176" s="1220"/>
      <c r="N176" s="1220"/>
      <c r="O176" s="1220"/>
      <c r="P176" s="1220"/>
      <c r="Q176" s="1220"/>
      <c r="R176" s="1220"/>
      <c r="S176" s="1220"/>
      <c r="T176" s="1220"/>
      <c r="U176" s="1220"/>
      <c r="V176" s="1220"/>
      <c r="W176" s="1220"/>
      <c r="X176" s="1220"/>
      <c r="Y176" s="1220"/>
      <c r="Z176" s="1220"/>
    </row>
    <row r="177" spans="1:26" ht="20.25" customHeight="1">
      <c r="A177" s="1220"/>
      <c r="B177" s="1220"/>
      <c r="C177" s="1220"/>
      <c r="D177" s="1220"/>
      <c r="E177" s="1220"/>
      <c r="F177" s="1220"/>
      <c r="G177" s="1220"/>
      <c r="H177" s="1220"/>
      <c r="I177" s="1220"/>
      <c r="J177" s="1220"/>
      <c r="K177" s="1220"/>
      <c r="L177" s="1220"/>
      <c r="M177" s="1220"/>
      <c r="N177" s="1220"/>
      <c r="O177" s="1220"/>
      <c r="P177" s="1220"/>
      <c r="Q177" s="1220"/>
      <c r="R177" s="1220"/>
      <c r="S177" s="1220"/>
      <c r="T177" s="1220"/>
      <c r="U177" s="1220"/>
      <c r="V177" s="1220"/>
      <c r="W177" s="1220"/>
      <c r="X177" s="1220"/>
      <c r="Y177" s="1220"/>
      <c r="Z177" s="1220"/>
    </row>
    <row r="178" spans="1:26" ht="20.25" customHeight="1">
      <c r="A178" s="1220"/>
      <c r="B178" s="1220"/>
      <c r="C178" s="1220"/>
      <c r="D178" s="1220"/>
      <c r="E178" s="1220"/>
      <c r="F178" s="1220"/>
      <c r="G178" s="1220"/>
      <c r="H178" s="1220"/>
      <c r="I178" s="1220"/>
      <c r="J178" s="1220"/>
      <c r="K178" s="1220"/>
      <c r="L178" s="1220"/>
      <c r="M178" s="1220"/>
      <c r="N178" s="1220"/>
      <c r="O178" s="1220"/>
      <c r="P178" s="1220"/>
      <c r="Q178" s="1220"/>
      <c r="R178" s="1220"/>
      <c r="S178" s="1220"/>
      <c r="T178" s="1220"/>
      <c r="U178" s="1220"/>
      <c r="V178" s="1220"/>
      <c r="W178" s="1220"/>
      <c r="X178" s="1220"/>
      <c r="Y178" s="1220"/>
      <c r="Z178" s="1220"/>
    </row>
    <row r="179" spans="1:26" ht="20.25" customHeight="1">
      <c r="A179" s="1220"/>
      <c r="B179" s="1220"/>
      <c r="C179" s="1220"/>
      <c r="D179" s="1220"/>
      <c r="E179" s="1220"/>
      <c r="F179" s="1220"/>
      <c r="G179" s="1220"/>
      <c r="H179" s="1220"/>
      <c r="I179" s="1220"/>
      <c r="J179" s="1220"/>
      <c r="K179" s="1220"/>
      <c r="L179" s="1220"/>
      <c r="M179" s="1220"/>
      <c r="N179" s="1220"/>
      <c r="O179" s="1220"/>
      <c r="P179" s="1220"/>
      <c r="Q179" s="1220"/>
      <c r="R179" s="1220"/>
      <c r="S179" s="1220"/>
      <c r="T179" s="1220"/>
      <c r="U179" s="1220"/>
      <c r="V179" s="1220"/>
      <c r="W179" s="1220"/>
      <c r="X179" s="1220"/>
      <c r="Y179" s="1220"/>
      <c r="Z179" s="1220"/>
    </row>
    <row r="180" spans="1:26" ht="20.25" customHeight="1">
      <c r="A180" s="1220"/>
      <c r="B180" s="1220"/>
      <c r="C180" s="1220"/>
      <c r="D180" s="1220"/>
      <c r="E180" s="1220"/>
      <c r="F180" s="1220"/>
      <c r="G180" s="1220"/>
      <c r="H180" s="1220"/>
      <c r="I180" s="1220"/>
      <c r="J180" s="1220"/>
      <c r="K180" s="1220"/>
      <c r="L180" s="1220"/>
      <c r="M180" s="1220"/>
      <c r="N180" s="1220"/>
      <c r="O180" s="1220"/>
      <c r="P180" s="1220"/>
      <c r="Q180" s="1220"/>
      <c r="R180" s="1220"/>
      <c r="S180" s="1220"/>
      <c r="T180" s="1220"/>
      <c r="U180" s="1220"/>
      <c r="V180" s="1220"/>
      <c r="W180" s="1220"/>
      <c r="X180" s="1220"/>
      <c r="Y180" s="1220"/>
      <c r="Z180" s="1220"/>
    </row>
    <row r="181" spans="1:26" ht="20.25" customHeight="1">
      <c r="A181" s="1220"/>
      <c r="B181" s="1220"/>
      <c r="C181" s="1220"/>
      <c r="D181" s="1220"/>
      <c r="E181" s="1220"/>
      <c r="F181" s="1220"/>
      <c r="G181" s="1220"/>
      <c r="H181" s="1220"/>
      <c r="I181" s="1220"/>
      <c r="J181" s="1220"/>
      <c r="K181" s="1220"/>
      <c r="L181" s="1220"/>
      <c r="M181" s="1220"/>
      <c r="N181" s="1220"/>
      <c r="O181" s="1220"/>
      <c r="P181" s="1220"/>
      <c r="Q181" s="1220"/>
      <c r="R181" s="1220"/>
      <c r="S181" s="1220"/>
      <c r="T181" s="1220"/>
      <c r="U181" s="1220"/>
      <c r="V181" s="1220"/>
      <c r="W181" s="1220"/>
      <c r="X181" s="1220"/>
      <c r="Y181" s="1220"/>
      <c r="Z181" s="1220"/>
    </row>
    <row r="182" spans="1:26" ht="20.25" customHeight="1">
      <c r="A182" s="1220"/>
      <c r="B182" s="1220"/>
      <c r="C182" s="1220"/>
      <c r="D182" s="1220"/>
      <c r="E182" s="1220"/>
      <c r="F182" s="1220"/>
      <c r="G182" s="1220"/>
      <c r="H182" s="1220"/>
      <c r="I182" s="1220"/>
      <c r="J182" s="1220"/>
      <c r="K182" s="1220"/>
      <c r="L182" s="1220"/>
      <c r="M182" s="1220"/>
      <c r="N182" s="1220"/>
      <c r="O182" s="1220"/>
      <c r="P182" s="1220"/>
      <c r="Q182" s="1220"/>
      <c r="R182" s="1220"/>
      <c r="S182" s="1220"/>
      <c r="T182" s="1220"/>
      <c r="U182" s="1220"/>
      <c r="V182" s="1220"/>
      <c r="W182" s="1220"/>
      <c r="X182" s="1220"/>
      <c r="Y182" s="1220"/>
      <c r="Z182" s="1220"/>
    </row>
    <row r="183" spans="1:26" ht="20.25" customHeight="1">
      <c r="A183" s="1220"/>
      <c r="B183" s="1220"/>
      <c r="C183" s="1220"/>
      <c r="D183" s="1220"/>
      <c r="E183" s="1220"/>
      <c r="F183" s="1220"/>
      <c r="G183" s="1220"/>
      <c r="H183" s="1220"/>
      <c r="I183" s="1220"/>
      <c r="J183" s="1220"/>
      <c r="K183" s="1220"/>
      <c r="L183" s="1220"/>
      <c r="M183" s="1220"/>
      <c r="N183" s="1220"/>
      <c r="O183" s="1220"/>
      <c r="P183" s="1220"/>
      <c r="Q183" s="1220"/>
      <c r="R183" s="1220"/>
      <c r="S183" s="1220"/>
      <c r="T183" s="1220"/>
      <c r="U183" s="1220"/>
      <c r="V183" s="1220"/>
      <c r="W183" s="1220"/>
      <c r="X183" s="1220"/>
      <c r="Y183" s="1220"/>
      <c r="Z183" s="1220"/>
    </row>
    <row r="184" spans="1:26" ht="20.25" customHeight="1">
      <c r="A184" s="1220"/>
      <c r="B184" s="1220"/>
      <c r="C184" s="1220"/>
      <c r="D184" s="1220"/>
      <c r="E184" s="1220"/>
      <c r="F184" s="1220"/>
      <c r="G184" s="1220"/>
      <c r="H184" s="1220"/>
      <c r="I184" s="1220"/>
      <c r="J184" s="1220"/>
      <c r="K184" s="1220"/>
      <c r="L184" s="1220"/>
      <c r="M184" s="1220"/>
      <c r="N184" s="1220"/>
      <c r="O184" s="1220"/>
      <c r="P184" s="1220"/>
      <c r="Q184" s="1220"/>
      <c r="R184" s="1220"/>
      <c r="S184" s="1220"/>
      <c r="T184" s="1220"/>
      <c r="U184" s="1220"/>
      <c r="V184" s="1220"/>
      <c r="W184" s="1220"/>
      <c r="X184" s="1220"/>
      <c r="Y184" s="1220"/>
      <c r="Z184" s="1220"/>
    </row>
    <row r="185" spans="1:26" ht="20.25" customHeight="1">
      <c r="A185" s="1220"/>
      <c r="B185" s="1220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0"/>
      <c r="Q185" s="1220"/>
      <c r="R185" s="1220"/>
      <c r="S185" s="1220"/>
      <c r="T185" s="1220"/>
      <c r="U185" s="1220"/>
      <c r="V185" s="1220"/>
      <c r="W185" s="1220"/>
      <c r="X185" s="1220"/>
      <c r="Y185" s="1220"/>
      <c r="Z185" s="1220"/>
    </row>
    <row r="186" spans="1:26" ht="20.25" customHeight="1">
      <c r="A186" s="1220"/>
      <c r="B186" s="1220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  <c r="O186" s="1220"/>
      <c r="P186" s="1220"/>
      <c r="Q186" s="1220"/>
      <c r="R186" s="1220"/>
      <c r="S186" s="1220"/>
      <c r="T186" s="1220"/>
      <c r="U186" s="1220"/>
      <c r="V186" s="1220"/>
      <c r="W186" s="1220"/>
      <c r="X186" s="1220"/>
      <c r="Y186" s="1220"/>
      <c r="Z186" s="1220"/>
    </row>
    <row r="187" spans="1:26" ht="20.25" customHeight="1">
      <c r="A187" s="1220"/>
      <c r="B187" s="1220"/>
      <c r="C187" s="1220"/>
      <c r="D187" s="1220"/>
      <c r="E187" s="1220"/>
      <c r="F187" s="1220"/>
      <c r="G187" s="1220"/>
      <c r="H187" s="1220"/>
      <c r="I187" s="1220"/>
      <c r="J187" s="1220"/>
      <c r="K187" s="1220"/>
      <c r="L187" s="1220"/>
      <c r="M187" s="1220"/>
      <c r="N187" s="1220"/>
      <c r="O187" s="1220"/>
      <c r="P187" s="1220"/>
      <c r="Q187" s="1220"/>
      <c r="R187" s="1220"/>
      <c r="S187" s="1220"/>
      <c r="T187" s="1220"/>
      <c r="U187" s="1220"/>
      <c r="V187" s="1220"/>
      <c r="W187" s="1220"/>
      <c r="X187" s="1220"/>
      <c r="Y187" s="1220"/>
      <c r="Z187" s="1220"/>
    </row>
    <row r="188" spans="1:26" ht="20.25" customHeight="1">
      <c r="A188" s="1220"/>
      <c r="B188" s="1220"/>
      <c r="C188" s="1220"/>
      <c r="D188" s="1220"/>
      <c r="E188" s="1220"/>
      <c r="F188" s="1220"/>
      <c r="G188" s="1220"/>
      <c r="H188" s="1220"/>
      <c r="I188" s="1220"/>
      <c r="J188" s="1220"/>
      <c r="K188" s="1220"/>
      <c r="L188" s="1220"/>
      <c r="M188" s="1220"/>
      <c r="N188" s="1220"/>
      <c r="O188" s="1220"/>
      <c r="P188" s="1220"/>
      <c r="Q188" s="1220"/>
      <c r="R188" s="1220"/>
      <c r="S188" s="1220"/>
      <c r="T188" s="1220"/>
      <c r="U188" s="1220"/>
      <c r="V188" s="1220"/>
      <c r="W188" s="1220"/>
      <c r="X188" s="1220"/>
      <c r="Y188" s="1220"/>
      <c r="Z188" s="1220"/>
    </row>
    <row r="189" spans="1:26" ht="20.25" customHeight="1">
      <c r="A189" s="1220"/>
      <c r="B189" s="1220"/>
      <c r="C189" s="1220"/>
      <c r="D189" s="1220"/>
      <c r="E189" s="1220"/>
      <c r="F189" s="1220"/>
      <c r="G189" s="1220"/>
      <c r="H189" s="1220"/>
      <c r="I189" s="1220"/>
      <c r="J189" s="1220"/>
      <c r="K189" s="1220"/>
      <c r="L189" s="1220"/>
      <c r="M189" s="1220"/>
      <c r="N189" s="1220"/>
      <c r="O189" s="1220"/>
      <c r="P189" s="1220"/>
      <c r="Q189" s="1220"/>
      <c r="R189" s="1220"/>
      <c r="S189" s="1220"/>
      <c r="T189" s="1220"/>
      <c r="U189" s="1220"/>
      <c r="V189" s="1220"/>
      <c r="W189" s="1220"/>
      <c r="X189" s="1220"/>
      <c r="Y189" s="1220"/>
      <c r="Z189" s="1220"/>
    </row>
    <row r="190" spans="1:26" ht="20.25" customHeight="1">
      <c r="A190" s="122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  <c r="L190" s="1220"/>
      <c r="M190" s="1220"/>
      <c r="N190" s="1220"/>
      <c r="O190" s="1220"/>
      <c r="P190" s="1220"/>
      <c r="Q190" s="1220"/>
      <c r="R190" s="1220"/>
      <c r="S190" s="1220"/>
      <c r="T190" s="1220"/>
      <c r="U190" s="1220"/>
      <c r="V190" s="1220"/>
      <c r="W190" s="1220"/>
      <c r="X190" s="1220"/>
      <c r="Y190" s="1220"/>
      <c r="Z190" s="1220"/>
    </row>
    <row r="191" spans="1:26" ht="20.25" customHeight="1">
      <c r="A191" s="1220"/>
      <c r="B191" s="1220"/>
      <c r="C191" s="1220"/>
      <c r="D191" s="1220"/>
      <c r="E191" s="1220"/>
      <c r="F191" s="1220"/>
      <c r="G191" s="1220"/>
      <c r="H191" s="1220"/>
      <c r="I191" s="1220"/>
      <c r="J191" s="1220"/>
      <c r="K191" s="1220"/>
      <c r="L191" s="1220"/>
      <c r="M191" s="1220"/>
      <c r="N191" s="1220"/>
      <c r="O191" s="1220"/>
      <c r="P191" s="1220"/>
      <c r="Q191" s="1220"/>
      <c r="R191" s="1220"/>
      <c r="S191" s="1220"/>
      <c r="T191" s="1220"/>
      <c r="U191" s="1220"/>
      <c r="V191" s="1220"/>
      <c r="W191" s="1220"/>
      <c r="X191" s="1220"/>
      <c r="Y191" s="1220"/>
      <c r="Z191" s="1220"/>
    </row>
    <row r="192" spans="1:26" ht="20.25" customHeight="1">
      <c r="A192" s="1220"/>
      <c r="B192" s="1220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0"/>
      <c r="Q192" s="1220"/>
      <c r="R192" s="1220"/>
      <c r="S192" s="1220"/>
      <c r="T192" s="1220"/>
      <c r="U192" s="1220"/>
      <c r="V192" s="1220"/>
      <c r="W192" s="1220"/>
      <c r="X192" s="1220"/>
      <c r="Y192" s="1220"/>
      <c r="Z192" s="1220"/>
    </row>
    <row r="193" spans="1:26" ht="20.25" customHeight="1">
      <c r="A193" s="122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0"/>
      <c r="Q193" s="1220"/>
      <c r="R193" s="1220"/>
      <c r="S193" s="1220"/>
      <c r="T193" s="1220"/>
      <c r="U193" s="1220"/>
      <c r="V193" s="1220"/>
      <c r="W193" s="1220"/>
      <c r="X193" s="1220"/>
      <c r="Y193" s="1220"/>
      <c r="Z193" s="1220"/>
    </row>
    <row r="194" spans="1:26" ht="20.25" customHeight="1">
      <c r="A194" s="1220"/>
      <c r="B194" s="1220"/>
      <c r="C194" s="1220"/>
      <c r="D194" s="1220"/>
      <c r="E194" s="1220"/>
      <c r="F194" s="1220"/>
      <c r="G194" s="1220"/>
      <c r="H194" s="1220"/>
      <c r="I194" s="1220"/>
      <c r="J194" s="1220"/>
      <c r="K194" s="1220"/>
      <c r="L194" s="1220"/>
      <c r="M194" s="1220"/>
      <c r="N194" s="1220"/>
      <c r="O194" s="1220"/>
      <c r="P194" s="1220"/>
      <c r="Q194" s="1220"/>
      <c r="R194" s="1220"/>
      <c r="S194" s="1220"/>
      <c r="T194" s="1220"/>
      <c r="U194" s="1220"/>
      <c r="V194" s="1220"/>
      <c r="W194" s="1220"/>
      <c r="X194" s="1220"/>
      <c r="Y194" s="1220"/>
      <c r="Z194" s="1220"/>
    </row>
    <row r="195" spans="1:26" ht="20.25" customHeight="1">
      <c r="A195" s="1220"/>
      <c r="B195" s="1220"/>
      <c r="C195" s="1220"/>
      <c r="D195" s="1220"/>
      <c r="E195" s="1220"/>
      <c r="F195" s="1220"/>
      <c r="G195" s="1220"/>
      <c r="H195" s="1220"/>
      <c r="I195" s="1220"/>
      <c r="J195" s="1220"/>
      <c r="K195" s="1220"/>
      <c r="L195" s="1220"/>
      <c r="M195" s="1220"/>
      <c r="N195" s="1220"/>
      <c r="O195" s="1220"/>
      <c r="P195" s="1220"/>
      <c r="Q195" s="1220"/>
      <c r="R195" s="1220"/>
      <c r="S195" s="1220"/>
      <c r="T195" s="1220"/>
      <c r="U195" s="1220"/>
      <c r="V195" s="1220"/>
      <c r="W195" s="1220"/>
      <c r="X195" s="1220"/>
      <c r="Y195" s="1220"/>
      <c r="Z195" s="1220"/>
    </row>
    <row r="196" spans="1:26" ht="20.25" customHeight="1">
      <c r="A196" s="1220"/>
      <c r="B196" s="1220"/>
      <c r="C196" s="1220"/>
      <c r="D196" s="1220"/>
      <c r="E196" s="1220"/>
      <c r="F196" s="1220"/>
      <c r="G196" s="1220"/>
      <c r="H196" s="1220"/>
      <c r="I196" s="1220"/>
      <c r="J196" s="1220"/>
      <c r="K196" s="1220"/>
      <c r="L196" s="1220"/>
      <c r="M196" s="1220"/>
      <c r="N196" s="1220"/>
      <c r="O196" s="1220"/>
      <c r="P196" s="1220"/>
      <c r="Q196" s="1220"/>
      <c r="R196" s="1220"/>
      <c r="S196" s="1220"/>
      <c r="T196" s="1220"/>
      <c r="U196" s="1220"/>
      <c r="V196" s="1220"/>
      <c r="W196" s="1220"/>
      <c r="X196" s="1220"/>
      <c r="Y196" s="1220"/>
      <c r="Z196" s="1220"/>
    </row>
    <row r="197" spans="1:26" ht="20.25" customHeight="1">
      <c r="A197" s="1220"/>
      <c r="B197" s="1220"/>
      <c r="C197" s="1220"/>
      <c r="D197" s="1220"/>
      <c r="E197" s="1220"/>
      <c r="F197" s="1220"/>
      <c r="G197" s="1220"/>
      <c r="H197" s="1220"/>
      <c r="I197" s="1220"/>
      <c r="J197" s="1220"/>
      <c r="K197" s="1220"/>
      <c r="L197" s="1220"/>
      <c r="M197" s="1220"/>
      <c r="N197" s="1220"/>
      <c r="O197" s="1220"/>
      <c r="P197" s="1220"/>
      <c r="Q197" s="1220"/>
      <c r="R197" s="1220"/>
      <c r="S197" s="1220"/>
      <c r="T197" s="1220"/>
      <c r="U197" s="1220"/>
      <c r="V197" s="1220"/>
      <c r="W197" s="1220"/>
      <c r="X197" s="1220"/>
      <c r="Y197" s="1220"/>
      <c r="Z197" s="1220"/>
    </row>
    <row r="198" spans="1:26" ht="20.25" customHeight="1">
      <c r="A198" s="1220"/>
      <c r="B198" s="1220"/>
      <c r="C198" s="1220"/>
      <c r="D198" s="1220"/>
      <c r="E198" s="1220"/>
      <c r="F198" s="1220"/>
      <c r="G198" s="1220"/>
      <c r="H198" s="1220"/>
      <c r="I198" s="1220"/>
      <c r="J198" s="1220"/>
      <c r="K198" s="1220"/>
      <c r="L198" s="1220"/>
      <c r="M198" s="1220"/>
      <c r="N198" s="1220"/>
      <c r="O198" s="1220"/>
      <c r="P198" s="1220"/>
      <c r="Q198" s="1220"/>
      <c r="R198" s="1220"/>
      <c r="S198" s="1220"/>
      <c r="T198" s="1220"/>
      <c r="U198" s="1220"/>
      <c r="V198" s="1220"/>
      <c r="W198" s="1220"/>
      <c r="X198" s="1220"/>
      <c r="Y198" s="1220"/>
      <c r="Z198" s="1220"/>
    </row>
    <row r="199" spans="1:26" ht="20.25" customHeight="1">
      <c r="A199" s="122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  <c r="L199" s="1220"/>
      <c r="M199" s="1220"/>
      <c r="N199" s="1220"/>
      <c r="O199" s="1220"/>
      <c r="P199" s="1220"/>
      <c r="Q199" s="1220"/>
      <c r="R199" s="1220"/>
      <c r="S199" s="1220"/>
      <c r="T199" s="1220"/>
      <c r="U199" s="1220"/>
      <c r="V199" s="1220"/>
      <c r="W199" s="1220"/>
      <c r="X199" s="1220"/>
      <c r="Y199" s="1220"/>
      <c r="Z199" s="1220"/>
    </row>
    <row r="200" spans="1:26" ht="20.25" customHeight="1">
      <c r="A200" s="1220"/>
      <c r="B200" s="1220"/>
      <c r="C200" s="1220"/>
      <c r="D200" s="1220"/>
      <c r="E200" s="1220"/>
      <c r="F200" s="1220"/>
      <c r="G200" s="1220"/>
      <c r="H200" s="1220"/>
      <c r="I200" s="1220"/>
      <c r="J200" s="1220"/>
      <c r="K200" s="1220"/>
      <c r="L200" s="1220"/>
      <c r="M200" s="1220"/>
      <c r="N200" s="1220"/>
      <c r="O200" s="1220"/>
      <c r="P200" s="1220"/>
      <c r="Q200" s="1220"/>
      <c r="R200" s="1220"/>
      <c r="S200" s="1220"/>
      <c r="T200" s="1220"/>
      <c r="U200" s="1220"/>
      <c r="V200" s="1220"/>
      <c r="W200" s="1220"/>
      <c r="X200" s="1220"/>
      <c r="Y200" s="1220"/>
      <c r="Z200" s="1220"/>
    </row>
    <row r="201" spans="1:26" ht="20.25" customHeight="1">
      <c r="A201" s="122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  <c r="L201" s="1220"/>
      <c r="M201" s="1220"/>
      <c r="N201" s="1220"/>
      <c r="O201" s="1220"/>
      <c r="P201" s="1220"/>
      <c r="Q201" s="1220"/>
      <c r="R201" s="1220"/>
      <c r="S201" s="1220"/>
      <c r="T201" s="1220"/>
      <c r="U201" s="1220"/>
      <c r="V201" s="1220"/>
      <c r="W201" s="1220"/>
      <c r="X201" s="1220"/>
      <c r="Y201" s="1220"/>
      <c r="Z201" s="1220"/>
    </row>
    <row r="202" spans="1:26" ht="20.25" customHeight="1">
      <c r="A202" s="1220"/>
      <c r="B202" s="1220"/>
      <c r="C202" s="1220"/>
      <c r="D202" s="1220"/>
      <c r="E202" s="1220"/>
      <c r="F202" s="1220"/>
      <c r="G202" s="1220"/>
      <c r="H202" s="1220"/>
      <c r="I202" s="1220"/>
      <c r="J202" s="1220"/>
      <c r="K202" s="1220"/>
      <c r="L202" s="1220"/>
      <c r="M202" s="1220"/>
      <c r="N202" s="1220"/>
      <c r="O202" s="1220"/>
      <c r="P202" s="1220"/>
      <c r="Q202" s="1220"/>
      <c r="R202" s="1220"/>
      <c r="S202" s="1220"/>
      <c r="T202" s="1220"/>
      <c r="U202" s="1220"/>
      <c r="V202" s="1220"/>
      <c r="W202" s="1220"/>
      <c r="X202" s="1220"/>
      <c r="Y202" s="1220"/>
      <c r="Z202" s="1220"/>
    </row>
    <row r="203" spans="1:26" ht="20.25" customHeight="1">
      <c r="A203" s="1220"/>
      <c r="B203" s="1220"/>
      <c r="C203" s="1220"/>
      <c r="D203" s="1220"/>
      <c r="E203" s="1220"/>
      <c r="F203" s="1220"/>
      <c r="G203" s="1220"/>
      <c r="H203" s="1220"/>
      <c r="I203" s="1220"/>
      <c r="J203" s="1220"/>
      <c r="K203" s="1220"/>
      <c r="L203" s="1220"/>
      <c r="M203" s="1220"/>
      <c r="N203" s="1220"/>
      <c r="O203" s="1220"/>
      <c r="P203" s="1220"/>
      <c r="Q203" s="1220"/>
      <c r="R203" s="1220"/>
      <c r="S203" s="1220"/>
      <c r="T203" s="1220"/>
      <c r="U203" s="1220"/>
      <c r="V203" s="1220"/>
      <c r="W203" s="1220"/>
      <c r="X203" s="1220"/>
      <c r="Y203" s="1220"/>
      <c r="Z203" s="1220"/>
    </row>
    <row r="204" spans="1:26" ht="20.25" customHeight="1">
      <c r="A204" s="1220"/>
      <c r="B204" s="1220"/>
      <c r="C204" s="1220"/>
      <c r="D204" s="1220"/>
      <c r="E204" s="1220"/>
      <c r="F204" s="1220"/>
      <c r="G204" s="1220"/>
      <c r="H204" s="1220"/>
      <c r="I204" s="1220"/>
      <c r="J204" s="1220"/>
      <c r="K204" s="1220"/>
      <c r="L204" s="1220"/>
      <c r="M204" s="1220"/>
      <c r="N204" s="1220"/>
      <c r="O204" s="1220"/>
      <c r="P204" s="1220"/>
      <c r="Q204" s="1220"/>
      <c r="R204" s="1220"/>
      <c r="S204" s="1220"/>
      <c r="T204" s="1220"/>
      <c r="U204" s="1220"/>
      <c r="V204" s="1220"/>
      <c r="W204" s="1220"/>
      <c r="X204" s="1220"/>
      <c r="Y204" s="1220"/>
      <c r="Z204" s="1220"/>
    </row>
    <row r="205" spans="1:26" ht="20.25" customHeight="1">
      <c r="A205" s="1220"/>
      <c r="B205" s="1220"/>
      <c r="C205" s="1220"/>
      <c r="D205" s="1220"/>
      <c r="E205" s="1220"/>
      <c r="F205" s="1220"/>
      <c r="G205" s="1220"/>
      <c r="H205" s="1220"/>
      <c r="I205" s="1220"/>
      <c r="J205" s="1220"/>
      <c r="K205" s="1220"/>
      <c r="L205" s="1220"/>
      <c r="M205" s="1220"/>
      <c r="N205" s="1220"/>
      <c r="O205" s="1220"/>
      <c r="P205" s="1220"/>
      <c r="Q205" s="1220"/>
      <c r="R205" s="1220"/>
      <c r="S205" s="1220"/>
      <c r="T205" s="1220"/>
      <c r="U205" s="1220"/>
      <c r="V205" s="1220"/>
      <c r="W205" s="1220"/>
      <c r="X205" s="1220"/>
      <c r="Y205" s="1220"/>
      <c r="Z205" s="1220"/>
    </row>
    <row r="206" spans="1:26" ht="20.25" customHeight="1">
      <c r="A206" s="1220"/>
      <c r="B206" s="1220"/>
      <c r="C206" s="1220"/>
      <c r="D206" s="1220"/>
      <c r="E206" s="1220"/>
      <c r="F206" s="1220"/>
      <c r="G206" s="1220"/>
      <c r="H206" s="1220"/>
      <c r="I206" s="1220"/>
      <c r="J206" s="1220"/>
      <c r="K206" s="1220"/>
      <c r="L206" s="1220"/>
      <c r="M206" s="1220"/>
      <c r="N206" s="1220"/>
      <c r="O206" s="1220"/>
      <c r="P206" s="1220"/>
      <c r="Q206" s="1220"/>
      <c r="R206" s="1220"/>
      <c r="S206" s="1220"/>
      <c r="T206" s="1220"/>
      <c r="U206" s="1220"/>
      <c r="V206" s="1220"/>
      <c r="W206" s="1220"/>
      <c r="X206" s="1220"/>
      <c r="Y206" s="1220"/>
      <c r="Z206" s="1220"/>
    </row>
    <row r="207" spans="1:26" ht="20.25" customHeight="1">
      <c r="A207" s="1220"/>
      <c r="B207" s="1220"/>
      <c r="C207" s="1220"/>
      <c r="D207" s="1220"/>
      <c r="E207" s="1220"/>
      <c r="F207" s="1220"/>
      <c r="G207" s="1220"/>
      <c r="H207" s="1220"/>
      <c r="I207" s="1220"/>
      <c r="J207" s="1220"/>
      <c r="K207" s="1220"/>
      <c r="L207" s="1220"/>
      <c r="M207" s="1220"/>
      <c r="N207" s="1220"/>
      <c r="O207" s="1220"/>
      <c r="P207" s="1220"/>
      <c r="Q207" s="1220"/>
      <c r="R207" s="1220"/>
      <c r="S207" s="1220"/>
      <c r="T207" s="1220"/>
      <c r="U207" s="1220"/>
      <c r="V207" s="1220"/>
      <c r="W207" s="1220"/>
      <c r="X207" s="1220"/>
      <c r="Y207" s="1220"/>
      <c r="Z207" s="1220"/>
    </row>
    <row r="208" spans="1:26" ht="20.25" customHeight="1">
      <c r="A208" s="1220"/>
      <c r="B208" s="1220"/>
      <c r="C208" s="1220"/>
      <c r="D208" s="1220"/>
      <c r="E208" s="1220"/>
      <c r="F208" s="1220"/>
      <c r="G208" s="1220"/>
      <c r="H208" s="1220"/>
      <c r="I208" s="1220"/>
      <c r="J208" s="1220"/>
      <c r="K208" s="1220"/>
      <c r="L208" s="1220"/>
      <c r="M208" s="1220"/>
      <c r="N208" s="1220"/>
      <c r="O208" s="1220"/>
      <c r="P208" s="1220"/>
      <c r="Q208" s="1220"/>
      <c r="R208" s="1220"/>
      <c r="S208" s="1220"/>
      <c r="T208" s="1220"/>
      <c r="U208" s="1220"/>
      <c r="V208" s="1220"/>
      <c r="W208" s="1220"/>
      <c r="X208" s="1220"/>
      <c r="Y208" s="1220"/>
      <c r="Z208" s="1220"/>
    </row>
    <row r="209" spans="1:26" ht="20.25" customHeight="1">
      <c r="A209" s="1220"/>
      <c r="B209" s="1220"/>
      <c r="C209" s="1220"/>
      <c r="D209" s="1220"/>
      <c r="E209" s="1220"/>
      <c r="F209" s="1220"/>
      <c r="G209" s="1220"/>
      <c r="H209" s="1220"/>
      <c r="I209" s="1220"/>
      <c r="J209" s="1220"/>
      <c r="K209" s="1220"/>
      <c r="L209" s="1220"/>
      <c r="M209" s="1220"/>
      <c r="N209" s="1220"/>
      <c r="O209" s="1220"/>
      <c r="P209" s="1220"/>
      <c r="Q209" s="1220"/>
      <c r="R209" s="1220"/>
      <c r="S209" s="1220"/>
      <c r="T209" s="1220"/>
      <c r="U209" s="1220"/>
      <c r="V209" s="1220"/>
      <c r="W209" s="1220"/>
      <c r="X209" s="1220"/>
      <c r="Y209" s="1220"/>
      <c r="Z209" s="1220"/>
    </row>
    <row r="210" spans="1:26" ht="20.25" customHeight="1">
      <c r="A210" s="1220"/>
      <c r="B210" s="1220"/>
      <c r="C210" s="1220"/>
      <c r="D210" s="1220"/>
      <c r="E210" s="1220"/>
      <c r="F210" s="1220"/>
      <c r="G210" s="1220"/>
      <c r="H210" s="1220"/>
      <c r="I210" s="1220"/>
      <c r="J210" s="1220"/>
      <c r="K210" s="1220"/>
      <c r="L210" s="1220"/>
      <c r="M210" s="1220"/>
      <c r="N210" s="1220"/>
      <c r="O210" s="1220"/>
      <c r="P210" s="1220"/>
      <c r="Q210" s="1220"/>
      <c r="R210" s="1220"/>
      <c r="S210" s="1220"/>
      <c r="T210" s="1220"/>
      <c r="U210" s="1220"/>
      <c r="V210" s="1220"/>
      <c r="W210" s="1220"/>
      <c r="X210" s="1220"/>
      <c r="Y210" s="1220"/>
      <c r="Z210" s="1220"/>
    </row>
    <row r="211" spans="1:26" ht="20.25" customHeight="1">
      <c r="A211" s="1220"/>
      <c r="B211" s="1220"/>
      <c r="C211" s="1220"/>
      <c r="D211" s="1220"/>
      <c r="E211" s="1220"/>
      <c r="F211" s="1220"/>
      <c r="G211" s="1220"/>
      <c r="H211" s="1220"/>
      <c r="I211" s="1220"/>
      <c r="J211" s="1220"/>
      <c r="K211" s="1220"/>
      <c r="L211" s="1220"/>
      <c r="M211" s="1220"/>
      <c r="N211" s="1220"/>
      <c r="O211" s="1220"/>
      <c r="P211" s="1220"/>
      <c r="Q211" s="1220"/>
      <c r="R211" s="1220"/>
      <c r="S211" s="1220"/>
      <c r="T211" s="1220"/>
      <c r="U211" s="1220"/>
      <c r="V211" s="1220"/>
      <c r="W211" s="1220"/>
      <c r="X211" s="1220"/>
      <c r="Y211" s="1220"/>
      <c r="Z211" s="1220"/>
    </row>
    <row r="212" spans="1:26" ht="20.25" customHeight="1">
      <c r="A212" s="1220"/>
      <c r="B212" s="1220"/>
      <c r="C212" s="1220"/>
      <c r="D212" s="1220"/>
      <c r="E212" s="1220"/>
      <c r="F212" s="1220"/>
      <c r="G212" s="1220"/>
      <c r="H212" s="1220"/>
      <c r="I212" s="1220"/>
      <c r="J212" s="1220"/>
      <c r="K212" s="1220"/>
      <c r="L212" s="1220"/>
      <c r="M212" s="1220"/>
      <c r="N212" s="1220"/>
      <c r="O212" s="1220"/>
      <c r="P212" s="1220"/>
      <c r="Q212" s="1220"/>
      <c r="R212" s="1220"/>
      <c r="S212" s="1220"/>
      <c r="T212" s="1220"/>
      <c r="U212" s="1220"/>
      <c r="V212" s="1220"/>
      <c r="W212" s="1220"/>
      <c r="X212" s="1220"/>
      <c r="Y212" s="1220"/>
      <c r="Z212" s="1220"/>
    </row>
    <row r="213" spans="1:26" ht="20.25" customHeight="1">
      <c r="A213" s="1220"/>
      <c r="B213" s="1220"/>
      <c r="C213" s="1220"/>
      <c r="D213" s="1220"/>
      <c r="E213" s="1220"/>
      <c r="F213" s="1220"/>
      <c r="G213" s="1220"/>
      <c r="H213" s="1220"/>
      <c r="I213" s="1220"/>
      <c r="J213" s="1220"/>
      <c r="K213" s="1220"/>
      <c r="L213" s="1220"/>
      <c r="M213" s="1220"/>
      <c r="N213" s="1220"/>
      <c r="O213" s="1220"/>
      <c r="P213" s="1220"/>
      <c r="Q213" s="1220"/>
      <c r="R213" s="1220"/>
      <c r="S213" s="1220"/>
      <c r="T213" s="1220"/>
      <c r="U213" s="1220"/>
      <c r="V213" s="1220"/>
      <c r="W213" s="1220"/>
      <c r="X213" s="1220"/>
      <c r="Y213" s="1220"/>
      <c r="Z213" s="1220"/>
    </row>
    <row r="214" spans="1:26" ht="20.25" customHeight="1">
      <c r="A214" s="1220"/>
      <c r="B214" s="1220"/>
      <c r="C214" s="1220"/>
      <c r="D214" s="1220"/>
      <c r="E214" s="1220"/>
      <c r="F214" s="1220"/>
      <c r="G214" s="1220"/>
      <c r="H214" s="1220"/>
      <c r="I214" s="1220"/>
      <c r="J214" s="1220"/>
      <c r="K214" s="1220"/>
      <c r="L214" s="1220"/>
      <c r="M214" s="1220"/>
      <c r="N214" s="1220"/>
      <c r="O214" s="1220"/>
      <c r="P214" s="1220"/>
      <c r="Q214" s="1220"/>
      <c r="R214" s="1220"/>
      <c r="S214" s="1220"/>
      <c r="T214" s="1220"/>
      <c r="U214" s="1220"/>
      <c r="V214" s="1220"/>
      <c r="W214" s="1220"/>
      <c r="X214" s="1220"/>
      <c r="Y214" s="1220"/>
      <c r="Z214" s="1220"/>
    </row>
    <row r="215" spans="1:26" ht="20.25" customHeight="1">
      <c r="A215" s="1220"/>
      <c r="B215" s="1220"/>
      <c r="C215" s="1220"/>
      <c r="D215" s="1220"/>
      <c r="E215" s="1220"/>
      <c r="F215" s="1220"/>
      <c r="G215" s="1220"/>
      <c r="H215" s="1220"/>
      <c r="I215" s="1220"/>
      <c r="J215" s="1220"/>
      <c r="K215" s="1220"/>
      <c r="L215" s="1220"/>
      <c r="M215" s="1220"/>
      <c r="N215" s="1220"/>
      <c r="O215" s="1220"/>
      <c r="P215" s="1220"/>
      <c r="Q215" s="1220"/>
      <c r="R215" s="1220"/>
      <c r="S215" s="1220"/>
      <c r="T215" s="1220"/>
      <c r="U215" s="1220"/>
      <c r="V215" s="1220"/>
      <c r="W215" s="1220"/>
      <c r="X215" s="1220"/>
      <c r="Y215" s="1220"/>
      <c r="Z215" s="1220"/>
    </row>
    <row r="216" spans="1:26" ht="20.25" customHeight="1">
      <c r="A216" s="1220"/>
      <c r="B216" s="1220"/>
      <c r="C216" s="1220"/>
      <c r="D216" s="1220"/>
      <c r="E216" s="1220"/>
      <c r="F216" s="1220"/>
      <c r="G216" s="1220"/>
      <c r="H216" s="1220"/>
      <c r="I216" s="1220"/>
      <c r="J216" s="1220"/>
      <c r="K216" s="1220"/>
      <c r="L216" s="1220"/>
      <c r="M216" s="1220"/>
      <c r="N216" s="1220"/>
      <c r="O216" s="1220"/>
      <c r="P216" s="1220"/>
      <c r="Q216" s="1220"/>
      <c r="R216" s="1220"/>
      <c r="S216" s="1220"/>
      <c r="T216" s="1220"/>
      <c r="U216" s="1220"/>
      <c r="V216" s="1220"/>
      <c r="W216" s="1220"/>
      <c r="X216" s="1220"/>
      <c r="Y216" s="1220"/>
      <c r="Z216" s="1220"/>
    </row>
    <row r="217" spans="1:26" ht="20.25" customHeight="1">
      <c r="A217" s="1220"/>
      <c r="B217" s="1220"/>
      <c r="C217" s="1220"/>
      <c r="D217" s="1220"/>
      <c r="E217" s="1220"/>
      <c r="F217" s="1220"/>
      <c r="G217" s="1220"/>
      <c r="H217" s="1220"/>
      <c r="I217" s="1220"/>
      <c r="J217" s="1220"/>
      <c r="K217" s="1220"/>
      <c r="L217" s="1220"/>
      <c r="M217" s="1220"/>
      <c r="N217" s="1220"/>
      <c r="O217" s="1220"/>
      <c r="P217" s="1220"/>
      <c r="Q217" s="1220"/>
      <c r="R217" s="1220"/>
      <c r="S217" s="1220"/>
      <c r="T217" s="1220"/>
      <c r="U217" s="1220"/>
      <c r="V217" s="1220"/>
      <c r="W217" s="1220"/>
      <c r="X217" s="1220"/>
      <c r="Y217" s="1220"/>
      <c r="Z217" s="1220"/>
    </row>
    <row r="218" spans="1:26" ht="20.25" customHeight="1">
      <c r="A218" s="1220"/>
      <c r="B218" s="1220"/>
      <c r="C218" s="1220"/>
      <c r="D218" s="1220"/>
      <c r="E218" s="1220"/>
      <c r="F218" s="1220"/>
      <c r="G218" s="1220"/>
      <c r="H218" s="1220"/>
      <c r="I218" s="1220"/>
      <c r="J218" s="1220"/>
      <c r="K218" s="1220"/>
      <c r="L218" s="1220"/>
      <c r="M218" s="1220"/>
      <c r="N218" s="1220"/>
      <c r="O218" s="1220"/>
      <c r="P218" s="1220"/>
      <c r="Q218" s="1220"/>
      <c r="R218" s="1220"/>
      <c r="S218" s="1220"/>
      <c r="T218" s="1220"/>
      <c r="U218" s="1220"/>
      <c r="V218" s="1220"/>
      <c r="W218" s="1220"/>
      <c r="X218" s="1220"/>
      <c r="Y218" s="1220"/>
      <c r="Z218" s="1220"/>
    </row>
    <row r="219" spans="1:26" ht="20.25" customHeight="1">
      <c r="A219" s="1220"/>
      <c r="B219" s="1220"/>
      <c r="C219" s="1220"/>
      <c r="D219" s="1220"/>
      <c r="E219" s="1220"/>
      <c r="F219" s="1220"/>
      <c r="G219" s="1220"/>
      <c r="H219" s="1220"/>
      <c r="I219" s="1220"/>
      <c r="J219" s="1220"/>
      <c r="K219" s="1220"/>
      <c r="L219" s="1220"/>
      <c r="M219" s="1220"/>
      <c r="N219" s="1220"/>
      <c r="O219" s="1220"/>
      <c r="P219" s="1220"/>
      <c r="Q219" s="1220"/>
      <c r="R219" s="1220"/>
      <c r="S219" s="1220"/>
      <c r="T219" s="1220"/>
      <c r="U219" s="1220"/>
      <c r="V219" s="1220"/>
      <c r="W219" s="1220"/>
      <c r="X219" s="1220"/>
      <c r="Y219" s="1220"/>
      <c r="Z219" s="1220"/>
    </row>
    <row r="220" spans="1:26" ht="20.25" customHeight="1">
      <c r="A220" s="1220"/>
      <c r="B220" s="1220"/>
      <c r="C220" s="1220"/>
      <c r="D220" s="1220"/>
      <c r="E220" s="1220"/>
      <c r="F220" s="1220"/>
      <c r="G220" s="1220"/>
      <c r="H220" s="1220"/>
      <c r="I220" s="1220"/>
      <c r="J220" s="1220"/>
      <c r="K220" s="1220"/>
      <c r="L220" s="1220"/>
      <c r="M220" s="1220"/>
      <c r="N220" s="1220"/>
      <c r="O220" s="1220"/>
      <c r="P220" s="1220"/>
      <c r="Q220" s="1220"/>
      <c r="R220" s="1220"/>
      <c r="S220" s="1220"/>
      <c r="T220" s="1220"/>
      <c r="U220" s="1220"/>
      <c r="V220" s="1220"/>
      <c r="W220" s="1220"/>
      <c r="X220" s="1220"/>
      <c r="Y220" s="1220"/>
      <c r="Z220" s="122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1"/>
  <sheetViews>
    <sheetView zoomScale="50" zoomScaleNormal="50" workbookViewId="0">
      <selection activeCell="F24" sqref="F24"/>
    </sheetView>
  </sheetViews>
  <sheetFormatPr defaultRowHeight="25.5"/>
  <cols>
    <col min="1" max="1" width="95.140625" style="882" customWidth="1"/>
    <col min="2" max="2" width="17" style="882" customWidth="1"/>
    <col min="3" max="3" width="16.7109375" style="882" customWidth="1"/>
    <col min="4" max="4" width="17" style="882" customWidth="1"/>
    <col min="5" max="5" width="16.7109375" style="882" customWidth="1"/>
    <col min="6" max="6" width="17" style="882" customWidth="1"/>
    <col min="7" max="7" width="16.7109375" style="882" customWidth="1"/>
    <col min="8" max="8" width="17" style="882" customWidth="1"/>
    <col min="9" max="15" width="16.7109375" style="882" customWidth="1"/>
    <col min="16" max="16" width="18" style="882" customWidth="1"/>
    <col min="17" max="18" width="10.7109375" style="882" customWidth="1"/>
    <col min="19" max="19" width="9.140625" style="882" customWidth="1"/>
    <col min="20" max="20" width="12.85546875" style="882" customWidth="1"/>
    <col min="21" max="21" width="23.42578125" style="882" customWidth="1"/>
    <col min="22" max="23" width="9.140625" style="882" customWidth="1"/>
    <col min="24" max="24" width="10.5703125" style="882" bestFit="1" customWidth="1"/>
    <col min="25" max="25" width="11.28515625" style="882" customWidth="1"/>
    <col min="26" max="256" width="9.140625" style="882"/>
    <col min="257" max="257" width="95.140625" style="882" customWidth="1"/>
    <col min="258" max="258" width="17" style="882" customWidth="1"/>
    <col min="259" max="259" width="16.7109375" style="882" customWidth="1"/>
    <col min="260" max="260" width="17" style="882" customWidth="1"/>
    <col min="261" max="261" width="16.7109375" style="882" customWidth="1"/>
    <col min="262" max="262" width="17" style="882" customWidth="1"/>
    <col min="263" max="263" width="16.7109375" style="882" customWidth="1"/>
    <col min="264" max="264" width="17" style="882" customWidth="1"/>
    <col min="265" max="271" width="16.7109375" style="882" customWidth="1"/>
    <col min="272" max="272" width="18" style="882" customWidth="1"/>
    <col min="273" max="274" width="10.7109375" style="882" customWidth="1"/>
    <col min="275" max="275" width="9.140625" style="882" customWidth="1"/>
    <col min="276" max="276" width="12.85546875" style="882" customWidth="1"/>
    <col min="277" max="277" width="23.42578125" style="882" customWidth="1"/>
    <col min="278" max="279" width="9.140625" style="882" customWidth="1"/>
    <col min="280" max="280" width="10.5703125" style="882" bestFit="1" customWidth="1"/>
    <col min="281" max="281" width="11.28515625" style="882" customWidth="1"/>
    <col min="282" max="512" width="9.140625" style="882"/>
    <col min="513" max="513" width="95.140625" style="882" customWidth="1"/>
    <col min="514" max="514" width="17" style="882" customWidth="1"/>
    <col min="515" max="515" width="16.7109375" style="882" customWidth="1"/>
    <col min="516" max="516" width="17" style="882" customWidth="1"/>
    <col min="517" max="517" width="16.7109375" style="882" customWidth="1"/>
    <col min="518" max="518" width="17" style="882" customWidth="1"/>
    <col min="519" max="519" width="16.7109375" style="882" customWidth="1"/>
    <col min="520" max="520" width="17" style="882" customWidth="1"/>
    <col min="521" max="527" width="16.7109375" style="882" customWidth="1"/>
    <col min="528" max="528" width="18" style="882" customWidth="1"/>
    <col min="529" max="530" width="10.7109375" style="882" customWidth="1"/>
    <col min="531" max="531" width="9.140625" style="882" customWidth="1"/>
    <col min="532" max="532" width="12.85546875" style="882" customWidth="1"/>
    <col min="533" max="533" width="23.42578125" style="882" customWidth="1"/>
    <col min="534" max="535" width="9.140625" style="882" customWidth="1"/>
    <col min="536" max="536" width="10.5703125" style="882" bestFit="1" customWidth="1"/>
    <col min="537" max="537" width="11.28515625" style="882" customWidth="1"/>
    <col min="538" max="768" width="9.140625" style="882"/>
    <col min="769" max="769" width="95.140625" style="882" customWidth="1"/>
    <col min="770" max="770" width="17" style="882" customWidth="1"/>
    <col min="771" max="771" width="16.7109375" style="882" customWidth="1"/>
    <col min="772" max="772" width="17" style="882" customWidth="1"/>
    <col min="773" max="773" width="16.7109375" style="882" customWidth="1"/>
    <col min="774" max="774" width="17" style="882" customWidth="1"/>
    <col min="775" max="775" width="16.7109375" style="882" customWidth="1"/>
    <col min="776" max="776" width="17" style="882" customWidth="1"/>
    <col min="777" max="783" width="16.7109375" style="882" customWidth="1"/>
    <col min="784" max="784" width="18" style="882" customWidth="1"/>
    <col min="785" max="786" width="10.7109375" style="882" customWidth="1"/>
    <col min="787" max="787" width="9.140625" style="882" customWidth="1"/>
    <col min="788" max="788" width="12.85546875" style="882" customWidth="1"/>
    <col min="789" max="789" width="23.42578125" style="882" customWidth="1"/>
    <col min="790" max="791" width="9.140625" style="882" customWidth="1"/>
    <col min="792" max="792" width="10.5703125" style="882" bestFit="1" customWidth="1"/>
    <col min="793" max="793" width="11.28515625" style="882" customWidth="1"/>
    <col min="794" max="1024" width="9.140625" style="882"/>
    <col min="1025" max="1025" width="95.140625" style="882" customWidth="1"/>
    <col min="1026" max="1026" width="17" style="882" customWidth="1"/>
    <col min="1027" max="1027" width="16.7109375" style="882" customWidth="1"/>
    <col min="1028" max="1028" width="17" style="882" customWidth="1"/>
    <col min="1029" max="1029" width="16.7109375" style="882" customWidth="1"/>
    <col min="1030" max="1030" width="17" style="882" customWidth="1"/>
    <col min="1031" max="1031" width="16.7109375" style="882" customWidth="1"/>
    <col min="1032" max="1032" width="17" style="882" customWidth="1"/>
    <col min="1033" max="1039" width="16.7109375" style="882" customWidth="1"/>
    <col min="1040" max="1040" width="18" style="882" customWidth="1"/>
    <col min="1041" max="1042" width="10.7109375" style="882" customWidth="1"/>
    <col min="1043" max="1043" width="9.140625" style="882" customWidth="1"/>
    <col min="1044" max="1044" width="12.85546875" style="882" customWidth="1"/>
    <col min="1045" max="1045" width="23.42578125" style="882" customWidth="1"/>
    <col min="1046" max="1047" width="9.140625" style="882" customWidth="1"/>
    <col min="1048" max="1048" width="10.5703125" style="882" bestFit="1" customWidth="1"/>
    <col min="1049" max="1049" width="11.28515625" style="882" customWidth="1"/>
    <col min="1050" max="1280" width="9.140625" style="882"/>
    <col min="1281" max="1281" width="95.140625" style="882" customWidth="1"/>
    <col min="1282" max="1282" width="17" style="882" customWidth="1"/>
    <col min="1283" max="1283" width="16.7109375" style="882" customWidth="1"/>
    <col min="1284" max="1284" width="17" style="882" customWidth="1"/>
    <col min="1285" max="1285" width="16.7109375" style="882" customWidth="1"/>
    <col min="1286" max="1286" width="17" style="882" customWidth="1"/>
    <col min="1287" max="1287" width="16.7109375" style="882" customWidth="1"/>
    <col min="1288" max="1288" width="17" style="882" customWidth="1"/>
    <col min="1289" max="1295" width="16.7109375" style="882" customWidth="1"/>
    <col min="1296" max="1296" width="18" style="882" customWidth="1"/>
    <col min="1297" max="1298" width="10.7109375" style="882" customWidth="1"/>
    <col min="1299" max="1299" width="9.140625" style="882" customWidth="1"/>
    <col min="1300" max="1300" width="12.85546875" style="882" customWidth="1"/>
    <col min="1301" max="1301" width="23.42578125" style="882" customWidth="1"/>
    <col min="1302" max="1303" width="9.140625" style="882" customWidth="1"/>
    <col min="1304" max="1304" width="10.5703125" style="882" bestFit="1" customWidth="1"/>
    <col min="1305" max="1305" width="11.28515625" style="882" customWidth="1"/>
    <col min="1306" max="1536" width="9.140625" style="882"/>
    <col min="1537" max="1537" width="95.140625" style="882" customWidth="1"/>
    <col min="1538" max="1538" width="17" style="882" customWidth="1"/>
    <col min="1539" max="1539" width="16.7109375" style="882" customWidth="1"/>
    <col min="1540" max="1540" width="17" style="882" customWidth="1"/>
    <col min="1541" max="1541" width="16.7109375" style="882" customWidth="1"/>
    <col min="1542" max="1542" width="17" style="882" customWidth="1"/>
    <col min="1543" max="1543" width="16.7109375" style="882" customWidth="1"/>
    <col min="1544" max="1544" width="17" style="882" customWidth="1"/>
    <col min="1545" max="1551" width="16.7109375" style="882" customWidth="1"/>
    <col min="1552" max="1552" width="18" style="882" customWidth="1"/>
    <col min="1553" max="1554" width="10.7109375" style="882" customWidth="1"/>
    <col min="1555" max="1555" width="9.140625" style="882" customWidth="1"/>
    <col min="1556" max="1556" width="12.85546875" style="882" customWidth="1"/>
    <col min="1557" max="1557" width="23.42578125" style="882" customWidth="1"/>
    <col min="1558" max="1559" width="9.140625" style="882" customWidth="1"/>
    <col min="1560" max="1560" width="10.5703125" style="882" bestFit="1" customWidth="1"/>
    <col min="1561" max="1561" width="11.28515625" style="882" customWidth="1"/>
    <col min="1562" max="1792" width="9.140625" style="882"/>
    <col min="1793" max="1793" width="95.140625" style="882" customWidth="1"/>
    <col min="1794" max="1794" width="17" style="882" customWidth="1"/>
    <col min="1795" max="1795" width="16.7109375" style="882" customWidth="1"/>
    <col min="1796" max="1796" width="17" style="882" customWidth="1"/>
    <col min="1797" max="1797" width="16.7109375" style="882" customWidth="1"/>
    <col min="1798" max="1798" width="17" style="882" customWidth="1"/>
    <col min="1799" max="1799" width="16.7109375" style="882" customWidth="1"/>
    <col min="1800" max="1800" width="17" style="882" customWidth="1"/>
    <col min="1801" max="1807" width="16.7109375" style="882" customWidth="1"/>
    <col min="1808" max="1808" width="18" style="882" customWidth="1"/>
    <col min="1809" max="1810" width="10.7109375" style="882" customWidth="1"/>
    <col min="1811" max="1811" width="9.140625" style="882" customWidth="1"/>
    <col min="1812" max="1812" width="12.85546875" style="882" customWidth="1"/>
    <col min="1813" max="1813" width="23.42578125" style="882" customWidth="1"/>
    <col min="1814" max="1815" width="9.140625" style="882" customWidth="1"/>
    <col min="1816" max="1816" width="10.5703125" style="882" bestFit="1" customWidth="1"/>
    <col min="1817" max="1817" width="11.28515625" style="882" customWidth="1"/>
    <col min="1818" max="2048" width="9.140625" style="882"/>
    <col min="2049" max="2049" width="95.140625" style="882" customWidth="1"/>
    <col min="2050" max="2050" width="17" style="882" customWidth="1"/>
    <col min="2051" max="2051" width="16.7109375" style="882" customWidth="1"/>
    <col min="2052" max="2052" width="17" style="882" customWidth="1"/>
    <col min="2053" max="2053" width="16.7109375" style="882" customWidth="1"/>
    <col min="2054" max="2054" width="17" style="882" customWidth="1"/>
    <col min="2055" max="2055" width="16.7109375" style="882" customWidth="1"/>
    <col min="2056" max="2056" width="17" style="882" customWidth="1"/>
    <col min="2057" max="2063" width="16.7109375" style="882" customWidth="1"/>
    <col min="2064" max="2064" width="18" style="882" customWidth="1"/>
    <col min="2065" max="2066" width="10.7109375" style="882" customWidth="1"/>
    <col min="2067" max="2067" width="9.140625" style="882" customWidth="1"/>
    <col min="2068" max="2068" width="12.85546875" style="882" customWidth="1"/>
    <col min="2069" max="2069" width="23.42578125" style="882" customWidth="1"/>
    <col min="2070" max="2071" width="9.140625" style="882" customWidth="1"/>
    <col min="2072" max="2072" width="10.5703125" style="882" bestFit="1" customWidth="1"/>
    <col min="2073" max="2073" width="11.28515625" style="882" customWidth="1"/>
    <col min="2074" max="2304" width="9.140625" style="882"/>
    <col min="2305" max="2305" width="95.140625" style="882" customWidth="1"/>
    <col min="2306" max="2306" width="17" style="882" customWidth="1"/>
    <col min="2307" max="2307" width="16.7109375" style="882" customWidth="1"/>
    <col min="2308" max="2308" width="17" style="882" customWidth="1"/>
    <col min="2309" max="2309" width="16.7109375" style="882" customWidth="1"/>
    <col min="2310" max="2310" width="17" style="882" customWidth="1"/>
    <col min="2311" max="2311" width="16.7109375" style="882" customWidth="1"/>
    <col min="2312" max="2312" width="17" style="882" customWidth="1"/>
    <col min="2313" max="2319" width="16.7109375" style="882" customWidth="1"/>
    <col min="2320" max="2320" width="18" style="882" customWidth="1"/>
    <col min="2321" max="2322" width="10.7109375" style="882" customWidth="1"/>
    <col min="2323" max="2323" width="9.140625" style="882" customWidth="1"/>
    <col min="2324" max="2324" width="12.85546875" style="882" customWidth="1"/>
    <col min="2325" max="2325" width="23.42578125" style="882" customWidth="1"/>
    <col min="2326" max="2327" width="9.140625" style="882" customWidth="1"/>
    <col min="2328" max="2328" width="10.5703125" style="882" bestFit="1" customWidth="1"/>
    <col min="2329" max="2329" width="11.28515625" style="882" customWidth="1"/>
    <col min="2330" max="2560" width="9.140625" style="882"/>
    <col min="2561" max="2561" width="95.140625" style="882" customWidth="1"/>
    <col min="2562" max="2562" width="17" style="882" customWidth="1"/>
    <col min="2563" max="2563" width="16.7109375" style="882" customWidth="1"/>
    <col min="2564" max="2564" width="17" style="882" customWidth="1"/>
    <col min="2565" max="2565" width="16.7109375" style="882" customWidth="1"/>
    <col min="2566" max="2566" width="17" style="882" customWidth="1"/>
    <col min="2567" max="2567" width="16.7109375" style="882" customWidth="1"/>
    <col min="2568" max="2568" width="17" style="882" customWidth="1"/>
    <col min="2569" max="2575" width="16.7109375" style="882" customWidth="1"/>
    <col min="2576" max="2576" width="18" style="882" customWidth="1"/>
    <col min="2577" max="2578" width="10.7109375" style="882" customWidth="1"/>
    <col min="2579" max="2579" width="9.140625" style="882" customWidth="1"/>
    <col min="2580" max="2580" width="12.85546875" style="882" customWidth="1"/>
    <col min="2581" max="2581" width="23.42578125" style="882" customWidth="1"/>
    <col min="2582" max="2583" width="9.140625" style="882" customWidth="1"/>
    <col min="2584" max="2584" width="10.5703125" style="882" bestFit="1" customWidth="1"/>
    <col min="2585" max="2585" width="11.28515625" style="882" customWidth="1"/>
    <col min="2586" max="2816" width="9.140625" style="882"/>
    <col min="2817" max="2817" width="95.140625" style="882" customWidth="1"/>
    <col min="2818" max="2818" width="17" style="882" customWidth="1"/>
    <col min="2819" max="2819" width="16.7109375" style="882" customWidth="1"/>
    <col min="2820" max="2820" width="17" style="882" customWidth="1"/>
    <col min="2821" max="2821" width="16.7109375" style="882" customWidth="1"/>
    <col min="2822" max="2822" width="17" style="882" customWidth="1"/>
    <col min="2823" max="2823" width="16.7109375" style="882" customWidth="1"/>
    <col min="2824" max="2824" width="17" style="882" customWidth="1"/>
    <col min="2825" max="2831" width="16.7109375" style="882" customWidth="1"/>
    <col min="2832" max="2832" width="18" style="882" customWidth="1"/>
    <col min="2833" max="2834" width="10.7109375" style="882" customWidth="1"/>
    <col min="2835" max="2835" width="9.140625" style="882" customWidth="1"/>
    <col min="2836" max="2836" width="12.85546875" style="882" customWidth="1"/>
    <col min="2837" max="2837" width="23.42578125" style="882" customWidth="1"/>
    <col min="2838" max="2839" width="9.140625" style="882" customWidth="1"/>
    <col min="2840" max="2840" width="10.5703125" style="882" bestFit="1" customWidth="1"/>
    <col min="2841" max="2841" width="11.28515625" style="882" customWidth="1"/>
    <col min="2842" max="3072" width="9.140625" style="882"/>
    <col min="3073" max="3073" width="95.140625" style="882" customWidth="1"/>
    <col min="3074" max="3074" width="17" style="882" customWidth="1"/>
    <col min="3075" max="3075" width="16.7109375" style="882" customWidth="1"/>
    <col min="3076" max="3076" width="17" style="882" customWidth="1"/>
    <col min="3077" max="3077" width="16.7109375" style="882" customWidth="1"/>
    <col min="3078" max="3078" width="17" style="882" customWidth="1"/>
    <col min="3079" max="3079" width="16.7109375" style="882" customWidth="1"/>
    <col min="3080" max="3080" width="17" style="882" customWidth="1"/>
    <col min="3081" max="3087" width="16.7109375" style="882" customWidth="1"/>
    <col min="3088" max="3088" width="18" style="882" customWidth="1"/>
    <col min="3089" max="3090" width="10.7109375" style="882" customWidth="1"/>
    <col min="3091" max="3091" width="9.140625" style="882" customWidth="1"/>
    <col min="3092" max="3092" width="12.85546875" style="882" customWidth="1"/>
    <col min="3093" max="3093" width="23.42578125" style="882" customWidth="1"/>
    <col min="3094" max="3095" width="9.140625" style="882" customWidth="1"/>
    <col min="3096" max="3096" width="10.5703125" style="882" bestFit="1" customWidth="1"/>
    <col min="3097" max="3097" width="11.28515625" style="882" customWidth="1"/>
    <col min="3098" max="3328" width="9.140625" style="882"/>
    <col min="3329" max="3329" width="95.140625" style="882" customWidth="1"/>
    <col min="3330" max="3330" width="17" style="882" customWidth="1"/>
    <col min="3331" max="3331" width="16.7109375" style="882" customWidth="1"/>
    <col min="3332" max="3332" width="17" style="882" customWidth="1"/>
    <col min="3333" max="3333" width="16.7109375" style="882" customWidth="1"/>
    <col min="3334" max="3334" width="17" style="882" customWidth="1"/>
    <col min="3335" max="3335" width="16.7109375" style="882" customWidth="1"/>
    <col min="3336" max="3336" width="17" style="882" customWidth="1"/>
    <col min="3337" max="3343" width="16.7109375" style="882" customWidth="1"/>
    <col min="3344" max="3344" width="18" style="882" customWidth="1"/>
    <col min="3345" max="3346" width="10.7109375" style="882" customWidth="1"/>
    <col min="3347" max="3347" width="9.140625" style="882" customWidth="1"/>
    <col min="3348" max="3348" width="12.85546875" style="882" customWidth="1"/>
    <col min="3349" max="3349" width="23.42578125" style="882" customWidth="1"/>
    <col min="3350" max="3351" width="9.140625" style="882" customWidth="1"/>
    <col min="3352" max="3352" width="10.5703125" style="882" bestFit="1" customWidth="1"/>
    <col min="3353" max="3353" width="11.28515625" style="882" customWidth="1"/>
    <col min="3354" max="3584" width="9.140625" style="882"/>
    <col min="3585" max="3585" width="95.140625" style="882" customWidth="1"/>
    <col min="3586" max="3586" width="17" style="882" customWidth="1"/>
    <col min="3587" max="3587" width="16.7109375" style="882" customWidth="1"/>
    <col min="3588" max="3588" width="17" style="882" customWidth="1"/>
    <col min="3589" max="3589" width="16.7109375" style="882" customWidth="1"/>
    <col min="3590" max="3590" width="17" style="882" customWidth="1"/>
    <col min="3591" max="3591" width="16.7109375" style="882" customWidth="1"/>
    <col min="3592" max="3592" width="17" style="882" customWidth="1"/>
    <col min="3593" max="3599" width="16.7109375" style="882" customWidth="1"/>
    <col min="3600" max="3600" width="18" style="882" customWidth="1"/>
    <col min="3601" max="3602" width="10.7109375" style="882" customWidth="1"/>
    <col min="3603" max="3603" width="9.140625" style="882" customWidth="1"/>
    <col min="3604" max="3604" width="12.85546875" style="882" customWidth="1"/>
    <col min="3605" max="3605" width="23.42578125" style="882" customWidth="1"/>
    <col min="3606" max="3607" width="9.140625" style="882" customWidth="1"/>
    <col min="3608" max="3608" width="10.5703125" style="882" bestFit="1" customWidth="1"/>
    <col min="3609" max="3609" width="11.28515625" style="882" customWidth="1"/>
    <col min="3610" max="3840" width="9.140625" style="882"/>
    <col min="3841" max="3841" width="95.140625" style="882" customWidth="1"/>
    <col min="3842" max="3842" width="17" style="882" customWidth="1"/>
    <col min="3843" max="3843" width="16.7109375" style="882" customWidth="1"/>
    <col min="3844" max="3844" width="17" style="882" customWidth="1"/>
    <col min="3845" max="3845" width="16.7109375" style="882" customWidth="1"/>
    <col min="3846" max="3846" width="17" style="882" customWidth="1"/>
    <col min="3847" max="3847" width="16.7109375" style="882" customWidth="1"/>
    <col min="3848" max="3848" width="17" style="882" customWidth="1"/>
    <col min="3849" max="3855" width="16.7109375" style="882" customWidth="1"/>
    <col min="3856" max="3856" width="18" style="882" customWidth="1"/>
    <col min="3857" max="3858" width="10.7109375" style="882" customWidth="1"/>
    <col min="3859" max="3859" width="9.140625" style="882" customWidth="1"/>
    <col min="3860" max="3860" width="12.85546875" style="882" customWidth="1"/>
    <col min="3861" max="3861" width="23.42578125" style="882" customWidth="1"/>
    <col min="3862" max="3863" width="9.140625" style="882" customWidth="1"/>
    <col min="3864" max="3864" width="10.5703125" style="882" bestFit="1" customWidth="1"/>
    <col min="3865" max="3865" width="11.28515625" style="882" customWidth="1"/>
    <col min="3866" max="4096" width="9.140625" style="882"/>
    <col min="4097" max="4097" width="95.140625" style="882" customWidth="1"/>
    <col min="4098" max="4098" width="17" style="882" customWidth="1"/>
    <col min="4099" max="4099" width="16.7109375" style="882" customWidth="1"/>
    <col min="4100" max="4100" width="17" style="882" customWidth="1"/>
    <col min="4101" max="4101" width="16.7109375" style="882" customWidth="1"/>
    <col min="4102" max="4102" width="17" style="882" customWidth="1"/>
    <col min="4103" max="4103" width="16.7109375" style="882" customWidth="1"/>
    <col min="4104" max="4104" width="17" style="882" customWidth="1"/>
    <col min="4105" max="4111" width="16.7109375" style="882" customWidth="1"/>
    <col min="4112" max="4112" width="18" style="882" customWidth="1"/>
    <col min="4113" max="4114" width="10.7109375" style="882" customWidth="1"/>
    <col min="4115" max="4115" width="9.140625" style="882" customWidth="1"/>
    <col min="4116" max="4116" width="12.85546875" style="882" customWidth="1"/>
    <col min="4117" max="4117" width="23.42578125" style="882" customWidth="1"/>
    <col min="4118" max="4119" width="9.140625" style="882" customWidth="1"/>
    <col min="4120" max="4120" width="10.5703125" style="882" bestFit="1" customWidth="1"/>
    <col min="4121" max="4121" width="11.28515625" style="882" customWidth="1"/>
    <col min="4122" max="4352" width="9.140625" style="882"/>
    <col min="4353" max="4353" width="95.140625" style="882" customWidth="1"/>
    <col min="4354" max="4354" width="17" style="882" customWidth="1"/>
    <col min="4355" max="4355" width="16.7109375" style="882" customWidth="1"/>
    <col min="4356" max="4356" width="17" style="882" customWidth="1"/>
    <col min="4357" max="4357" width="16.7109375" style="882" customWidth="1"/>
    <col min="4358" max="4358" width="17" style="882" customWidth="1"/>
    <col min="4359" max="4359" width="16.7109375" style="882" customWidth="1"/>
    <col min="4360" max="4360" width="17" style="882" customWidth="1"/>
    <col min="4361" max="4367" width="16.7109375" style="882" customWidth="1"/>
    <col min="4368" max="4368" width="18" style="882" customWidth="1"/>
    <col min="4369" max="4370" width="10.7109375" style="882" customWidth="1"/>
    <col min="4371" max="4371" width="9.140625" style="882" customWidth="1"/>
    <col min="4372" max="4372" width="12.85546875" style="882" customWidth="1"/>
    <col min="4373" max="4373" width="23.42578125" style="882" customWidth="1"/>
    <col min="4374" max="4375" width="9.140625" style="882" customWidth="1"/>
    <col min="4376" max="4376" width="10.5703125" style="882" bestFit="1" customWidth="1"/>
    <col min="4377" max="4377" width="11.28515625" style="882" customWidth="1"/>
    <col min="4378" max="4608" width="9.140625" style="882"/>
    <col min="4609" max="4609" width="95.140625" style="882" customWidth="1"/>
    <col min="4610" max="4610" width="17" style="882" customWidth="1"/>
    <col min="4611" max="4611" width="16.7109375" style="882" customWidth="1"/>
    <col min="4612" max="4612" width="17" style="882" customWidth="1"/>
    <col min="4613" max="4613" width="16.7109375" style="882" customWidth="1"/>
    <col min="4614" max="4614" width="17" style="882" customWidth="1"/>
    <col min="4615" max="4615" width="16.7109375" style="882" customWidth="1"/>
    <col min="4616" max="4616" width="17" style="882" customWidth="1"/>
    <col min="4617" max="4623" width="16.7109375" style="882" customWidth="1"/>
    <col min="4624" max="4624" width="18" style="882" customWidth="1"/>
    <col min="4625" max="4626" width="10.7109375" style="882" customWidth="1"/>
    <col min="4627" max="4627" width="9.140625" style="882" customWidth="1"/>
    <col min="4628" max="4628" width="12.85546875" style="882" customWidth="1"/>
    <col min="4629" max="4629" width="23.42578125" style="882" customWidth="1"/>
    <col min="4630" max="4631" width="9.140625" style="882" customWidth="1"/>
    <col min="4632" max="4632" width="10.5703125" style="882" bestFit="1" customWidth="1"/>
    <col min="4633" max="4633" width="11.28515625" style="882" customWidth="1"/>
    <col min="4634" max="4864" width="9.140625" style="882"/>
    <col min="4865" max="4865" width="95.140625" style="882" customWidth="1"/>
    <col min="4866" max="4866" width="17" style="882" customWidth="1"/>
    <col min="4867" max="4867" width="16.7109375" style="882" customWidth="1"/>
    <col min="4868" max="4868" width="17" style="882" customWidth="1"/>
    <col min="4869" max="4869" width="16.7109375" style="882" customWidth="1"/>
    <col min="4870" max="4870" width="17" style="882" customWidth="1"/>
    <col min="4871" max="4871" width="16.7109375" style="882" customWidth="1"/>
    <col min="4872" max="4872" width="17" style="882" customWidth="1"/>
    <col min="4873" max="4879" width="16.7109375" style="882" customWidth="1"/>
    <col min="4880" max="4880" width="18" style="882" customWidth="1"/>
    <col min="4881" max="4882" width="10.7109375" style="882" customWidth="1"/>
    <col min="4883" max="4883" width="9.140625" style="882" customWidth="1"/>
    <col min="4884" max="4884" width="12.85546875" style="882" customWidth="1"/>
    <col min="4885" max="4885" width="23.42578125" style="882" customWidth="1"/>
    <col min="4886" max="4887" width="9.140625" style="882" customWidth="1"/>
    <col min="4888" max="4888" width="10.5703125" style="882" bestFit="1" customWidth="1"/>
    <col min="4889" max="4889" width="11.28515625" style="882" customWidth="1"/>
    <col min="4890" max="5120" width="9.140625" style="882"/>
    <col min="5121" max="5121" width="95.140625" style="882" customWidth="1"/>
    <col min="5122" max="5122" width="17" style="882" customWidth="1"/>
    <col min="5123" max="5123" width="16.7109375" style="882" customWidth="1"/>
    <col min="5124" max="5124" width="17" style="882" customWidth="1"/>
    <col min="5125" max="5125" width="16.7109375" style="882" customWidth="1"/>
    <col min="5126" max="5126" width="17" style="882" customWidth="1"/>
    <col min="5127" max="5127" width="16.7109375" style="882" customWidth="1"/>
    <col min="5128" max="5128" width="17" style="882" customWidth="1"/>
    <col min="5129" max="5135" width="16.7109375" style="882" customWidth="1"/>
    <col min="5136" max="5136" width="18" style="882" customWidth="1"/>
    <col min="5137" max="5138" width="10.7109375" style="882" customWidth="1"/>
    <col min="5139" max="5139" width="9.140625" style="882" customWidth="1"/>
    <col min="5140" max="5140" width="12.85546875" style="882" customWidth="1"/>
    <col min="5141" max="5141" width="23.42578125" style="882" customWidth="1"/>
    <col min="5142" max="5143" width="9.140625" style="882" customWidth="1"/>
    <col min="5144" max="5144" width="10.5703125" style="882" bestFit="1" customWidth="1"/>
    <col min="5145" max="5145" width="11.28515625" style="882" customWidth="1"/>
    <col min="5146" max="5376" width="9.140625" style="882"/>
    <col min="5377" max="5377" width="95.140625" style="882" customWidth="1"/>
    <col min="5378" max="5378" width="17" style="882" customWidth="1"/>
    <col min="5379" max="5379" width="16.7109375" style="882" customWidth="1"/>
    <col min="5380" max="5380" width="17" style="882" customWidth="1"/>
    <col min="5381" max="5381" width="16.7109375" style="882" customWidth="1"/>
    <col min="5382" max="5382" width="17" style="882" customWidth="1"/>
    <col min="5383" max="5383" width="16.7109375" style="882" customWidth="1"/>
    <col min="5384" max="5384" width="17" style="882" customWidth="1"/>
    <col min="5385" max="5391" width="16.7109375" style="882" customWidth="1"/>
    <col min="5392" max="5392" width="18" style="882" customWidth="1"/>
    <col min="5393" max="5394" width="10.7109375" style="882" customWidth="1"/>
    <col min="5395" max="5395" width="9.140625" style="882" customWidth="1"/>
    <col min="5396" max="5396" width="12.85546875" style="882" customWidth="1"/>
    <col min="5397" max="5397" width="23.42578125" style="882" customWidth="1"/>
    <col min="5398" max="5399" width="9.140625" style="882" customWidth="1"/>
    <col min="5400" max="5400" width="10.5703125" style="882" bestFit="1" customWidth="1"/>
    <col min="5401" max="5401" width="11.28515625" style="882" customWidth="1"/>
    <col min="5402" max="5632" width="9.140625" style="882"/>
    <col min="5633" max="5633" width="95.140625" style="882" customWidth="1"/>
    <col min="5634" max="5634" width="17" style="882" customWidth="1"/>
    <col min="5635" max="5635" width="16.7109375" style="882" customWidth="1"/>
    <col min="5636" max="5636" width="17" style="882" customWidth="1"/>
    <col min="5637" max="5637" width="16.7109375" style="882" customWidth="1"/>
    <col min="5638" max="5638" width="17" style="882" customWidth="1"/>
    <col min="5639" max="5639" width="16.7109375" style="882" customWidth="1"/>
    <col min="5640" max="5640" width="17" style="882" customWidth="1"/>
    <col min="5641" max="5647" width="16.7109375" style="882" customWidth="1"/>
    <col min="5648" max="5648" width="18" style="882" customWidth="1"/>
    <col min="5649" max="5650" width="10.7109375" style="882" customWidth="1"/>
    <col min="5651" max="5651" width="9.140625" style="882" customWidth="1"/>
    <col min="5652" max="5652" width="12.85546875" style="882" customWidth="1"/>
    <col min="5653" max="5653" width="23.42578125" style="882" customWidth="1"/>
    <col min="5654" max="5655" width="9.140625" style="882" customWidth="1"/>
    <col min="5656" max="5656" width="10.5703125" style="882" bestFit="1" customWidth="1"/>
    <col min="5657" max="5657" width="11.28515625" style="882" customWidth="1"/>
    <col min="5658" max="5888" width="9.140625" style="882"/>
    <col min="5889" max="5889" width="95.140625" style="882" customWidth="1"/>
    <col min="5890" max="5890" width="17" style="882" customWidth="1"/>
    <col min="5891" max="5891" width="16.7109375" style="882" customWidth="1"/>
    <col min="5892" max="5892" width="17" style="882" customWidth="1"/>
    <col min="5893" max="5893" width="16.7109375" style="882" customWidth="1"/>
    <col min="5894" max="5894" width="17" style="882" customWidth="1"/>
    <col min="5895" max="5895" width="16.7109375" style="882" customWidth="1"/>
    <col min="5896" max="5896" width="17" style="882" customWidth="1"/>
    <col min="5897" max="5903" width="16.7109375" style="882" customWidth="1"/>
    <col min="5904" max="5904" width="18" style="882" customWidth="1"/>
    <col min="5905" max="5906" width="10.7109375" style="882" customWidth="1"/>
    <col min="5907" max="5907" width="9.140625" style="882" customWidth="1"/>
    <col min="5908" max="5908" width="12.85546875" style="882" customWidth="1"/>
    <col min="5909" max="5909" width="23.42578125" style="882" customWidth="1"/>
    <col min="5910" max="5911" width="9.140625" style="882" customWidth="1"/>
    <col min="5912" max="5912" width="10.5703125" style="882" bestFit="1" customWidth="1"/>
    <col min="5913" max="5913" width="11.28515625" style="882" customWidth="1"/>
    <col min="5914" max="6144" width="9.140625" style="882"/>
    <col min="6145" max="6145" width="95.140625" style="882" customWidth="1"/>
    <col min="6146" max="6146" width="17" style="882" customWidth="1"/>
    <col min="6147" max="6147" width="16.7109375" style="882" customWidth="1"/>
    <col min="6148" max="6148" width="17" style="882" customWidth="1"/>
    <col min="6149" max="6149" width="16.7109375" style="882" customWidth="1"/>
    <col min="6150" max="6150" width="17" style="882" customWidth="1"/>
    <col min="6151" max="6151" width="16.7109375" style="882" customWidth="1"/>
    <col min="6152" max="6152" width="17" style="882" customWidth="1"/>
    <col min="6153" max="6159" width="16.7109375" style="882" customWidth="1"/>
    <col min="6160" max="6160" width="18" style="882" customWidth="1"/>
    <col min="6161" max="6162" width="10.7109375" style="882" customWidth="1"/>
    <col min="6163" max="6163" width="9.140625" style="882" customWidth="1"/>
    <col min="6164" max="6164" width="12.85546875" style="882" customWidth="1"/>
    <col min="6165" max="6165" width="23.42578125" style="882" customWidth="1"/>
    <col min="6166" max="6167" width="9.140625" style="882" customWidth="1"/>
    <col min="6168" max="6168" width="10.5703125" style="882" bestFit="1" customWidth="1"/>
    <col min="6169" max="6169" width="11.28515625" style="882" customWidth="1"/>
    <col min="6170" max="6400" width="9.140625" style="882"/>
    <col min="6401" max="6401" width="95.140625" style="882" customWidth="1"/>
    <col min="6402" max="6402" width="17" style="882" customWidth="1"/>
    <col min="6403" max="6403" width="16.7109375" style="882" customWidth="1"/>
    <col min="6404" max="6404" width="17" style="882" customWidth="1"/>
    <col min="6405" max="6405" width="16.7109375" style="882" customWidth="1"/>
    <col min="6406" max="6406" width="17" style="882" customWidth="1"/>
    <col min="6407" max="6407" width="16.7109375" style="882" customWidth="1"/>
    <col min="6408" max="6408" width="17" style="882" customWidth="1"/>
    <col min="6409" max="6415" width="16.7109375" style="882" customWidth="1"/>
    <col min="6416" max="6416" width="18" style="882" customWidth="1"/>
    <col min="6417" max="6418" width="10.7109375" style="882" customWidth="1"/>
    <col min="6419" max="6419" width="9.140625" style="882" customWidth="1"/>
    <col min="6420" max="6420" width="12.85546875" style="882" customWidth="1"/>
    <col min="6421" max="6421" width="23.42578125" style="882" customWidth="1"/>
    <col min="6422" max="6423" width="9.140625" style="882" customWidth="1"/>
    <col min="6424" max="6424" width="10.5703125" style="882" bestFit="1" customWidth="1"/>
    <col min="6425" max="6425" width="11.28515625" style="882" customWidth="1"/>
    <col min="6426" max="6656" width="9.140625" style="882"/>
    <col min="6657" max="6657" width="95.140625" style="882" customWidth="1"/>
    <col min="6658" max="6658" width="17" style="882" customWidth="1"/>
    <col min="6659" max="6659" width="16.7109375" style="882" customWidth="1"/>
    <col min="6660" max="6660" width="17" style="882" customWidth="1"/>
    <col min="6661" max="6661" width="16.7109375" style="882" customWidth="1"/>
    <col min="6662" max="6662" width="17" style="882" customWidth="1"/>
    <col min="6663" max="6663" width="16.7109375" style="882" customWidth="1"/>
    <col min="6664" max="6664" width="17" style="882" customWidth="1"/>
    <col min="6665" max="6671" width="16.7109375" style="882" customWidth="1"/>
    <col min="6672" max="6672" width="18" style="882" customWidth="1"/>
    <col min="6673" max="6674" width="10.7109375" style="882" customWidth="1"/>
    <col min="6675" max="6675" width="9.140625" style="882" customWidth="1"/>
    <col min="6676" max="6676" width="12.85546875" style="882" customWidth="1"/>
    <col min="6677" max="6677" width="23.42578125" style="882" customWidth="1"/>
    <col min="6678" max="6679" width="9.140625" style="882" customWidth="1"/>
    <col min="6680" max="6680" width="10.5703125" style="882" bestFit="1" customWidth="1"/>
    <col min="6681" max="6681" width="11.28515625" style="882" customWidth="1"/>
    <col min="6682" max="6912" width="9.140625" style="882"/>
    <col min="6913" max="6913" width="95.140625" style="882" customWidth="1"/>
    <col min="6914" max="6914" width="17" style="882" customWidth="1"/>
    <col min="6915" max="6915" width="16.7109375" style="882" customWidth="1"/>
    <col min="6916" max="6916" width="17" style="882" customWidth="1"/>
    <col min="6917" max="6917" width="16.7109375" style="882" customWidth="1"/>
    <col min="6918" max="6918" width="17" style="882" customWidth="1"/>
    <col min="6919" max="6919" width="16.7109375" style="882" customWidth="1"/>
    <col min="6920" max="6920" width="17" style="882" customWidth="1"/>
    <col min="6921" max="6927" width="16.7109375" style="882" customWidth="1"/>
    <col min="6928" max="6928" width="18" style="882" customWidth="1"/>
    <col min="6929" max="6930" width="10.7109375" style="882" customWidth="1"/>
    <col min="6931" max="6931" width="9.140625" style="882" customWidth="1"/>
    <col min="6932" max="6932" width="12.85546875" style="882" customWidth="1"/>
    <col min="6933" max="6933" width="23.42578125" style="882" customWidth="1"/>
    <col min="6934" max="6935" width="9.140625" style="882" customWidth="1"/>
    <col min="6936" max="6936" width="10.5703125" style="882" bestFit="1" customWidth="1"/>
    <col min="6937" max="6937" width="11.28515625" style="882" customWidth="1"/>
    <col min="6938" max="7168" width="9.140625" style="882"/>
    <col min="7169" max="7169" width="95.140625" style="882" customWidth="1"/>
    <col min="7170" max="7170" width="17" style="882" customWidth="1"/>
    <col min="7171" max="7171" width="16.7109375" style="882" customWidth="1"/>
    <col min="7172" max="7172" width="17" style="882" customWidth="1"/>
    <col min="7173" max="7173" width="16.7109375" style="882" customWidth="1"/>
    <col min="7174" max="7174" width="17" style="882" customWidth="1"/>
    <col min="7175" max="7175" width="16.7109375" style="882" customWidth="1"/>
    <col min="7176" max="7176" width="17" style="882" customWidth="1"/>
    <col min="7177" max="7183" width="16.7109375" style="882" customWidth="1"/>
    <col min="7184" max="7184" width="18" style="882" customWidth="1"/>
    <col min="7185" max="7186" width="10.7109375" style="882" customWidth="1"/>
    <col min="7187" max="7187" width="9.140625" style="882" customWidth="1"/>
    <col min="7188" max="7188" width="12.85546875" style="882" customWidth="1"/>
    <col min="7189" max="7189" width="23.42578125" style="882" customWidth="1"/>
    <col min="7190" max="7191" width="9.140625" style="882" customWidth="1"/>
    <col min="7192" max="7192" width="10.5703125" style="882" bestFit="1" customWidth="1"/>
    <col min="7193" max="7193" width="11.28515625" style="882" customWidth="1"/>
    <col min="7194" max="7424" width="9.140625" style="882"/>
    <col min="7425" max="7425" width="95.140625" style="882" customWidth="1"/>
    <col min="7426" max="7426" width="17" style="882" customWidth="1"/>
    <col min="7427" max="7427" width="16.7109375" style="882" customWidth="1"/>
    <col min="7428" max="7428" width="17" style="882" customWidth="1"/>
    <col min="7429" max="7429" width="16.7109375" style="882" customWidth="1"/>
    <col min="7430" max="7430" width="17" style="882" customWidth="1"/>
    <col min="7431" max="7431" width="16.7109375" style="882" customWidth="1"/>
    <col min="7432" max="7432" width="17" style="882" customWidth="1"/>
    <col min="7433" max="7439" width="16.7109375" style="882" customWidth="1"/>
    <col min="7440" max="7440" width="18" style="882" customWidth="1"/>
    <col min="7441" max="7442" width="10.7109375" style="882" customWidth="1"/>
    <col min="7443" max="7443" width="9.140625" style="882" customWidth="1"/>
    <col min="7444" max="7444" width="12.85546875" style="882" customWidth="1"/>
    <col min="7445" max="7445" width="23.42578125" style="882" customWidth="1"/>
    <col min="7446" max="7447" width="9.140625" style="882" customWidth="1"/>
    <col min="7448" max="7448" width="10.5703125" style="882" bestFit="1" customWidth="1"/>
    <col min="7449" max="7449" width="11.28515625" style="882" customWidth="1"/>
    <col min="7450" max="7680" width="9.140625" style="882"/>
    <col min="7681" max="7681" width="95.140625" style="882" customWidth="1"/>
    <col min="7682" max="7682" width="17" style="882" customWidth="1"/>
    <col min="7683" max="7683" width="16.7109375" style="882" customWidth="1"/>
    <col min="7684" max="7684" width="17" style="882" customWidth="1"/>
    <col min="7685" max="7685" width="16.7109375" style="882" customWidth="1"/>
    <col min="7686" max="7686" width="17" style="882" customWidth="1"/>
    <col min="7687" max="7687" width="16.7109375" style="882" customWidth="1"/>
    <col min="7688" max="7688" width="17" style="882" customWidth="1"/>
    <col min="7689" max="7695" width="16.7109375" style="882" customWidth="1"/>
    <col min="7696" max="7696" width="18" style="882" customWidth="1"/>
    <col min="7697" max="7698" width="10.7109375" style="882" customWidth="1"/>
    <col min="7699" max="7699" width="9.140625" style="882" customWidth="1"/>
    <col min="7700" max="7700" width="12.85546875" style="882" customWidth="1"/>
    <col min="7701" max="7701" width="23.42578125" style="882" customWidth="1"/>
    <col min="7702" max="7703" width="9.140625" style="882" customWidth="1"/>
    <col min="7704" max="7704" width="10.5703125" style="882" bestFit="1" customWidth="1"/>
    <col min="7705" max="7705" width="11.28515625" style="882" customWidth="1"/>
    <col min="7706" max="7936" width="9.140625" style="882"/>
    <col min="7937" max="7937" width="95.140625" style="882" customWidth="1"/>
    <col min="7938" max="7938" width="17" style="882" customWidth="1"/>
    <col min="7939" max="7939" width="16.7109375" style="882" customWidth="1"/>
    <col min="7940" max="7940" width="17" style="882" customWidth="1"/>
    <col min="7941" max="7941" width="16.7109375" style="882" customWidth="1"/>
    <col min="7942" max="7942" width="17" style="882" customWidth="1"/>
    <col min="7943" max="7943" width="16.7109375" style="882" customWidth="1"/>
    <col min="7944" max="7944" width="17" style="882" customWidth="1"/>
    <col min="7945" max="7951" width="16.7109375" style="882" customWidth="1"/>
    <col min="7952" max="7952" width="18" style="882" customWidth="1"/>
    <col min="7953" max="7954" width="10.7109375" style="882" customWidth="1"/>
    <col min="7955" max="7955" width="9.140625" style="882" customWidth="1"/>
    <col min="7956" max="7956" width="12.85546875" style="882" customWidth="1"/>
    <col min="7957" max="7957" width="23.42578125" style="882" customWidth="1"/>
    <col min="7958" max="7959" width="9.140625" style="882" customWidth="1"/>
    <col min="7960" max="7960" width="10.5703125" style="882" bestFit="1" customWidth="1"/>
    <col min="7961" max="7961" width="11.28515625" style="882" customWidth="1"/>
    <col min="7962" max="8192" width="9.140625" style="882"/>
    <col min="8193" max="8193" width="95.140625" style="882" customWidth="1"/>
    <col min="8194" max="8194" width="17" style="882" customWidth="1"/>
    <col min="8195" max="8195" width="16.7109375" style="882" customWidth="1"/>
    <col min="8196" max="8196" width="17" style="882" customWidth="1"/>
    <col min="8197" max="8197" width="16.7109375" style="882" customWidth="1"/>
    <col min="8198" max="8198" width="17" style="882" customWidth="1"/>
    <col min="8199" max="8199" width="16.7109375" style="882" customWidth="1"/>
    <col min="8200" max="8200" width="17" style="882" customWidth="1"/>
    <col min="8201" max="8207" width="16.7109375" style="882" customWidth="1"/>
    <col min="8208" max="8208" width="18" style="882" customWidth="1"/>
    <col min="8209" max="8210" width="10.7109375" style="882" customWidth="1"/>
    <col min="8211" max="8211" width="9.140625" style="882" customWidth="1"/>
    <col min="8212" max="8212" width="12.85546875" style="882" customWidth="1"/>
    <col min="8213" max="8213" width="23.42578125" style="882" customWidth="1"/>
    <col min="8214" max="8215" width="9.140625" style="882" customWidth="1"/>
    <col min="8216" max="8216" width="10.5703125" style="882" bestFit="1" customWidth="1"/>
    <col min="8217" max="8217" width="11.28515625" style="882" customWidth="1"/>
    <col min="8218" max="8448" width="9.140625" style="882"/>
    <col min="8449" max="8449" width="95.140625" style="882" customWidth="1"/>
    <col min="8450" max="8450" width="17" style="882" customWidth="1"/>
    <col min="8451" max="8451" width="16.7109375" style="882" customWidth="1"/>
    <col min="8452" max="8452" width="17" style="882" customWidth="1"/>
    <col min="8453" max="8453" width="16.7109375" style="882" customWidth="1"/>
    <col min="8454" max="8454" width="17" style="882" customWidth="1"/>
    <col min="8455" max="8455" width="16.7109375" style="882" customWidth="1"/>
    <col min="8456" max="8456" width="17" style="882" customWidth="1"/>
    <col min="8457" max="8463" width="16.7109375" style="882" customWidth="1"/>
    <col min="8464" max="8464" width="18" style="882" customWidth="1"/>
    <col min="8465" max="8466" width="10.7109375" style="882" customWidth="1"/>
    <col min="8467" max="8467" width="9.140625" style="882" customWidth="1"/>
    <col min="8468" max="8468" width="12.85546875" style="882" customWidth="1"/>
    <col min="8469" max="8469" width="23.42578125" style="882" customWidth="1"/>
    <col min="8470" max="8471" width="9.140625" style="882" customWidth="1"/>
    <col min="8472" max="8472" width="10.5703125" style="882" bestFit="1" customWidth="1"/>
    <col min="8473" max="8473" width="11.28515625" style="882" customWidth="1"/>
    <col min="8474" max="8704" width="9.140625" style="882"/>
    <col min="8705" max="8705" width="95.140625" style="882" customWidth="1"/>
    <col min="8706" max="8706" width="17" style="882" customWidth="1"/>
    <col min="8707" max="8707" width="16.7109375" style="882" customWidth="1"/>
    <col min="8708" max="8708" width="17" style="882" customWidth="1"/>
    <col min="8709" max="8709" width="16.7109375" style="882" customWidth="1"/>
    <col min="8710" max="8710" width="17" style="882" customWidth="1"/>
    <col min="8711" max="8711" width="16.7109375" style="882" customWidth="1"/>
    <col min="8712" max="8712" width="17" style="882" customWidth="1"/>
    <col min="8713" max="8719" width="16.7109375" style="882" customWidth="1"/>
    <col min="8720" max="8720" width="18" style="882" customWidth="1"/>
    <col min="8721" max="8722" width="10.7109375" style="882" customWidth="1"/>
    <col min="8723" max="8723" width="9.140625" style="882" customWidth="1"/>
    <col min="8724" max="8724" width="12.85546875" style="882" customWidth="1"/>
    <col min="8725" max="8725" width="23.42578125" style="882" customWidth="1"/>
    <col min="8726" max="8727" width="9.140625" style="882" customWidth="1"/>
    <col min="8728" max="8728" width="10.5703125" style="882" bestFit="1" customWidth="1"/>
    <col min="8729" max="8729" width="11.28515625" style="882" customWidth="1"/>
    <col min="8730" max="8960" width="9.140625" style="882"/>
    <col min="8961" max="8961" width="95.140625" style="882" customWidth="1"/>
    <col min="8962" max="8962" width="17" style="882" customWidth="1"/>
    <col min="8963" max="8963" width="16.7109375" style="882" customWidth="1"/>
    <col min="8964" max="8964" width="17" style="882" customWidth="1"/>
    <col min="8965" max="8965" width="16.7109375" style="882" customWidth="1"/>
    <col min="8966" max="8966" width="17" style="882" customWidth="1"/>
    <col min="8967" max="8967" width="16.7109375" style="882" customWidth="1"/>
    <col min="8968" max="8968" width="17" style="882" customWidth="1"/>
    <col min="8969" max="8975" width="16.7109375" style="882" customWidth="1"/>
    <col min="8976" max="8976" width="18" style="882" customWidth="1"/>
    <col min="8977" max="8978" width="10.7109375" style="882" customWidth="1"/>
    <col min="8979" max="8979" width="9.140625" style="882" customWidth="1"/>
    <col min="8980" max="8980" width="12.85546875" style="882" customWidth="1"/>
    <col min="8981" max="8981" width="23.42578125" style="882" customWidth="1"/>
    <col min="8982" max="8983" width="9.140625" style="882" customWidth="1"/>
    <col min="8984" max="8984" width="10.5703125" style="882" bestFit="1" customWidth="1"/>
    <col min="8985" max="8985" width="11.28515625" style="882" customWidth="1"/>
    <col min="8986" max="9216" width="9.140625" style="882"/>
    <col min="9217" max="9217" width="95.140625" style="882" customWidth="1"/>
    <col min="9218" max="9218" width="17" style="882" customWidth="1"/>
    <col min="9219" max="9219" width="16.7109375" style="882" customWidth="1"/>
    <col min="9220" max="9220" width="17" style="882" customWidth="1"/>
    <col min="9221" max="9221" width="16.7109375" style="882" customWidth="1"/>
    <col min="9222" max="9222" width="17" style="882" customWidth="1"/>
    <col min="9223" max="9223" width="16.7109375" style="882" customWidth="1"/>
    <col min="9224" max="9224" width="17" style="882" customWidth="1"/>
    <col min="9225" max="9231" width="16.7109375" style="882" customWidth="1"/>
    <col min="9232" max="9232" width="18" style="882" customWidth="1"/>
    <col min="9233" max="9234" width="10.7109375" style="882" customWidth="1"/>
    <col min="9235" max="9235" width="9.140625" style="882" customWidth="1"/>
    <col min="9236" max="9236" width="12.85546875" style="882" customWidth="1"/>
    <col min="9237" max="9237" width="23.42578125" style="882" customWidth="1"/>
    <col min="9238" max="9239" width="9.140625" style="882" customWidth="1"/>
    <col min="9240" max="9240" width="10.5703125" style="882" bestFit="1" customWidth="1"/>
    <col min="9241" max="9241" width="11.28515625" style="882" customWidth="1"/>
    <col min="9242" max="9472" width="9.140625" style="882"/>
    <col min="9473" max="9473" width="95.140625" style="882" customWidth="1"/>
    <col min="9474" max="9474" width="17" style="882" customWidth="1"/>
    <col min="9475" max="9475" width="16.7109375" style="882" customWidth="1"/>
    <col min="9476" max="9476" width="17" style="882" customWidth="1"/>
    <col min="9477" max="9477" width="16.7109375" style="882" customWidth="1"/>
    <col min="9478" max="9478" width="17" style="882" customWidth="1"/>
    <col min="9479" max="9479" width="16.7109375" style="882" customWidth="1"/>
    <col min="9480" max="9480" width="17" style="882" customWidth="1"/>
    <col min="9481" max="9487" width="16.7109375" style="882" customWidth="1"/>
    <col min="9488" max="9488" width="18" style="882" customWidth="1"/>
    <col min="9489" max="9490" width="10.7109375" style="882" customWidth="1"/>
    <col min="9491" max="9491" width="9.140625" style="882" customWidth="1"/>
    <col min="9492" max="9492" width="12.85546875" style="882" customWidth="1"/>
    <col min="9493" max="9493" width="23.42578125" style="882" customWidth="1"/>
    <col min="9494" max="9495" width="9.140625" style="882" customWidth="1"/>
    <col min="9496" max="9496" width="10.5703125" style="882" bestFit="1" customWidth="1"/>
    <col min="9497" max="9497" width="11.28515625" style="882" customWidth="1"/>
    <col min="9498" max="9728" width="9.140625" style="882"/>
    <col min="9729" max="9729" width="95.140625" style="882" customWidth="1"/>
    <col min="9730" max="9730" width="17" style="882" customWidth="1"/>
    <col min="9731" max="9731" width="16.7109375" style="882" customWidth="1"/>
    <col min="9732" max="9732" width="17" style="882" customWidth="1"/>
    <col min="9733" max="9733" width="16.7109375" style="882" customWidth="1"/>
    <col min="9734" max="9734" width="17" style="882" customWidth="1"/>
    <col min="9735" max="9735" width="16.7109375" style="882" customWidth="1"/>
    <col min="9736" max="9736" width="17" style="882" customWidth="1"/>
    <col min="9737" max="9743" width="16.7109375" style="882" customWidth="1"/>
    <col min="9744" max="9744" width="18" style="882" customWidth="1"/>
    <col min="9745" max="9746" width="10.7109375" style="882" customWidth="1"/>
    <col min="9747" max="9747" width="9.140625" style="882" customWidth="1"/>
    <col min="9748" max="9748" width="12.85546875" style="882" customWidth="1"/>
    <col min="9749" max="9749" width="23.42578125" style="882" customWidth="1"/>
    <col min="9750" max="9751" width="9.140625" style="882" customWidth="1"/>
    <col min="9752" max="9752" width="10.5703125" style="882" bestFit="1" customWidth="1"/>
    <col min="9753" max="9753" width="11.28515625" style="882" customWidth="1"/>
    <col min="9754" max="9984" width="9.140625" style="882"/>
    <col min="9985" max="9985" width="95.140625" style="882" customWidth="1"/>
    <col min="9986" max="9986" width="17" style="882" customWidth="1"/>
    <col min="9987" max="9987" width="16.7109375" style="882" customWidth="1"/>
    <col min="9988" max="9988" width="17" style="882" customWidth="1"/>
    <col min="9989" max="9989" width="16.7109375" style="882" customWidth="1"/>
    <col min="9990" max="9990" width="17" style="882" customWidth="1"/>
    <col min="9991" max="9991" width="16.7109375" style="882" customWidth="1"/>
    <col min="9992" max="9992" width="17" style="882" customWidth="1"/>
    <col min="9993" max="9999" width="16.7109375" style="882" customWidth="1"/>
    <col min="10000" max="10000" width="18" style="882" customWidth="1"/>
    <col min="10001" max="10002" width="10.7109375" style="882" customWidth="1"/>
    <col min="10003" max="10003" width="9.140625" style="882" customWidth="1"/>
    <col min="10004" max="10004" width="12.85546875" style="882" customWidth="1"/>
    <col min="10005" max="10005" width="23.42578125" style="882" customWidth="1"/>
    <col min="10006" max="10007" width="9.140625" style="882" customWidth="1"/>
    <col min="10008" max="10008" width="10.5703125" style="882" bestFit="1" customWidth="1"/>
    <col min="10009" max="10009" width="11.28515625" style="882" customWidth="1"/>
    <col min="10010" max="10240" width="9.140625" style="882"/>
    <col min="10241" max="10241" width="95.140625" style="882" customWidth="1"/>
    <col min="10242" max="10242" width="17" style="882" customWidth="1"/>
    <col min="10243" max="10243" width="16.7109375" style="882" customWidth="1"/>
    <col min="10244" max="10244" width="17" style="882" customWidth="1"/>
    <col min="10245" max="10245" width="16.7109375" style="882" customWidth="1"/>
    <col min="10246" max="10246" width="17" style="882" customWidth="1"/>
    <col min="10247" max="10247" width="16.7109375" style="882" customWidth="1"/>
    <col min="10248" max="10248" width="17" style="882" customWidth="1"/>
    <col min="10249" max="10255" width="16.7109375" style="882" customWidth="1"/>
    <col min="10256" max="10256" width="18" style="882" customWidth="1"/>
    <col min="10257" max="10258" width="10.7109375" style="882" customWidth="1"/>
    <col min="10259" max="10259" width="9.140625" style="882" customWidth="1"/>
    <col min="10260" max="10260" width="12.85546875" style="882" customWidth="1"/>
    <col min="10261" max="10261" width="23.42578125" style="882" customWidth="1"/>
    <col min="10262" max="10263" width="9.140625" style="882" customWidth="1"/>
    <col min="10264" max="10264" width="10.5703125" style="882" bestFit="1" customWidth="1"/>
    <col min="10265" max="10265" width="11.28515625" style="882" customWidth="1"/>
    <col min="10266" max="10496" width="9.140625" style="882"/>
    <col min="10497" max="10497" width="95.140625" style="882" customWidth="1"/>
    <col min="10498" max="10498" width="17" style="882" customWidth="1"/>
    <col min="10499" max="10499" width="16.7109375" style="882" customWidth="1"/>
    <col min="10500" max="10500" width="17" style="882" customWidth="1"/>
    <col min="10501" max="10501" width="16.7109375" style="882" customWidth="1"/>
    <col min="10502" max="10502" width="17" style="882" customWidth="1"/>
    <col min="10503" max="10503" width="16.7109375" style="882" customWidth="1"/>
    <col min="10504" max="10504" width="17" style="882" customWidth="1"/>
    <col min="10505" max="10511" width="16.7109375" style="882" customWidth="1"/>
    <col min="10512" max="10512" width="18" style="882" customWidth="1"/>
    <col min="10513" max="10514" width="10.7109375" style="882" customWidth="1"/>
    <col min="10515" max="10515" width="9.140625" style="882" customWidth="1"/>
    <col min="10516" max="10516" width="12.85546875" style="882" customWidth="1"/>
    <col min="10517" max="10517" width="23.42578125" style="882" customWidth="1"/>
    <col min="10518" max="10519" width="9.140625" style="882" customWidth="1"/>
    <col min="10520" max="10520" width="10.5703125" style="882" bestFit="1" customWidth="1"/>
    <col min="10521" max="10521" width="11.28515625" style="882" customWidth="1"/>
    <col min="10522" max="10752" width="9.140625" style="882"/>
    <col min="10753" max="10753" width="95.140625" style="882" customWidth="1"/>
    <col min="10754" max="10754" width="17" style="882" customWidth="1"/>
    <col min="10755" max="10755" width="16.7109375" style="882" customWidth="1"/>
    <col min="10756" max="10756" width="17" style="882" customWidth="1"/>
    <col min="10757" max="10757" width="16.7109375" style="882" customWidth="1"/>
    <col min="10758" max="10758" width="17" style="882" customWidth="1"/>
    <col min="10759" max="10759" width="16.7109375" style="882" customWidth="1"/>
    <col min="10760" max="10760" width="17" style="882" customWidth="1"/>
    <col min="10761" max="10767" width="16.7109375" style="882" customWidth="1"/>
    <col min="10768" max="10768" width="18" style="882" customWidth="1"/>
    <col min="10769" max="10770" width="10.7109375" style="882" customWidth="1"/>
    <col min="10771" max="10771" width="9.140625" style="882" customWidth="1"/>
    <col min="10772" max="10772" width="12.85546875" style="882" customWidth="1"/>
    <col min="10773" max="10773" width="23.42578125" style="882" customWidth="1"/>
    <col min="10774" max="10775" width="9.140625" style="882" customWidth="1"/>
    <col min="10776" max="10776" width="10.5703125" style="882" bestFit="1" customWidth="1"/>
    <col min="10777" max="10777" width="11.28515625" style="882" customWidth="1"/>
    <col min="10778" max="11008" width="9.140625" style="882"/>
    <col min="11009" max="11009" width="95.140625" style="882" customWidth="1"/>
    <col min="11010" max="11010" width="17" style="882" customWidth="1"/>
    <col min="11011" max="11011" width="16.7109375" style="882" customWidth="1"/>
    <col min="11012" max="11012" width="17" style="882" customWidth="1"/>
    <col min="11013" max="11013" width="16.7109375" style="882" customWidth="1"/>
    <col min="11014" max="11014" width="17" style="882" customWidth="1"/>
    <col min="11015" max="11015" width="16.7109375" style="882" customWidth="1"/>
    <col min="11016" max="11016" width="17" style="882" customWidth="1"/>
    <col min="11017" max="11023" width="16.7109375" style="882" customWidth="1"/>
    <col min="11024" max="11024" width="18" style="882" customWidth="1"/>
    <col min="11025" max="11026" width="10.7109375" style="882" customWidth="1"/>
    <col min="11027" max="11027" width="9.140625" style="882" customWidth="1"/>
    <col min="11028" max="11028" width="12.85546875" style="882" customWidth="1"/>
    <col min="11029" max="11029" width="23.42578125" style="882" customWidth="1"/>
    <col min="11030" max="11031" width="9.140625" style="882" customWidth="1"/>
    <col min="11032" max="11032" width="10.5703125" style="882" bestFit="1" customWidth="1"/>
    <col min="11033" max="11033" width="11.28515625" style="882" customWidth="1"/>
    <col min="11034" max="11264" width="9.140625" style="882"/>
    <col min="11265" max="11265" width="95.140625" style="882" customWidth="1"/>
    <col min="11266" max="11266" width="17" style="882" customWidth="1"/>
    <col min="11267" max="11267" width="16.7109375" style="882" customWidth="1"/>
    <col min="11268" max="11268" width="17" style="882" customWidth="1"/>
    <col min="11269" max="11269" width="16.7109375" style="882" customWidth="1"/>
    <col min="11270" max="11270" width="17" style="882" customWidth="1"/>
    <col min="11271" max="11271" width="16.7109375" style="882" customWidth="1"/>
    <col min="11272" max="11272" width="17" style="882" customWidth="1"/>
    <col min="11273" max="11279" width="16.7109375" style="882" customWidth="1"/>
    <col min="11280" max="11280" width="18" style="882" customWidth="1"/>
    <col min="11281" max="11282" width="10.7109375" style="882" customWidth="1"/>
    <col min="11283" max="11283" width="9.140625" style="882" customWidth="1"/>
    <col min="11284" max="11284" width="12.85546875" style="882" customWidth="1"/>
    <col min="11285" max="11285" width="23.42578125" style="882" customWidth="1"/>
    <col min="11286" max="11287" width="9.140625" style="882" customWidth="1"/>
    <col min="11288" max="11288" width="10.5703125" style="882" bestFit="1" customWidth="1"/>
    <col min="11289" max="11289" width="11.28515625" style="882" customWidth="1"/>
    <col min="11290" max="11520" width="9.140625" style="882"/>
    <col min="11521" max="11521" width="95.140625" style="882" customWidth="1"/>
    <col min="11522" max="11522" width="17" style="882" customWidth="1"/>
    <col min="11523" max="11523" width="16.7109375" style="882" customWidth="1"/>
    <col min="11524" max="11524" width="17" style="882" customWidth="1"/>
    <col min="11525" max="11525" width="16.7109375" style="882" customWidth="1"/>
    <col min="11526" max="11526" width="17" style="882" customWidth="1"/>
    <col min="11527" max="11527" width="16.7109375" style="882" customWidth="1"/>
    <col min="11528" max="11528" width="17" style="882" customWidth="1"/>
    <col min="11529" max="11535" width="16.7109375" style="882" customWidth="1"/>
    <col min="11536" max="11536" width="18" style="882" customWidth="1"/>
    <col min="11537" max="11538" width="10.7109375" style="882" customWidth="1"/>
    <col min="11539" max="11539" width="9.140625" style="882" customWidth="1"/>
    <col min="11540" max="11540" width="12.85546875" style="882" customWidth="1"/>
    <col min="11541" max="11541" width="23.42578125" style="882" customWidth="1"/>
    <col min="11542" max="11543" width="9.140625" style="882" customWidth="1"/>
    <col min="11544" max="11544" width="10.5703125" style="882" bestFit="1" customWidth="1"/>
    <col min="11545" max="11545" width="11.28515625" style="882" customWidth="1"/>
    <col min="11546" max="11776" width="9.140625" style="882"/>
    <col min="11777" max="11777" width="95.140625" style="882" customWidth="1"/>
    <col min="11778" max="11778" width="17" style="882" customWidth="1"/>
    <col min="11779" max="11779" width="16.7109375" style="882" customWidth="1"/>
    <col min="11780" max="11780" width="17" style="882" customWidth="1"/>
    <col min="11781" max="11781" width="16.7109375" style="882" customWidth="1"/>
    <col min="11782" max="11782" width="17" style="882" customWidth="1"/>
    <col min="11783" max="11783" width="16.7109375" style="882" customWidth="1"/>
    <col min="11784" max="11784" width="17" style="882" customWidth="1"/>
    <col min="11785" max="11791" width="16.7109375" style="882" customWidth="1"/>
    <col min="11792" max="11792" width="18" style="882" customWidth="1"/>
    <col min="11793" max="11794" width="10.7109375" style="882" customWidth="1"/>
    <col min="11795" max="11795" width="9.140625" style="882" customWidth="1"/>
    <col min="11796" max="11796" width="12.85546875" style="882" customWidth="1"/>
    <col min="11797" max="11797" width="23.42578125" style="882" customWidth="1"/>
    <col min="11798" max="11799" width="9.140625" style="882" customWidth="1"/>
    <col min="11800" max="11800" width="10.5703125" style="882" bestFit="1" customWidth="1"/>
    <col min="11801" max="11801" width="11.28515625" style="882" customWidth="1"/>
    <col min="11802" max="12032" width="9.140625" style="882"/>
    <col min="12033" max="12033" width="95.140625" style="882" customWidth="1"/>
    <col min="12034" max="12034" width="17" style="882" customWidth="1"/>
    <col min="12035" max="12035" width="16.7109375" style="882" customWidth="1"/>
    <col min="12036" max="12036" width="17" style="882" customWidth="1"/>
    <col min="12037" max="12037" width="16.7109375" style="882" customWidth="1"/>
    <col min="12038" max="12038" width="17" style="882" customWidth="1"/>
    <col min="12039" max="12039" width="16.7109375" style="882" customWidth="1"/>
    <col min="12040" max="12040" width="17" style="882" customWidth="1"/>
    <col min="12041" max="12047" width="16.7109375" style="882" customWidth="1"/>
    <col min="12048" max="12048" width="18" style="882" customWidth="1"/>
    <col min="12049" max="12050" width="10.7109375" style="882" customWidth="1"/>
    <col min="12051" max="12051" width="9.140625" style="882" customWidth="1"/>
    <col min="12052" max="12052" width="12.85546875" style="882" customWidth="1"/>
    <col min="12053" max="12053" width="23.42578125" style="882" customWidth="1"/>
    <col min="12054" max="12055" width="9.140625" style="882" customWidth="1"/>
    <col min="12056" max="12056" width="10.5703125" style="882" bestFit="1" customWidth="1"/>
    <col min="12057" max="12057" width="11.28515625" style="882" customWidth="1"/>
    <col min="12058" max="12288" width="9.140625" style="882"/>
    <col min="12289" max="12289" width="95.140625" style="882" customWidth="1"/>
    <col min="12290" max="12290" width="17" style="882" customWidth="1"/>
    <col min="12291" max="12291" width="16.7109375" style="882" customWidth="1"/>
    <col min="12292" max="12292" width="17" style="882" customWidth="1"/>
    <col min="12293" max="12293" width="16.7109375" style="882" customWidth="1"/>
    <col min="12294" max="12294" width="17" style="882" customWidth="1"/>
    <col min="12295" max="12295" width="16.7109375" style="882" customWidth="1"/>
    <col min="12296" max="12296" width="17" style="882" customWidth="1"/>
    <col min="12297" max="12303" width="16.7109375" style="882" customWidth="1"/>
    <col min="12304" max="12304" width="18" style="882" customWidth="1"/>
    <col min="12305" max="12306" width="10.7109375" style="882" customWidth="1"/>
    <col min="12307" max="12307" width="9.140625" style="882" customWidth="1"/>
    <col min="12308" max="12308" width="12.85546875" style="882" customWidth="1"/>
    <col min="12309" max="12309" width="23.42578125" style="882" customWidth="1"/>
    <col min="12310" max="12311" width="9.140625" style="882" customWidth="1"/>
    <col min="12312" max="12312" width="10.5703125" style="882" bestFit="1" customWidth="1"/>
    <col min="12313" max="12313" width="11.28515625" style="882" customWidth="1"/>
    <col min="12314" max="12544" width="9.140625" style="882"/>
    <col min="12545" max="12545" width="95.140625" style="882" customWidth="1"/>
    <col min="12546" max="12546" width="17" style="882" customWidth="1"/>
    <col min="12547" max="12547" width="16.7109375" style="882" customWidth="1"/>
    <col min="12548" max="12548" width="17" style="882" customWidth="1"/>
    <col min="12549" max="12549" width="16.7109375" style="882" customWidth="1"/>
    <col min="12550" max="12550" width="17" style="882" customWidth="1"/>
    <col min="12551" max="12551" width="16.7109375" style="882" customWidth="1"/>
    <col min="12552" max="12552" width="17" style="882" customWidth="1"/>
    <col min="12553" max="12559" width="16.7109375" style="882" customWidth="1"/>
    <col min="12560" max="12560" width="18" style="882" customWidth="1"/>
    <col min="12561" max="12562" width="10.7109375" style="882" customWidth="1"/>
    <col min="12563" max="12563" width="9.140625" style="882" customWidth="1"/>
    <col min="12564" max="12564" width="12.85546875" style="882" customWidth="1"/>
    <col min="12565" max="12565" width="23.42578125" style="882" customWidth="1"/>
    <col min="12566" max="12567" width="9.140625" style="882" customWidth="1"/>
    <col min="12568" max="12568" width="10.5703125" style="882" bestFit="1" customWidth="1"/>
    <col min="12569" max="12569" width="11.28515625" style="882" customWidth="1"/>
    <col min="12570" max="12800" width="9.140625" style="882"/>
    <col min="12801" max="12801" width="95.140625" style="882" customWidth="1"/>
    <col min="12802" max="12802" width="17" style="882" customWidth="1"/>
    <col min="12803" max="12803" width="16.7109375" style="882" customWidth="1"/>
    <col min="12804" max="12804" width="17" style="882" customWidth="1"/>
    <col min="12805" max="12805" width="16.7109375" style="882" customWidth="1"/>
    <col min="12806" max="12806" width="17" style="882" customWidth="1"/>
    <col min="12807" max="12807" width="16.7109375" style="882" customWidth="1"/>
    <col min="12808" max="12808" width="17" style="882" customWidth="1"/>
    <col min="12809" max="12815" width="16.7109375" style="882" customWidth="1"/>
    <col min="12816" max="12816" width="18" style="882" customWidth="1"/>
    <col min="12817" max="12818" width="10.7109375" style="882" customWidth="1"/>
    <col min="12819" max="12819" width="9.140625" style="882" customWidth="1"/>
    <col min="12820" max="12820" width="12.85546875" style="882" customWidth="1"/>
    <col min="12821" max="12821" width="23.42578125" style="882" customWidth="1"/>
    <col min="12822" max="12823" width="9.140625" style="882" customWidth="1"/>
    <col min="12824" max="12824" width="10.5703125" style="882" bestFit="1" customWidth="1"/>
    <col min="12825" max="12825" width="11.28515625" style="882" customWidth="1"/>
    <col min="12826" max="13056" width="9.140625" style="882"/>
    <col min="13057" max="13057" width="95.140625" style="882" customWidth="1"/>
    <col min="13058" max="13058" width="17" style="882" customWidth="1"/>
    <col min="13059" max="13059" width="16.7109375" style="882" customWidth="1"/>
    <col min="13060" max="13060" width="17" style="882" customWidth="1"/>
    <col min="13061" max="13061" width="16.7109375" style="882" customWidth="1"/>
    <col min="13062" max="13062" width="17" style="882" customWidth="1"/>
    <col min="13063" max="13063" width="16.7109375" style="882" customWidth="1"/>
    <col min="13064" max="13064" width="17" style="882" customWidth="1"/>
    <col min="13065" max="13071" width="16.7109375" style="882" customWidth="1"/>
    <col min="13072" max="13072" width="18" style="882" customWidth="1"/>
    <col min="13073" max="13074" width="10.7109375" style="882" customWidth="1"/>
    <col min="13075" max="13075" width="9.140625" style="882" customWidth="1"/>
    <col min="13076" max="13076" width="12.85546875" style="882" customWidth="1"/>
    <col min="13077" max="13077" width="23.42578125" style="882" customWidth="1"/>
    <col min="13078" max="13079" width="9.140625" style="882" customWidth="1"/>
    <col min="13080" max="13080" width="10.5703125" style="882" bestFit="1" customWidth="1"/>
    <col min="13081" max="13081" width="11.28515625" style="882" customWidth="1"/>
    <col min="13082" max="13312" width="9.140625" style="882"/>
    <col min="13313" max="13313" width="95.140625" style="882" customWidth="1"/>
    <col min="13314" max="13314" width="17" style="882" customWidth="1"/>
    <col min="13315" max="13315" width="16.7109375" style="882" customWidth="1"/>
    <col min="13316" max="13316" width="17" style="882" customWidth="1"/>
    <col min="13317" max="13317" width="16.7109375" style="882" customWidth="1"/>
    <col min="13318" max="13318" width="17" style="882" customWidth="1"/>
    <col min="13319" max="13319" width="16.7109375" style="882" customWidth="1"/>
    <col min="13320" max="13320" width="17" style="882" customWidth="1"/>
    <col min="13321" max="13327" width="16.7109375" style="882" customWidth="1"/>
    <col min="13328" max="13328" width="18" style="882" customWidth="1"/>
    <col min="13329" max="13330" width="10.7109375" style="882" customWidth="1"/>
    <col min="13331" max="13331" width="9.140625" style="882" customWidth="1"/>
    <col min="13332" max="13332" width="12.85546875" style="882" customWidth="1"/>
    <col min="13333" max="13333" width="23.42578125" style="882" customWidth="1"/>
    <col min="13334" max="13335" width="9.140625" style="882" customWidth="1"/>
    <col min="13336" max="13336" width="10.5703125" style="882" bestFit="1" customWidth="1"/>
    <col min="13337" max="13337" width="11.28515625" style="882" customWidth="1"/>
    <col min="13338" max="13568" width="9.140625" style="882"/>
    <col min="13569" max="13569" width="95.140625" style="882" customWidth="1"/>
    <col min="13570" max="13570" width="17" style="882" customWidth="1"/>
    <col min="13571" max="13571" width="16.7109375" style="882" customWidth="1"/>
    <col min="13572" max="13572" width="17" style="882" customWidth="1"/>
    <col min="13573" max="13573" width="16.7109375" style="882" customWidth="1"/>
    <col min="13574" max="13574" width="17" style="882" customWidth="1"/>
    <col min="13575" max="13575" width="16.7109375" style="882" customWidth="1"/>
    <col min="13576" max="13576" width="17" style="882" customWidth="1"/>
    <col min="13577" max="13583" width="16.7109375" style="882" customWidth="1"/>
    <col min="13584" max="13584" width="18" style="882" customWidth="1"/>
    <col min="13585" max="13586" width="10.7109375" style="882" customWidth="1"/>
    <col min="13587" max="13587" width="9.140625" style="882" customWidth="1"/>
    <col min="13588" max="13588" width="12.85546875" style="882" customWidth="1"/>
    <col min="13589" max="13589" width="23.42578125" style="882" customWidth="1"/>
    <col min="13590" max="13591" width="9.140625" style="882" customWidth="1"/>
    <col min="13592" max="13592" width="10.5703125" style="882" bestFit="1" customWidth="1"/>
    <col min="13593" max="13593" width="11.28515625" style="882" customWidth="1"/>
    <col min="13594" max="13824" width="9.140625" style="882"/>
    <col min="13825" max="13825" width="95.140625" style="882" customWidth="1"/>
    <col min="13826" max="13826" width="17" style="882" customWidth="1"/>
    <col min="13827" max="13827" width="16.7109375" style="882" customWidth="1"/>
    <col min="13828" max="13828" width="17" style="882" customWidth="1"/>
    <col min="13829" max="13829" width="16.7109375" style="882" customWidth="1"/>
    <col min="13830" max="13830" width="17" style="882" customWidth="1"/>
    <col min="13831" max="13831" width="16.7109375" style="882" customWidth="1"/>
    <col min="13832" max="13832" width="17" style="882" customWidth="1"/>
    <col min="13833" max="13839" width="16.7109375" style="882" customWidth="1"/>
    <col min="13840" max="13840" width="18" style="882" customWidth="1"/>
    <col min="13841" max="13842" width="10.7109375" style="882" customWidth="1"/>
    <col min="13843" max="13843" width="9.140625" style="882" customWidth="1"/>
    <col min="13844" max="13844" width="12.85546875" style="882" customWidth="1"/>
    <col min="13845" max="13845" width="23.42578125" style="882" customWidth="1"/>
    <col min="13846" max="13847" width="9.140625" style="882" customWidth="1"/>
    <col min="13848" max="13848" width="10.5703125" style="882" bestFit="1" customWidth="1"/>
    <col min="13849" max="13849" width="11.28515625" style="882" customWidth="1"/>
    <col min="13850" max="14080" width="9.140625" style="882"/>
    <col min="14081" max="14081" width="95.140625" style="882" customWidth="1"/>
    <col min="14082" max="14082" width="17" style="882" customWidth="1"/>
    <col min="14083" max="14083" width="16.7109375" style="882" customWidth="1"/>
    <col min="14084" max="14084" width="17" style="882" customWidth="1"/>
    <col min="14085" max="14085" width="16.7109375" style="882" customWidth="1"/>
    <col min="14086" max="14086" width="17" style="882" customWidth="1"/>
    <col min="14087" max="14087" width="16.7109375" style="882" customWidth="1"/>
    <col min="14088" max="14088" width="17" style="882" customWidth="1"/>
    <col min="14089" max="14095" width="16.7109375" style="882" customWidth="1"/>
    <col min="14096" max="14096" width="18" style="882" customWidth="1"/>
    <col min="14097" max="14098" width="10.7109375" style="882" customWidth="1"/>
    <col min="14099" max="14099" width="9.140625" style="882" customWidth="1"/>
    <col min="14100" max="14100" width="12.85546875" style="882" customWidth="1"/>
    <col min="14101" max="14101" width="23.42578125" style="882" customWidth="1"/>
    <col min="14102" max="14103" width="9.140625" style="882" customWidth="1"/>
    <col min="14104" max="14104" width="10.5703125" style="882" bestFit="1" customWidth="1"/>
    <col min="14105" max="14105" width="11.28515625" style="882" customWidth="1"/>
    <col min="14106" max="14336" width="9.140625" style="882"/>
    <col min="14337" max="14337" width="95.140625" style="882" customWidth="1"/>
    <col min="14338" max="14338" width="17" style="882" customWidth="1"/>
    <col min="14339" max="14339" width="16.7109375" style="882" customWidth="1"/>
    <col min="14340" max="14340" width="17" style="882" customWidth="1"/>
    <col min="14341" max="14341" width="16.7109375" style="882" customWidth="1"/>
    <col min="14342" max="14342" width="17" style="882" customWidth="1"/>
    <col min="14343" max="14343" width="16.7109375" style="882" customWidth="1"/>
    <col min="14344" max="14344" width="17" style="882" customWidth="1"/>
    <col min="14345" max="14351" width="16.7109375" style="882" customWidth="1"/>
    <col min="14352" max="14352" width="18" style="882" customWidth="1"/>
    <col min="14353" max="14354" width="10.7109375" style="882" customWidth="1"/>
    <col min="14355" max="14355" width="9.140625" style="882" customWidth="1"/>
    <col min="14356" max="14356" width="12.85546875" style="882" customWidth="1"/>
    <col min="14357" max="14357" width="23.42578125" style="882" customWidth="1"/>
    <col min="14358" max="14359" width="9.140625" style="882" customWidth="1"/>
    <col min="14360" max="14360" width="10.5703125" style="882" bestFit="1" customWidth="1"/>
    <col min="14361" max="14361" width="11.28515625" style="882" customWidth="1"/>
    <col min="14362" max="14592" width="9.140625" style="882"/>
    <col min="14593" max="14593" width="95.140625" style="882" customWidth="1"/>
    <col min="14594" max="14594" width="17" style="882" customWidth="1"/>
    <col min="14595" max="14595" width="16.7109375" style="882" customWidth="1"/>
    <col min="14596" max="14596" width="17" style="882" customWidth="1"/>
    <col min="14597" max="14597" width="16.7109375" style="882" customWidth="1"/>
    <col min="14598" max="14598" width="17" style="882" customWidth="1"/>
    <col min="14599" max="14599" width="16.7109375" style="882" customWidth="1"/>
    <col min="14600" max="14600" width="17" style="882" customWidth="1"/>
    <col min="14601" max="14607" width="16.7109375" style="882" customWidth="1"/>
    <col min="14608" max="14608" width="18" style="882" customWidth="1"/>
    <col min="14609" max="14610" width="10.7109375" style="882" customWidth="1"/>
    <col min="14611" max="14611" width="9.140625" style="882" customWidth="1"/>
    <col min="14612" max="14612" width="12.85546875" style="882" customWidth="1"/>
    <col min="14613" max="14613" width="23.42578125" style="882" customWidth="1"/>
    <col min="14614" max="14615" width="9.140625" style="882" customWidth="1"/>
    <col min="14616" max="14616" width="10.5703125" style="882" bestFit="1" customWidth="1"/>
    <col min="14617" max="14617" width="11.28515625" style="882" customWidth="1"/>
    <col min="14618" max="14848" width="9.140625" style="882"/>
    <col min="14849" max="14849" width="95.140625" style="882" customWidth="1"/>
    <col min="14850" max="14850" width="17" style="882" customWidth="1"/>
    <col min="14851" max="14851" width="16.7109375" style="882" customWidth="1"/>
    <col min="14852" max="14852" width="17" style="882" customWidth="1"/>
    <col min="14853" max="14853" width="16.7109375" style="882" customWidth="1"/>
    <col min="14854" max="14854" width="17" style="882" customWidth="1"/>
    <col min="14855" max="14855" width="16.7109375" style="882" customWidth="1"/>
    <col min="14856" max="14856" width="17" style="882" customWidth="1"/>
    <col min="14857" max="14863" width="16.7109375" style="882" customWidth="1"/>
    <col min="14864" max="14864" width="18" style="882" customWidth="1"/>
    <col min="14865" max="14866" width="10.7109375" style="882" customWidth="1"/>
    <col min="14867" max="14867" width="9.140625" style="882" customWidth="1"/>
    <col min="14868" max="14868" width="12.85546875" style="882" customWidth="1"/>
    <col min="14869" max="14869" width="23.42578125" style="882" customWidth="1"/>
    <col min="14870" max="14871" width="9.140625" style="882" customWidth="1"/>
    <col min="14872" max="14872" width="10.5703125" style="882" bestFit="1" customWidth="1"/>
    <col min="14873" max="14873" width="11.28515625" style="882" customWidth="1"/>
    <col min="14874" max="15104" width="9.140625" style="882"/>
    <col min="15105" max="15105" width="95.140625" style="882" customWidth="1"/>
    <col min="15106" max="15106" width="17" style="882" customWidth="1"/>
    <col min="15107" max="15107" width="16.7109375" style="882" customWidth="1"/>
    <col min="15108" max="15108" width="17" style="882" customWidth="1"/>
    <col min="15109" max="15109" width="16.7109375" style="882" customWidth="1"/>
    <col min="15110" max="15110" width="17" style="882" customWidth="1"/>
    <col min="15111" max="15111" width="16.7109375" style="882" customWidth="1"/>
    <col min="15112" max="15112" width="17" style="882" customWidth="1"/>
    <col min="15113" max="15119" width="16.7109375" style="882" customWidth="1"/>
    <col min="15120" max="15120" width="18" style="882" customWidth="1"/>
    <col min="15121" max="15122" width="10.7109375" style="882" customWidth="1"/>
    <col min="15123" max="15123" width="9.140625" style="882" customWidth="1"/>
    <col min="15124" max="15124" width="12.85546875" style="882" customWidth="1"/>
    <col min="15125" max="15125" width="23.42578125" style="882" customWidth="1"/>
    <col min="15126" max="15127" width="9.140625" style="882" customWidth="1"/>
    <col min="15128" max="15128" width="10.5703125" style="882" bestFit="1" customWidth="1"/>
    <col min="15129" max="15129" width="11.28515625" style="882" customWidth="1"/>
    <col min="15130" max="15360" width="9.140625" style="882"/>
    <col min="15361" max="15361" width="95.140625" style="882" customWidth="1"/>
    <col min="15362" max="15362" width="17" style="882" customWidth="1"/>
    <col min="15363" max="15363" width="16.7109375" style="882" customWidth="1"/>
    <col min="15364" max="15364" width="17" style="882" customWidth="1"/>
    <col min="15365" max="15365" width="16.7109375" style="882" customWidth="1"/>
    <col min="15366" max="15366" width="17" style="882" customWidth="1"/>
    <col min="15367" max="15367" width="16.7109375" style="882" customWidth="1"/>
    <col min="15368" max="15368" width="17" style="882" customWidth="1"/>
    <col min="15369" max="15375" width="16.7109375" style="882" customWidth="1"/>
    <col min="15376" max="15376" width="18" style="882" customWidth="1"/>
    <col min="15377" max="15378" width="10.7109375" style="882" customWidth="1"/>
    <col min="15379" max="15379" width="9.140625" style="882" customWidth="1"/>
    <col min="15380" max="15380" width="12.85546875" style="882" customWidth="1"/>
    <col min="15381" max="15381" width="23.42578125" style="882" customWidth="1"/>
    <col min="15382" max="15383" width="9.140625" style="882" customWidth="1"/>
    <col min="15384" max="15384" width="10.5703125" style="882" bestFit="1" customWidth="1"/>
    <col min="15385" max="15385" width="11.28515625" style="882" customWidth="1"/>
    <col min="15386" max="15616" width="9.140625" style="882"/>
    <col min="15617" max="15617" width="95.140625" style="882" customWidth="1"/>
    <col min="15618" max="15618" width="17" style="882" customWidth="1"/>
    <col min="15619" max="15619" width="16.7109375" style="882" customWidth="1"/>
    <col min="15620" max="15620" width="17" style="882" customWidth="1"/>
    <col min="15621" max="15621" width="16.7109375" style="882" customWidth="1"/>
    <col min="15622" max="15622" width="17" style="882" customWidth="1"/>
    <col min="15623" max="15623" width="16.7109375" style="882" customWidth="1"/>
    <col min="15624" max="15624" width="17" style="882" customWidth="1"/>
    <col min="15625" max="15631" width="16.7109375" style="882" customWidth="1"/>
    <col min="15632" max="15632" width="18" style="882" customWidth="1"/>
    <col min="15633" max="15634" width="10.7109375" style="882" customWidth="1"/>
    <col min="15635" max="15635" width="9.140625" style="882" customWidth="1"/>
    <col min="15636" max="15636" width="12.85546875" style="882" customWidth="1"/>
    <col min="15637" max="15637" width="23.42578125" style="882" customWidth="1"/>
    <col min="15638" max="15639" width="9.140625" style="882" customWidth="1"/>
    <col min="15640" max="15640" width="10.5703125" style="882" bestFit="1" customWidth="1"/>
    <col min="15641" max="15641" width="11.28515625" style="882" customWidth="1"/>
    <col min="15642" max="15872" width="9.140625" style="882"/>
    <col min="15873" max="15873" width="95.140625" style="882" customWidth="1"/>
    <col min="15874" max="15874" width="17" style="882" customWidth="1"/>
    <col min="15875" max="15875" width="16.7109375" style="882" customWidth="1"/>
    <col min="15876" max="15876" width="17" style="882" customWidth="1"/>
    <col min="15877" max="15877" width="16.7109375" style="882" customWidth="1"/>
    <col min="15878" max="15878" width="17" style="882" customWidth="1"/>
    <col min="15879" max="15879" width="16.7109375" style="882" customWidth="1"/>
    <col min="15880" max="15880" width="17" style="882" customWidth="1"/>
    <col min="15881" max="15887" width="16.7109375" style="882" customWidth="1"/>
    <col min="15888" max="15888" width="18" style="882" customWidth="1"/>
    <col min="15889" max="15890" width="10.7109375" style="882" customWidth="1"/>
    <col min="15891" max="15891" width="9.140625" style="882" customWidth="1"/>
    <col min="15892" max="15892" width="12.85546875" style="882" customWidth="1"/>
    <col min="15893" max="15893" width="23.42578125" style="882" customWidth="1"/>
    <col min="15894" max="15895" width="9.140625" style="882" customWidth="1"/>
    <col min="15896" max="15896" width="10.5703125" style="882" bestFit="1" customWidth="1"/>
    <col min="15897" max="15897" width="11.28515625" style="882" customWidth="1"/>
    <col min="15898" max="16128" width="9.140625" style="882"/>
    <col min="16129" max="16129" width="95.140625" style="882" customWidth="1"/>
    <col min="16130" max="16130" width="17" style="882" customWidth="1"/>
    <col min="16131" max="16131" width="16.7109375" style="882" customWidth="1"/>
    <col min="16132" max="16132" width="17" style="882" customWidth="1"/>
    <col min="16133" max="16133" width="16.7109375" style="882" customWidth="1"/>
    <col min="16134" max="16134" width="17" style="882" customWidth="1"/>
    <col min="16135" max="16135" width="16.7109375" style="882" customWidth="1"/>
    <col min="16136" max="16136" width="17" style="882" customWidth="1"/>
    <col min="16137" max="16143" width="16.7109375" style="882" customWidth="1"/>
    <col min="16144" max="16144" width="18" style="882" customWidth="1"/>
    <col min="16145" max="16146" width="10.7109375" style="882" customWidth="1"/>
    <col min="16147" max="16147" width="9.140625" style="882" customWidth="1"/>
    <col min="16148" max="16148" width="12.85546875" style="882" customWidth="1"/>
    <col min="16149" max="16149" width="23.42578125" style="882" customWidth="1"/>
    <col min="16150" max="16151" width="9.140625" style="882" customWidth="1"/>
    <col min="16152" max="16152" width="10.5703125" style="882" bestFit="1" customWidth="1"/>
    <col min="16153" max="16153" width="11.28515625" style="882" customWidth="1"/>
    <col min="16154" max="16384" width="9.140625" style="882"/>
  </cols>
  <sheetData>
    <row r="1" spans="1:20" ht="25.5" customHeight="1">
      <c r="A1" s="7242" t="s">
        <v>248</v>
      </c>
      <c r="B1" s="7242"/>
      <c r="C1" s="7242"/>
      <c r="D1" s="7242"/>
      <c r="E1" s="7242"/>
      <c r="F1" s="7242"/>
      <c r="G1" s="7242"/>
      <c r="H1" s="7242"/>
      <c r="I1" s="7242"/>
      <c r="J1" s="7242"/>
      <c r="K1" s="7242"/>
      <c r="L1" s="7242"/>
      <c r="M1" s="7242"/>
      <c r="N1" s="7242"/>
      <c r="O1" s="7242"/>
      <c r="P1" s="7242"/>
      <c r="Q1" s="3306"/>
      <c r="R1" s="3306"/>
      <c r="S1" s="3306"/>
      <c r="T1" s="3306"/>
    </row>
    <row r="2" spans="1:20">
      <c r="A2" s="7243" t="s">
        <v>171</v>
      </c>
      <c r="B2" s="7243"/>
      <c r="C2" s="7243"/>
      <c r="D2" s="7243"/>
      <c r="E2" s="7243"/>
      <c r="F2" s="7243"/>
      <c r="G2" s="7243"/>
      <c r="H2" s="7243"/>
      <c r="I2" s="7243"/>
      <c r="J2" s="7243"/>
      <c r="K2" s="7243"/>
      <c r="L2" s="7243"/>
      <c r="M2" s="7243"/>
      <c r="N2" s="7243"/>
      <c r="O2" s="7243"/>
      <c r="P2" s="7243"/>
    </row>
    <row r="3" spans="1:20" ht="25.5" customHeight="1">
      <c r="A3" s="7242" t="s">
        <v>394</v>
      </c>
      <c r="B3" s="7242"/>
      <c r="C3" s="7242"/>
      <c r="D3" s="7242"/>
      <c r="E3" s="7242"/>
      <c r="F3" s="7242"/>
      <c r="G3" s="7242"/>
      <c r="H3" s="7242"/>
      <c r="I3" s="7242"/>
      <c r="J3" s="7242"/>
      <c r="K3" s="7242"/>
      <c r="L3" s="7242"/>
      <c r="M3" s="7242"/>
      <c r="N3" s="7242"/>
      <c r="O3" s="7242"/>
      <c r="P3" s="7242"/>
      <c r="Q3" s="3295"/>
      <c r="R3" s="3295"/>
    </row>
    <row r="4" spans="1:20" ht="26.25" thickBot="1">
      <c r="A4" s="884"/>
    </row>
    <row r="5" spans="1:20" ht="26.25" customHeight="1">
      <c r="A5" s="6452" t="s">
        <v>1</v>
      </c>
      <c r="B5" s="7246" t="s">
        <v>2</v>
      </c>
      <c r="C5" s="7247"/>
      <c r="D5" s="7248"/>
      <c r="E5" s="7246" t="s">
        <v>3</v>
      </c>
      <c r="F5" s="7247"/>
      <c r="G5" s="7248"/>
      <c r="H5" s="7246" t="s">
        <v>4</v>
      </c>
      <c r="I5" s="7247"/>
      <c r="J5" s="7248"/>
      <c r="K5" s="7246" t="s">
        <v>5</v>
      </c>
      <c r="L5" s="7247"/>
      <c r="M5" s="7248"/>
      <c r="N5" s="7255" t="s">
        <v>22</v>
      </c>
      <c r="O5" s="7256"/>
      <c r="P5" s="7257"/>
      <c r="Q5" s="74"/>
      <c r="R5" s="74"/>
    </row>
    <row r="6" spans="1:20" ht="16.5" customHeight="1" thickBot="1">
      <c r="A6" s="7244"/>
      <c r="B6" s="7249"/>
      <c r="C6" s="7250"/>
      <c r="D6" s="7251"/>
      <c r="E6" s="7252"/>
      <c r="F6" s="7253"/>
      <c r="G6" s="7254"/>
      <c r="H6" s="7252"/>
      <c r="I6" s="7253"/>
      <c r="J6" s="7254"/>
      <c r="K6" s="7249"/>
      <c r="L6" s="7250"/>
      <c r="M6" s="7251"/>
      <c r="N6" s="6660"/>
      <c r="O6" s="7258"/>
      <c r="P6" s="7259"/>
      <c r="Q6" s="74"/>
      <c r="R6" s="74"/>
    </row>
    <row r="7" spans="1:20" ht="84" customHeight="1" thickBot="1">
      <c r="A7" s="7245"/>
      <c r="B7" s="3307" t="s">
        <v>7</v>
      </c>
      <c r="C7" s="3308" t="s">
        <v>8</v>
      </c>
      <c r="D7" s="3309" t="s">
        <v>9</v>
      </c>
      <c r="E7" s="3310" t="s">
        <v>7</v>
      </c>
      <c r="F7" s="3308" t="s">
        <v>8</v>
      </c>
      <c r="G7" s="3311" t="s">
        <v>9</v>
      </c>
      <c r="H7" s="3307" t="s">
        <v>172</v>
      </c>
      <c r="I7" s="3308" t="s">
        <v>8</v>
      </c>
      <c r="J7" s="3311" t="s">
        <v>9</v>
      </c>
      <c r="K7" s="3307" t="s">
        <v>172</v>
      </c>
      <c r="L7" s="3308" t="s">
        <v>8</v>
      </c>
      <c r="M7" s="3311" t="s">
        <v>9</v>
      </c>
      <c r="N7" s="3307" t="s">
        <v>7</v>
      </c>
      <c r="O7" s="3308" t="s">
        <v>8</v>
      </c>
      <c r="P7" s="3309" t="s">
        <v>9</v>
      </c>
      <c r="Q7" s="74"/>
      <c r="R7" s="74"/>
    </row>
    <row r="8" spans="1:20" ht="27" thickBot="1">
      <c r="A8" s="3176" t="s">
        <v>10</v>
      </c>
      <c r="B8" s="3312"/>
      <c r="C8" s="3312"/>
      <c r="D8" s="3313"/>
      <c r="E8" s="3314"/>
      <c r="F8" s="3312"/>
      <c r="G8" s="3313"/>
      <c r="H8" s="3314"/>
      <c r="I8" s="3312"/>
      <c r="J8" s="3312"/>
      <c r="K8" s="3312"/>
      <c r="L8" s="3312"/>
      <c r="M8" s="3313"/>
      <c r="N8" s="3312"/>
      <c r="O8" s="3312"/>
      <c r="P8" s="3313"/>
      <c r="Q8" s="74"/>
      <c r="R8" s="74"/>
    </row>
    <row r="9" spans="1:20" ht="35.25" customHeight="1">
      <c r="A9" s="5098" t="s">
        <v>249</v>
      </c>
      <c r="B9" s="5091">
        <v>14</v>
      </c>
      <c r="C9" s="5090">
        <v>39</v>
      </c>
      <c r="D9" s="5028">
        <f>SUM(B9:C9)</f>
        <v>53</v>
      </c>
      <c r="E9" s="5029">
        <v>31</v>
      </c>
      <c r="F9" s="5029">
        <v>14</v>
      </c>
      <c r="G9" s="5030">
        <f>SUM(E9:F9)</f>
        <v>45</v>
      </c>
      <c r="H9" s="5029">
        <v>35</v>
      </c>
      <c r="I9" s="5029">
        <v>15</v>
      </c>
      <c r="J9" s="5030">
        <f>SUM(H9:I9)</f>
        <v>50</v>
      </c>
      <c r="K9" s="5027">
        <v>21</v>
      </c>
      <c r="L9" s="5027">
        <v>7</v>
      </c>
      <c r="M9" s="5028">
        <f>SUM(K9:L9)</f>
        <v>28</v>
      </c>
      <c r="N9" s="5031">
        <v>100</v>
      </c>
      <c r="O9" s="5031">
        <f>SUM(C9+F9+I9+L9)</f>
        <v>75</v>
      </c>
      <c r="P9" s="5032">
        <f>SUM(N9:O9)</f>
        <v>175</v>
      </c>
      <c r="Q9" s="74"/>
      <c r="R9" s="74"/>
      <c r="S9" s="74"/>
      <c r="T9" s="74"/>
    </row>
    <row r="10" spans="1:20" ht="26.25" customHeight="1">
      <c r="A10" s="5098" t="s">
        <v>251</v>
      </c>
      <c r="B10" s="5076">
        <v>13</v>
      </c>
      <c r="C10" s="5090">
        <v>1</v>
      </c>
      <c r="D10" s="5028">
        <f>SUM(B10:C10)</f>
        <v>14</v>
      </c>
      <c r="E10" s="5029">
        <v>16</v>
      </c>
      <c r="F10" s="5029">
        <v>1</v>
      </c>
      <c r="G10" s="5030">
        <f>SUM(E10:F10)</f>
        <v>17</v>
      </c>
      <c r="H10" s="5029">
        <v>11</v>
      </c>
      <c r="I10" s="5029">
        <v>0</v>
      </c>
      <c r="J10" s="5030">
        <f>SUM(H10:I10)</f>
        <v>11</v>
      </c>
      <c r="K10" s="5027">
        <v>15</v>
      </c>
      <c r="L10" s="5027">
        <v>0</v>
      </c>
      <c r="M10" s="5028">
        <f>SUM(K10:L10)</f>
        <v>15</v>
      </c>
      <c r="N10" s="5031">
        <v>56</v>
      </c>
      <c r="O10" s="5031">
        <f>SUM(C10+F10+I10+L10)</f>
        <v>2</v>
      </c>
      <c r="P10" s="5032">
        <f>SUM(N10:O10)</f>
        <v>58</v>
      </c>
      <c r="Q10" s="74"/>
      <c r="R10" s="74"/>
    </row>
    <row r="11" spans="1:20" ht="29.25" customHeight="1">
      <c r="A11" s="5098" t="s">
        <v>252</v>
      </c>
      <c r="B11" s="5076">
        <v>14</v>
      </c>
      <c r="C11" s="5090">
        <v>12</v>
      </c>
      <c r="D11" s="5028">
        <f>SUM(B11:C11)</f>
        <v>26</v>
      </c>
      <c r="E11" s="5033">
        <v>23</v>
      </c>
      <c r="F11" s="5033">
        <v>8</v>
      </c>
      <c r="G11" s="5034">
        <f>SUM(E11:F11)</f>
        <v>31</v>
      </c>
      <c r="H11" s="5033">
        <v>18</v>
      </c>
      <c r="I11" s="5033">
        <v>2</v>
      </c>
      <c r="J11" s="5034">
        <f>SUM(H11:I11)</f>
        <v>20</v>
      </c>
      <c r="K11" s="5027">
        <v>24</v>
      </c>
      <c r="L11" s="5027">
        <v>5</v>
      </c>
      <c r="M11" s="5028">
        <f>SUM(K11:L11)</f>
        <v>29</v>
      </c>
      <c r="N11" s="5031">
        <v>79</v>
      </c>
      <c r="O11" s="5031">
        <f>SUM(C11+F11+I11+L11)</f>
        <v>27</v>
      </c>
      <c r="P11" s="5032">
        <f>SUM(N11:O11)</f>
        <v>106</v>
      </c>
      <c r="Q11" s="74"/>
      <c r="R11" s="74"/>
    </row>
    <row r="12" spans="1:20" ht="36" customHeight="1" thickBot="1">
      <c r="A12" s="5098" t="s">
        <v>253</v>
      </c>
      <c r="B12" s="5076">
        <v>20</v>
      </c>
      <c r="C12" s="5090">
        <v>3</v>
      </c>
      <c r="D12" s="5028">
        <f>SUM(B12:C12)</f>
        <v>23</v>
      </c>
      <c r="E12" s="5029">
        <v>14</v>
      </c>
      <c r="F12" s="5029">
        <v>2</v>
      </c>
      <c r="G12" s="5030">
        <f>SUM(E12:F12)</f>
        <v>16</v>
      </c>
      <c r="H12" s="5029">
        <v>5</v>
      </c>
      <c r="I12" s="5029">
        <v>0</v>
      </c>
      <c r="J12" s="5030">
        <f>SUM(H12:I12)</f>
        <v>5</v>
      </c>
      <c r="K12" s="5027">
        <v>17</v>
      </c>
      <c r="L12" s="5027">
        <v>1</v>
      </c>
      <c r="M12" s="5028">
        <f>SUM(K12:L12)</f>
        <v>18</v>
      </c>
      <c r="N12" s="5031">
        <v>56</v>
      </c>
      <c r="O12" s="5031">
        <f>SUM(C12+F12+I12+L12)</f>
        <v>6</v>
      </c>
      <c r="P12" s="5032">
        <f>SUM(N12:O12)</f>
        <v>62</v>
      </c>
      <c r="Q12" s="74"/>
      <c r="R12" s="74"/>
    </row>
    <row r="13" spans="1:20" ht="37.5" customHeight="1" thickBot="1">
      <c r="A13" s="5099" t="s">
        <v>27</v>
      </c>
      <c r="B13" s="5035">
        <f t="shared" ref="B13:P13" si="0">SUM(B9:B12)</f>
        <v>61</v>
      </c>
      <c r="C13" s="5085">
        <f t="shared" si="0"/>
        <v>55</v>
      </c>
      <c r="D13" s="5035">
        <f t="shared" si="0"/>
        <v>116</v>
      </c>
      <c r="E13" s="5035">
        <f t="shared" si="0"/>
        <v>84</v>
      </c>
      <c r="F13" s="5035">
        <f t="shared" si="0"/>
        <v>25</v>
      </c>
      <c r="G13" s="5035">
        <f t="shared" si="0"/>
        <v>109</v>
      </c>
      <c r="H13" s="5035">
        <f t="shared" si="0"/>
        <v>69</v>
      </c>
      <c r="I13" s="5035">
        <f t="shared" si="0"/>
        <v>17</v>
      </c>
      <c r="J13" s="5035">
        <f t="shared" si="0"/>
        <v>86</v>
      </c>
      <c r="K13" s="5035">
        <f t="shared" si="0"/>
        <v>77</v>
      </c>
      <c r="L13" s="5035">
        <f t="shared" si="0"/>
        <v>13</v>
      </c>
      <c r="M13" s="5035">
        <f t="shared" si="0"/>
        <v>90</v>
      </c>
      <c r="N13" s="5035">
        <f t="shared" si="0"/>
        <v>291</v>
      </c>
      <c r="O13" s="5035">
        <f t="shared" si="0"/>
        <v>110</v>
      </c>
      <c r="P13" s="5036">
        <f t="shared" si="0"/>
        <v>401</v>
      </c>
      <c r="Q13" s="74"/>
      <c r="R13" s="74"/>
    </row>
    <row r="14" spans="1:20" ht="35.25" customHeight="1" thickBot="1">
      <c r="A14" s="5099" t="s">
        <v>15</v>
      </c>
      <c r="B14" s="5037"/>
      <c r="C14" s="5038"/>
      <c r="D14" s="5039"/>
      <c r="E14" s="5040"/>
      <c r="F14" s="5040"/>
      <c r="G14" s="876"/>
      <c r="H14" s="5040"/>
      <c r="I14" s="5040"/>
      <c r="J14" s="1053"/>
      <c r="K14" s="5041"/>
      <c r="L14" s="5040"/>
      <c r="M14" s="876"/>
      <c r="N14" s="5042"/>
      <c r="O14" s="1845"/>
      <c r="P14" s="1846"/>
      <c r="Q14" s="80"/>
      <c r="R14" s="80"/>
    </row>
    <row r="15" spans="1:20" ht="26.25">
      <c r="A15" s="5100" t="s">
        <v>16</v>
      </c>
      <c r="B15" s="5043"/>
      <c r="C15" s="5046"/>
      <c r="D15" s="5045"/>
      <c r="E15" s="5046"/>
      <c r="F15" s="5044"/>
      <c r="G15" s="5045"/>
      <c r="H15" s="5046"/>
      <c r="I15" s="5047" t="s">
        <v>28</v>
      </c>
      <c r="J15" s="5048"/>
      <c r="K15" s="5043"/>
      <c r="L15" s="5044"/>
      <c r="M15" s="5045"/>
      <c r="N15" s="5049"/>
      <c r="O15" s="5050"/>
      <c r="P15" s="5051"/>
      <c r="Q15" s="345"/>
      <c r="R15" s="345"/>
    </row>
    <row r="16" spans="1:20" ht="26.25">
      <c r="A16" s="5098" t="s">
        <v>249</v>
      </c>
      <c r="B16" s="5076">
        <v>14</v>
      </c>
      <c r="C16" s="5090">
        <v>39</v>
      </c>
      <c r="D16" s="5052">
        <v>53</v>
      </c>
      <c r="E16" s="5053">
        <v>30</v>
      </c>
      <c r="F16" s="5054">
        <v>14</v>
      </c>
      <c r="G16" s="5055">
        <f>SUM(E16:F16)</f>
        <v>44</v>
      </c>
      <c r="H16" s="5053">
        <v>33</v>
      </c>
      <c r="I16" s="5054">
        <v>15</v>
      </c>
      <c r="J16" s="5030">
        <f>H16+I16</f>
        <v>48</v>
      </c>
      <c r="K16" s="5056">
        <v>21</v>
      </c>
      <c r="L16" s="5057">
        <v>7</v>
      </c>
      <c r="M16" s="5058">
        <f>SUM(K16:L16)</f>
        <v>28</v>
      </c>
      <c r="N16" s="5059">
        <f>K16+H16+E16+B16</f>
        <v>98</v>
      </c>
      <c r="O16" s="5060">
        <f>L16+I16+F16+C16</f>
        <v>75</v>
      </c>
      <c r="P16" s="5061">
        <f>N16+O16</f>
        <v>173</v>
      </c>
      <c r="Q16" s="345"/>
      <c r="R16" s="345"/>
    </row>
    <row r="17" spans="1:18" ht="30.75" customHeight="1">
      <c r="A17" s="5098" t="s">
        <v>251</v>
      </c>
      <c r="B17" s="5076">
        <v>13</v>
      </c>
      <c r="C17" s="5090">
        <v>1</v>
      </c>
      <c r="D17" s="5052">
        <f>SUM(B17:C17)</f>
        <v>14</v>
      </c>
      <c r="E17" s="5029">
        <v>15</v>
      </c>
      <c r="F17" s="5062">
        <v>1</v>
      </c>
      <c r="G17" s="5055">
        <f>SUM(E17:F17)</f>
        <v>16</v>
      </c>
      <c r="H17" s="5029">
        <v>11</v>
      </c>
      <c r="I17" s="5062">
        <v>0</v>
      </c>
      <c r="J17" s="5055">
        <f>SUM(H17:I17)</f>
        <v>11</v>
      </c>
      <c r="K17" s="5027">
        <v>15</v>
      </c>
      <c r="L17" s="5063">
        <v>0</v>
      </c>
      <c r="M17" s="5052">
        <f>SUM(K17:L17)</f>
        <v>15</v>
      </c>
      <c r="N17" s="5059">
        <f>SUM(B17+E17+H17+K17)</f>
        <v>54</v>
      </c>
      <c r="O17" s="5060">
        <f>L17+I17+F17+C17</f>
        <v>2</v>
      </c>
      <c r="P17" s="5061">
        <f>N17+O17</f>
        <v>56</v>
      </c>
      <c r="Q17" s="345"/>
      <c r="R17" s="345"/>
    </row>
    <row r="18" spans="1:18" ht="27.75" customHeight="1">
      <c r="A18" s="5098" t="s">
        <v>252</v>
      </c>
      <c r="B18" s="5076">
        <v>13</v>
      </c>
      <c r="C18" s="5090">
        <v>12</v>
      </c>
      <c r="D18" s="5052">
        <v>25</v>
      </c>
      <c r="E18" s="5029">
        <v>21</v>
      </c>
      <c r="F18" s="5062">
        <v>8</v>
      </c>
      <c r="G18" s="5055">
        <f>SUM(E18:F18)</f>
        <v>29</v>
      </c>
      <c r="H18" s="5029">
        <v>18</v>
      </c>
      <c r="I18" s="5062">
        <v>2</v>
      </c>
      <c r="J18" s="5055">
        <f>I18+H18</f>
        <v>20</v>
      </c>
      <c r="K18" s="5027">
        <v>24</v>
      </c>
      <c r="L18" s="5063">
        <v>5</v>
      </c>
      <c r="M18" s="5052">
        <v>29</v>
      </c>
      <c r="N18" s="5031">
        <f>B18+E18+H18+K18</f>
        <v>76</v>
      </c>
      <c r="O18" s="5058">
        <f>C18+F18+I18+L18</f>
        <v>27</v>
      </c>
      <c r="P18" s="5032">
        <f t="shared" ref="P18:P25" si="1">SUM(N18:O18)</f>
        <v>103</v>
      </c>
      <c r="Q18" s="345"/>
      <c r="R18" s="345"/>
    </row>
    <row r="19" spans="1:18" ht="34.5" customHeight="1" thickBot="1">
      <c r="A19" s="5098" t="s">
        <v>253</v>
      </c>
      <c r="B19" s="5076">
        <v>20</v>
      </c>
      <c r="C19" s="5090">
        <v>3</v>
      </c>
      <c r="D19" s="5052">
        <v>23</v>
      </c>
      <c r="E19" s="5029">
        <v>14</v>
      </c>
      <c r="F19" s="5062">
        <v>2</v>
      </c>
      <c r="G19" s="5055">
        <f>SUM(E19:F19)</f>
        <v>16</v>
      </c>
      <c r="H19" s="5029">
        <v>5</v>
      </c>
      <c r="I19" s="5062">
        <v>0</v>
      </c>
      <c r="J19" s="5055">
        <f>I19+H19</f>
        <v>5</v>
      </c>
      <c r="K19" s="5027">
        <v>17</v>
      </c>
      <c r="L19" s="5063">
        <v>1</v>
      </c>
      <c r="M19" s="5052">
        <v>18</v>
      </c>
      <c r="N19" s="5031">
        <f>B19+E19+H19+K19</f>
        <v>56</v>
      </c>
      <c r="O19" s="5058">
        <f t="shared" ref="O19:O25" si="2">C19+F19+I19+L19</f>
        <v>6</v>
      </c>
      <c r="P19" s="5032">
        <f t="shared" si="1"/>
        <v>62</v>
      </c>
      <c r="Q19" s="345"/>
      <c r="R19" s="345"/>
    </row>
    <row r="20" spans="1:18" ht="26.25" thickBot="1">
      <c r="A20" s="5080" t="s">
        <v>17</v>
      </c>
      <c r="B20" s="5035">
        <f t="shared" ref="B20:P20" si="3">SUM(B16:B19)</f>
        <v>60</v>
      </c>
      <c r="C20" s="5085">
        <f t="shared" si="3"/>
        <v>55</v>
      </c>
      <c r="D20" s="5035">
        <f t="shared" si="3"/>
        <v>115</v>
      </c>
      <c r="E20" s="5035">
        <f t="shared" si="3"/>
        <v>80</v>
      </c>
      <c r="F20" s="5035">
        <f t="shared" si="3"/>
        <v>25</v>
      </c>
      <c r="G20" s="5035">
        <f t="shared" si="3"/>
        <v>105</v>
      </c>
      <c r="H20" s="5035">
        <f t="shared" si="3"/>
        <v>67</v>
      </c>
      <c r="I20" s="5035">
        <f t="shared" si="3"/>
        <v>17</v>
      </c>
      <c r="J20" s="5035">
        <f t="shared" si="3"/>
        <v>84</v>
      </c>
      <c r="K20" s="5035">
        <f t="shared" si="3"/>
        <v>77</v>
      </c>
      <c r="L20" s="5035">
        <f t="shared" si="3"/>
        <v>13</v>
      </c>
      <c r="M20" s="5035">
        <f t="shared" si="3"/>
        <v>90</v>
      </c>
      <c r="N20" s="5064">
        <f t="shared" si="3"/>
        <v>284</v>
      </c>
      <c r="O20" s="5065">
        <f t="shared" si="3"/>
        <v>110</v>
      </c>
      <c r="P20" s="5066">
        <f t="shared" si="3"/>
        <v>394</v>
      </c>
      <c r="Q20" s="345"/>
      <c r="R20" s="345"/>
    </row>
    <row r="21" spans="1:18" ht="51">
      <c r="A21" s="5067" t="s">
        <v>18</v>
      </c>
      <c r="B21" s="5068"/>
      <c r="C21" s="5071"/>
      <c r="D21" s="5070"/>
      <c r="E21" s="5071"/>
      <c r="F21" s="5069"/>
      <c r="G21" s="5072"/>
      <c r="H21" s="5073"/>
      <c r="I21" s="5074"/>
      <c r="J21" s="5072"/>
      <c r="K21" s="5073"/>
      <c r="L21" s="5074"/>
      <c r="M21" s="5075"/>
      <c r="N21" s="5059">
        <f t="shared" ref="N21:N25" si="4">B21+E21+H21+K21</f>
        <v>0</v>
      </c>
      <c r="O21" s="5060">
        <f t="shared" si="2"/>
        <v>0</v>
      </c>
      <c r="P21" s="5061">
        <f t="shared" si="1"/>
        <v>0</v>
      </c>
      <c r="Q21" s="345"/>
      <c r="R21" s="345"/>
    </row>
    <row r="22" spans="1:18" ht="30.75" customHeight="1">
      <c r="A22" s="5098" t="s">
        <v>249</v>
      </c>
      <c r="B22" s="5076">
        <v>0</v>
      </c>
      <c r="C22" s="5079">
        <v>0</v>
      </c>
      <c r="D22" s="5052">
        <v>0</v>
      </c>
      <c r="E22" s="5077">
        <v>1</v>
      </c>
      <c r="F22" s="5062">
        <v>0</v>
      </c>
      <c r="G22" s="5078">
        <v>1</v>
      </c>
      <c r="H22" s="5077">
        <v>2</v>
      </c>
      <c r="I22" s="5062">
        <v>0</v>
      </c>
      <c r="J22" s="5078">
        <v>2</v>
      </c>
      <c r="K22" s="5079">
        <v>0</v>
      </c>
      <c r="L22" s="5063">
        <v>0</v>
      </c>
      <c r="M22" s="5052">
        <v>0</v>
      </c>
      <c r="N22" s="5031">
        <f t="shared" si="4"/>
        <v>3</v>
      </c>
      <c r="O22" s="5058">
        <f t="shared" si="2"/>
        <v>0</v>
      </c>
      <c r="P22" s="5032">
        <f t="shared" si="1"/>
        <v>3</v>
      </c>
      <c r="Q22" s="81"/>
      <c r="R22" s="81"/>
    </row>
    <row r="23" spans="1:18" ht="30.75" customHeight="1">
      <c r="A23" s="5098" t="s">
        <v>251</v>
      </c>
      <c r="B23" s="5076">
        <v>0</v>
      </c>
      <c r="C23" s="5079">
        <v>0</v>
      </c>
      <c r="D23" s="5052">
        <v>0</v>
      </c>
      <c r="E23" s="5077">
        <v>1</v>
      </c>
      <c r="F23" s="5062">
        <v>0</v>
      </c>
      <c r="G23" s="5078">
        <v>1</v>
      </c>
      <c r="H23" s="5077">
        <v>0</v>
      </c>
      <c r="I23" s="5062">
        <v>0</v>
      </c>
      <c r="J23" s="5078">
        <v>0</v>
      </c>
      <c r="K23" s="5079">
        <v>0</v>
      </c>
      <c r="L23" s="5063">
        <v>0</v>
      </c>
      <c r="M23" s="5052">
        <v>0</v>
      </c>
      <c r="N23" s="5031">
        <f t="shared" si="4"/>
        <v>1</v>
      </c>
      <c r="O23" s="5058">
        <f t="shared" si="2"/>
        <v>0</v>
      </c>
      <c r="P23" s="5032">
        <f t="shared" si="1"/>
        <v>1</v>
      </c>
      <c r="Q23" s="81"/>
      <c r="R23" s="81"/>
    </row>
    <row r="24" spans="1:18" ht="42.75" customHeight="1">
      <c r="A24" s="5098" t="s">
        <v>252</v>
      </c>
      <c r="B24" s="5076">
        <v>1</v>
      </c>
      <c r="C24" s="5079">
        <v>0</v>
      </c>
      <c r="D24" s="5052">
        <v>1</v>
      </c>
      <c r="E24" s="5077">
        <v>2</v>
      </c>
      <c r="F24" s="5062">
        <v>0</v>
      </c>
      <c r="G24" s="5078">
        <v>2</v>
      </c>
      <c r="H24" s="5077">
        <v>0</v>
      </c>
      <c r="I24" s="5062">
        <v>0</v>
      </c>
      <c r="J24" s="5078">
        <v>0</v>
      </c>
      <c r="K24" s="5079">
        <v>0</v>
      </c>
      <c r="L24" s="5063">
        <v>0</v>
      </c>
      <c r="M24" s="5052">
        <v>0</v>
      </c>
      <c r="N24" s="5031">
        <f t="shared" si="4"/>
        <v>3</v>
      </c>
      <c r="O24" s="5058">
        <f t="shared" si="2"/>
        <v>0</v>
      </c>
      <c r="P24" s="5032">
        <f t="shared" si="1"/>
        <v>3</v>
      </c>
      <c r="Q24" s="81"/>
      <c r="R24" s="81"/>
    </row>
    <row r="25" spans="1:18" ht="36" customHeight="1" thickBot="1">
      <c r="A25" s="5098" t="s">
        <v>253</v>
      </c>
      <c r="B25" s="5076">
        <v>0</v>
      </c>
      <c r="C25" s="5079">
        <v>0</v>
      </c>
      <c r="D25" s="5052">
        <v>0</v>
      </c>
      <c r="E25" s="5077">
        <v>0</v>
      </c>
      <c r="F25" s="5062">
        <v>0</v>
      </c>
      <c r="G25" s="5078">
        <v>0</v>
      </c>
      <c r="H25" s="5077">
        <v>0</v>
      </c>
      <c r="I25" s="5062">
        <v>0</v>
      </c>
      <c r="J25" s="5078">
        <v>0</v>
      </c>
      <c r="K25" s="5079">
        <v>0</v>
      </c>
      <c r="L25" s="5063">
        <v>0</v>
      </c>
      <c r="M25" s="5052">
        <v>0</v>
      </c>
      <c r="N25" s="5031">
        <f t="shared" si="4"/>
        <v>0</v>
      </c>
      <c r="O25" s="5058">
        <f t="shared" si="2"/>
        <v>0</v>
      </c>
      <c r="P25" s="5032">
        <f t="shared" si="1"/>
        <v>0</v>
      </c>
      <c r="Q25" s="885"/>
      <c r="R25" s="885"/>
    </row>
    <row r="26" spans="1:18" ht="38.25" customHeight="1" thickBot="1">
      <c r="A26" s="5080" t="s">
        <v>19</v>
      </c>
      <c r="B26" s="5092">
        <f>SUM(B22:B25)</f>
        <v>1</v>
      </c>
      <c r="C26" s="5083">
        <f>SUM(C22:C25)</f>
        <v>0</v>
      </c>
      <c r="D26" s="5095">
        <f>SUM(D23:D25)</f>
        <v>1</v>
      </c>
      <c r="E26" s="5083">
        <f t="shared" ref="E26:O26" si="5">SUM(E22:E25)</f>
        <v>4</v>
      </c>
      <c r="F26" s="5081">
        <f t="shared" si="5"/>
        <v>0</v>
      </c>
      <c r="G26" s="5082">
        <f t="shared" si="5"/>
        <v>4</v>
      </c>
      <c r="H26" s="5083">
        <f t="shared" si="5"/>
        <v>2</v>
      </c>
      <c r="I26" s="5081">
        <f t="shared" si="5"/>
        <v>0</v>
      </c>
      <c r="J26" s="5082">
        <f t="shared" si="5"/>
        <v>2</v>
      </c>
      <c r="K26" s="5083">
        <f t="shared" si="5"/>
        <v>0</v>
      </c>
      <c r="L26" s="5081">
        <f t="shared" si="5"/>
        <v>0</v>
      </c>
      <c r="M26" s="5082">
        <f t="shared" si="5"/>
        <v>0</v>
      </c>
      <c r="N26" s="5081">
        <f t="shared" si="5"/>
        <v>7</v>
      </c>
      <c r="O26" s="5081">
        <f t="shared" si="5"/>
        <v>0</v>
      </c>
      <c r="P26" s="5082">
        <f>SUM(P21:P25)</f>
        <v>7</v>
      </c>
      <c r="Q26" s="885"/>
      <c r="R26" s="885"/>
    </row>
    <row r="27" spans="1:18" ht="36.75" customHeight="1" thickBot="1">
      <c r="A27" s="5084" t="s">
        <v>29</v>
      </c>
      <c r="B27" s="5035">
        <f t="shared" ref="B27:D27" si="6">B20</f>
        <v>60</v>
      </c>
      <c r="C27" s="5093">
        <f t="shared" si="6"/>
        <v>55</v>
      </c>
      <c r="D27" s="5096">
        <f t="shared" si="6"/>
        <v>115</v>
      </c>
      <c r="E27" s="5085">
        <f t="shared" ref="E27:P27" si="7">E20</f>
        <v>80</v>
      </c>
      <c r="F27" s="5035">
        <f t="shared" si="7"/>
        <v>25</v>
      </c>
      <c r="G27" s="5035">
        <f t="shared" si="7"/>
        <v>105</v>
      </c>
      <c r="H27" s="5035">
        <f t="shared" si="7"/>
        <v>67</v>
      </c>
      <c r="I27" s="5035">
        <f t="shared" si="7"/>
        <v>17</v>
      </c>
      <c r="J27" s="5035">
        <f t="shared" si="7"/>
        <v>84</v>
      </c>
      <c r="K27" s="5035">
        <f t="shared" si="7"/>
        <v>77</v>
      </c>
      <c r="L27" s="5035">
        <f t="shared" si="7"/>
        <v>13</v>
      </c>
      <c r="M27" s="5035">
        <f t="shared" si="7"/>
        <v>90</v>
      </c>
      <c r="N27" s="5035">
        <f t="shared" si="7"/>
        <v>284</v>
      </c>
      <c r="O27" s="5035">
        <f t="shared" si="7"/>
        <v>110</v>
      </c>
      <c r="P27" s="5036">
        <f t="shared" si="7"/>
        <v>394</v>
      </c>
      <c r="Q27" s="886"/>
    </row>
    <row r="28" spans="1:18" ht="33.75" customHeight="1" thickBot="1">
      <c r="A28" s="5084" t="s">
        <v>30</v>
      </c>
      <c r="B28" s="5035">
        <f t="shared" ref="B28:D28" si="8">B26</f>
        <v>1</v>
      </c>
      <c r="C28" s="5093">
        <f t="shared" si="8"/>
        <v>0</v>
      </c>
      <c r="D28" s="5096">
        <f t="shared" si="8"/>
        <v>1</v>
      </c>
      <c r="E28" s="5085">
        <f t="shared" ref="E28:P28" si="9">E26</f>
        <v>4</v>
      </c>
      <c r="F28" s="5035">
        <f t="shared" si="9"/>
        <v>0</v>
      </c>
      <c r="G28" s="5035">
        <f t="shared" si="9"/>
        <v>4</v>
      </c>
      <c r="H28" s="5035">
        <f t="shared" si="9"/>
        <v>2</v>
      </c>
      <c r="I28" s="5035">
        <f t="shared" si="9"/>
        <v>0</v>
      </c>
      <c r="J28" s="5035">
        <f t="shared" si="9"/>
        <v>2</v>
      </c>
      <c r="K28" s="5035">
        <f t="shared" si="9"/>
        <v>0</v>
      </c>
      <c r="L28" s="5035">
        <f t="shared" si="9"/>
        <v>0</v>
      </c>
      <c r="M28" s="5035">
        <f t="shared" si="9"/>
        <v>0</v>
      </c>
      <c r="N28" s="5035">
        <f t="shared" ref="N28" si="10">N26</f>
        <v>7</v>
      </c>
      <c r="O28" s="5035">
        <f t="shared" si="9"/>
        <v>0</v>
      </c>
      <c r="P28" s="5036">
        <f t="shared" si="9"/>
        <v>7</v>
      </c>
      <c r="Q28" s="885"/>
      <c r="R28" s="885"/>
    </row>
    <row r="29" spans="1:18" ht="30.75" customHeight="1" thickBot="1">
      <c r="A29" s="5086" t="s">
        <v>31</v>
      </c>
      <c r="B29" s="5087">
        <f t="shared" ref="B29:D29" si="11">SUM(B27:B28)</f>
        <v>61</v>
      </c>
      <c r="C29" s="5094">
        <f t="shared" si="11"/>
        <v>55</v>
      </c>
      <c r="D29" s="5097">
        <f t="shared" si="11"/>
        <v>116</v>
      </c>
      <c r="E29" s="5089">
        <f t="shared" ref="E29:P29" si="12">SUM(E27:E28)</f>
        <v>84</v>
      </c>
      <c r="F29" s="5087">
        <f t="shared" si="12"/>
        <v>25</v>
      </c>
      <c r="G29" s="5087">
        <f t="shared" si="12"/>
        <v>109</v>
      </c>
      <c r="H29" s="5087">
        <f t="shared" si="12"/>
        <v>69</v>
      </c>
      <c r="I29" s="5087">
        <f t="shared" si="12"/>
        <v>17</v>
      </c>
      <c r="J29" s="5087">
        <f t="shared" si="12"/>
        <v>86</v>
      </c>
      <c r="K29" s="5087">
        <f t="shared" si="12"/>
        <v>77</v>
      </c>
      <c r="L29" s="5087">
        <f t="shared" si="12"/>
        <v>13</v>
      </c>
      <c r="M29" s="5087">
        <f t="shared" si="12"/>
        <v>90</v>
      </c>
      <c r="N29" s="5087">
        <f t="shared" ref="N29" si="13">SUM(N27:N28)</f>
        <v>291</v>
      </c>
      <c r="O29" s="5087">
        <f t="shared" si="12"/>
        <v>110</v>
      </c>
      <c r="P29" s="5088">
        <f t="shared" si="12"/>
        <v>401</v>
      </c>
    </row>
    <row r="30" spans="1:18">
      <c r="B30" s="886"/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6"/>
    </row>
    <row r="31" spans="1:18" ht="39.75" customHeight="1">
      <c r="B31" s="885"/>
      <c r="C31" s="885"/>
      <c r="D31" s="885"/>
      <c r="E31" s="885"/>
      <c r="F31" s="885"/>
      <c r="G31" s="885"/>
      <c r="H31" s="885"/>
      <c r="I31" s="885"/>
      <c r="J31" s="885"/>
      <c r="K31" s="885"/>
      <c r="L31" s="885"/>
      <c r="M31" s="885"/>
      <c r="N31" s="885"/>
      <c r="O31" s="885"/>
      <c r="P31" s="885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A34" sqref="A34:B34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464" t="s">
        <v>248</v>
      </c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351"/>
      <c r="R1" s="351"/>
      <c r="S1" s="351"/>
      <c r="T1" s="351"/>
    </row>
    <row r="2" spans="1:21">
      <c r="A2" s="6465" t="s">
        <v>171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</row>
    <row r="3" spans="1:21" ht="25.5" customHeight="1">
      <c r="A3" s="6464" t="s">
        <v>395</v>
      </c>
      <c r="B3" s="6464"/>
      <c r="C3" s="6464"/>
      <c r="D3" s="6464"/>
      <c r="E3" s="6464"/>
      <c r="F3" s="6464"/>
      <c r="G3" s="6464"/>
      <c r="H3" s="6464"/>
      <c r="I3" s="6464"/>
      <c r="J3" s="6464"/>
      <c r="K3" s="6464"/>
      <c r="L3" s="6464"/>
      <c r="M3" s="6464"/>
      <c r="N3" s="6464"/>
      <c r="O3" s="6464"/>
      <c r="P3" s="6464"/>
      <c r="Q3" s="411"/>
      <c r="R3" s="411"/>
    </row>
    <row r="4" spans="1:21">
      <c r="A4" s="329"/>
    </row>
    <row r="5" spans="1:21" ht="18.75" customHeight="1">
      <c r="A5" s="7266" t="s">
        <v>1</v>
      </c>
      <c r="B5" s="7269" t="s">
        <v>2</v>
      </c>
      <c r="C5" s="7270"/>
      <c r="D5" s="7271"/>
      <c r="E5" s="7269" t="s">
        <v>3</v>
      </c>
      <c r="F5" s="7270"/>
      <c r="G5" s="7271"/>
      <c r="H5" s="7269" t="s">
        <v>4</v>
      </c>
      <c r="I5" s="7270"/>
      <c r="J5" s="7271"/>
      <c r="K5" s="7269" t="s">
        <v>5</v>
      </c>
      <c r="L5" s="7270"/>
      <c r="M5" s="7271"/>
      <c r="N5" s="7269">
        <v>5</v>
      </c>
      <c r="O5" s="7270"/>
      <c r="P5" s="7271"/>
      <c r="Q5" s="7260" t="s">
        <v>22</v>
      </c>
      <c r="R5" s="7261"/>
      <c r="S5" s="7262"/>
      <c r="T5" s="352"/>
      <c r="U5" s="352"/>
    </row>
    <row r="6" spans="1:21" ht="26.25">
      <c r="A6" s="7267"/>
      <c r="B6" s="7272"/>
      <c r="C6" s="7273"/>
      <c r="D6" s="7274"/>
      <c r="E6" s="7275"/>
      <c r="F6" s="7276"/>
      <c r="G6" s="7277"/>
      <c r="H6" s="7275"/>
      <c r="I6" s="7276"/>
      <c r="J6" s="7277"/>
      <c r="K6" s="7272"/>
      <c r="L6" s="7273"/>
      <c r="M6" s="7274"/>
      <c r="N6" s="7272"/>
      <c r="O6" s="7273"/>
      <c r="P6" s="7274"/>
      <c r="Q6" s="7263"/>
      <c r="R6" s="7264"/>
      <c r="S6" s="7265"/>
      <c r="T6" s="352"/>
      <c r="U6" s="352"/>
    </row>
    <row r="7" spans="1:21" ht="60">
      <c r="A7" s="7268"/>
      <c r="B7" s="421" t="s">
        <v>7</v>
      </c>
      <c r="C7" s="421" t="s">
        <v>8</v>
      </c>
      <c r="D7" s="586" t="s">
        <v>9</v>
      </c>
      <c r="E7" s="421" t="s">
        <v>7</v>
      </c>
      <c r="F7" s="421" t="s">
        <v>8</v>
      </c>
      <c r="G7" s="586" t="s">
        <v>9</v>
      </c>
      <c r="H7" s="421" t="s">
        <v>172</v>
      </c>
      <c r="I7" s="421" t="s">
        <v>8</v>
      </c>
      <c r="J7" s="586" t="s">
        <v>9</v>
      </c>
      <c r="K7" s="421" t="s">
        <v>7</v>
      </c>
      <c r="L7" s="421" t="s">
        <v>8</v>
      </c>
      <c r="M7" s="586" t="s">
        <v>9</v>
      </c>
      <c r="N7" s="421" t="s">
        <v>172</v>
      </c>
      <c r="O7" s="421" t="s">
        <v>8</v>
      </c>
      <c r="P7" s="586" t="s">
        <v>9</v>
      </c>
      <c r="Q7" s="421" t="s">
        <v>7</v>
      </c>
      <c r="R7" s="421" t="s">
        <v>8</v>
      </c>
      <c r="S7" s="414" t="s">
        <v>9</v>
      </c>
      <c r="T7" s="352"/>
      <c r="U7" s="352"/>
    </row>
    <row r="8" spans="1:21" ht="27" thickBot="1">
      <c r="A8" s="415" t="s">
        <v>10</v>
      </c>
      <c r="B8" s="416"/>
      <c r="C8" s="416"/>
      <c r="D8" s="416"/>
      <c r="E8" s="416"/>
      <c r="F8" s="416"/>
      <c r="G8" s="417"/>
      <c r="H8" s="418"/>
      <c r="I8" s="416"/>
      <c r="J8" s="416"/>
      <c r="K8" s="416"/>
      <c r="L8" s="416"/>
      <c r="M8" s="1083"/>
      <c r="N8" s="1083"/>
      <c r="O8" s="1083"/>
      <c r="P8" s="1084"/>
      <c r="Q8" s="1083"/>
      <c r="R8" s="1083"/>
      <c r="S8" s="1084"/>
      <c r="T8" s="352"/>
      <c r="U8" s="352"/>
    </row>
    <row r="9" spans="1:21" ht="42" customHeight="1">
      <c r="A9" s="1051" t="s">
        <v>250</v>
      </c>
      <c r="B9" s="1080">
        <v>0</v>
      </c>
      <c r="C9" s="1081">
        <v>0</v>
      </c>
      <c r="D9" s="1082">
        <v>0</v>
      </c>
      <c r="E9" s="1080">
        <v>0</v>
      </c>
      <c r="F9" s="1081">
        <v>0</v>
      </c>
      <c r="G9" s="1082">
        <v>0</v>
      </c>
      <c r="H9" s="2039">
        <v>0</v>
      </c>
      <c r="I9" s="2160">
        <v>0</v>
      </c>
      <c r="J9" s="2161">
        <v>0</v>
      </c>
      <c r="K9" s="2039">
        <v>0</v>
      </c>
      <c r="L9" s="2160">
        <v>0</v>
      </c>
      <c r="M9" s="2161">
        <v>0</v>
      </c>
      <c r="N9" s="2161">
        <v>8</v>
      </c>
      <c r="O9" s="2162">
        <v>2</v>
      </c>
      <c r="P9" s="2163">
        <v>10</v>
      </c>
      <c r="Q9" s="1408">
        <f>B9+E9+H9+N93+K9+N9</f>
        <v>8</v>
      </c>
      <c r="R9" s="1409">
        <f>C9+F9+I9+O9+L9</f>
        <v>2</v>
      </c>
      <c r="S9" s="1410">
        <f>SUM(Q9:R9)</f>
        <v>10</v>
      </c>
      <c r="T9" s="352"/>
      <c r="U9" s="352"/>
    </row>
    <row r="10" spans="1:21" ht="26.25">
      <c r="A10" s="1051" t="s">
        <v>251</v>
      </c>
      <c r="B10" s="1003">
        <v>0</v>
      </c>
      <c r="C10" s="1004">
        <v>0</v>
      </c>
      <c r="D10" s="1005">
        <v>0</v>
      </c>
      <c r="E10" s="1003">
        <v>0</v>
      </c>
      <c r="F10" s="1004">
        <v>0</v>
      </c>
      <c r="G10" s="1005">
        <v>0</v>
      </c>
      <c r="H10" s="2039">
        <v>0</v>
      </c>
      <c r="I10" s="2160">
        <v>0</v>
      </c>
      <c r="J10" s="2161">
        <v>0</v>
      </c>
      <c r="K10" s="2039">
        <v>0</v>
      </c>
      <c r="L10" s="2160">
        <v>0</v>
      </c>
      <c r="M10" s="2161">
        <v>0</v>
      </c>
      <c r="N10" s="2164">
        <v>0</v>
      </c>
      <c r="O10" s="2162">
        <v>0</v>
      </c>
      <c r="P10" s="2163">
        <v>0</v>
      </c>
      <c r="Q10" s="1404">
        <f>B10+E10+H10+N94+K10+N10</f>
        <v>0</v>
      </c>
      <c r="R10" s="1405">
        <f>C10+F10+I10+O10+L10</f>
        <v>0</v>
      </c>
      <c r="S10" s="1406">
        <f>SUM(Q10:R10)</f>
        <v>0</v>
      </c>
      <c r="T10" s="352"/>
      <c r="U10" s="352"/>
    </row>
    <row r="11" spans="1:21" ht="26.25">
      <c r="A11" s="1051" t="s">
        <v>252</v>
      </c>
      <c r="B11" s="1003">
        <v>0</v>
      </c>
      <c r="C11" s="1004">
        <v>0</v>
      </c>
      <c r="D11" s="1005">
        <v>0</v>
      </c>
      <c r="E11" s="1003">
        <v>0</v>
      </c>
      <c r="F11" s="1004">
        <v>0</v>
      </c>
      <c r="G11" s="1005">
        <v>0</v>
      </c>
      <c r="H11" s="2039">
        <v>0</v>
      </c>
      <c r="I11" s="2160">
        <v>0</v>
      </c>
      <c r="J11" s="2161">
        <v>0</v>
      </c>
      <c r="K11" s="2039">
        <v>8</v>
      </c>
      <c r="L11" s="2160">
        <v>12</v>
      </c>
      <c r="M11" s="2161">
        <v>20</v>
      </c>
      <c r="N11" s="2164">
        <v>11</v>
      </c>
      <c r="O11" s="2162">
        <v>5</v>
      </c>
      <c r="P11" s="2163">
        <v>16</v>
      </c>
      <c r="Q11" s="1404">
        <f>B11+E11+H11+N95+K11+N11</f>
        <v>19</v>
      </c>
      <c r="R11" s="1405">
        <f>C11+F11+I11+O11+L11</f>
        <v>17</v>
      </c>
      <c r="S11" s="1406">
        <f>SUM(Q11:R11)</f>
        <v>36</v>
      </c>
      <c r="T11" s="352"/>
      <c r="U11" s="352"/>
    </row>
    <row r="12" spans="1:21" ht="27" thickBot="1">
      <c r="A12" s="1051" t="s">
        <v>253</v>
      </c>
      <c r="B12" s="1003">
        <v>0</v>
      </c>
      <c r="C12" s="1004">
        <v>0</v>
      </c>
      <c r="D12" s="1005">
        <v>0</v>
      </c>
      <c r="E12" s="1003">
        <v>0</v>
      </c>
      <c r="F12" s="1004">
        <v>0</v>
      </c>
      <c r="G12" s="1005">
        <v>0</v>
      </c>
      <c r="H12" s="2039">
        <v>0</v>
      </c>
      <c r="I12" s="2160">
        <v>0</v>
      </c>
      <c r="J12" s="2161">
        <v>0</v>
      </c>
      <c r="K12" s="2039">
        <v>5</v>
      </c>
      <c r="L12" s="2160">
        <v>0</v>
      </c>
      <c r="M12" s="2161">
        <v>5</v>
      </c>
      <c r="N12" s="2164">
        <v>9</v>
      </c>
      <c r="O12" s="2162">
        <v>2</v>
      </c>
      <c r="P12" s="2163">
        <v>11</v>
      </c>
      <c r="Q12" s="1404">
        <f>B12+E12+H12+N96+K12+N12</f>
        <v>14</v>
      </c>
      <c r="R12" s="1405">
        <f>C12+F12+I12+O12+L12</f>
        <v>2</v>
      </c>
      <c r="S12" s="1406">
        <f>SUM(Q12:R12)</f>
        <v>16</v>
      </c>
      <c r="T12" s="352"/>
      <c r="U12" s="352"/>
    </row>
    <row r="13" spans="1:21" ht="27" thickBot="1">
      <c r="A13" s="998" t="s">
        <v>27</v>
      </c>
      <c r="B13" s="1059">
        <f t="shared" ref="B13:G13" si="0">SUM(B9:B12)</f>
        <v>0</v>
      </c>
      <c r="C13" s="1059">
        <f t="shared" si="0"/>
        <v>0</v>
      </c>
      <c r="D13" s="1059">
        <f t="shared" si="0"/>
        <v>0</v>
      </c>
      <c r="E13" s="1059">
        <f t="shared" si="0"/>
        <v>0</v>
      </c>
      <c r="F13" s="1059">
        <f t="shared" si="0"/>
        <v>0</v>
      </c>
      <c r="G13" s="1060">
        <f t="shared" si="0"/>
        <v>0</v>
      </c>
      <c r="H13" s="2165">
        <f t="shared" ref="H13:J13" si="1">SUM(H9:H12)</f>
        <v>0</v>
      </c>
      <c r="I13" s="2165">
        <f t="shared" si="1"/>
        <v>0</v>
      </c>
      <c r="J13" s="2165">
        <f t="shared" si="1"/>
        <v>0</v>
      </c>
      <c r="K13" s="2165">
        <f t="shared" ref="K13:S13" si="2">SUM(K9:K12)</f>
        <v>13</v>
      </c>
      <c r="L13" s="2165">
        <f t="shared" si="2"/>
        <v>12</v>
      </c>
      <c r="M13" s="2165">
        <f t="shared" si="2"/>
        <v>25</v>
      </c>
      <c r="N13" s="2165">
        <f t="shared" si="2"/>
        <v>28</v>
      </c>
      <c r="O13" s="2165">
        <f t="shared" si="2"/>
        <v>9</v>
      </c>
      <c r="P13" s="2165">
        <f t="shared" si="2"/>
        <v>37</v>
      </c>
      <c r="Q13" s="1143">
        <f t="shared" si="2"/>
        <v>41</v>
      </c>
      <c r="R13" s="1411">
        <f t="shared" si="2"/>
        <v>21</v>
      </c>
      <c r="S13" s="1412">
        <f t="shared" si="2"/>
        <v>62</v>
      </c>
      <c r="T13" s="352"/>
      <c r="U13" s="352"/>
    </row>
    <row r="14" spans="1:21" ht="27" thickBot="1">
      <c r="A14" s="998" t="s">
        <v>15</v>
      </c>
      <c r="B14" s="1061"/>
      <c r="C14" s="1062"/>
      <c r="D14" s="1063"/>
      <c r="E14" s="1061"/>
      <c r="F14" s="1062"/>
      <c r="G14" s="1063"/>
      <c r="H14" s="875"/>
      <c r="I14" s="875"/>
      <c r="J14" s="1053"/>
      <c r="K14" s="875"/>
      <c r="L14" s="875"/>
      <c r="M14" s="1053"/>
      <c r="N14" s="2166"/>
      <c r="O14" s="875"/>
      <c r="P14" s="876"/>
      <c r="Q14" s="1413"/>
      <c r="R14" s="1149"/>
      <c r="S14" s="1414"/>
      <c r="T14" s="353"/>
      <c r="U14" s="353"/>
    </row>
    <row r="15" spans="1:21" ht="27" thickBot="1">
      <c r="A15" s="999" t="s">
        <v>16</v>
      </c>
      <c r="B15" s="1064"/>
      <c r="C15" s="1000"/>
      <c r="D15" s="1065"/>
      <c r="E15" s="1066"/>
      <c r="F15" s="1000"/>
      <c r="G15" s="1065"/>
      <c r="H15" s="1974"/>
      <c r="I15" s="2167" t="s">
        <v>28</v>
      </c>
      <c r="J15" s="2168"/>
      <c r="K15" s="1974"/>
      <c r="L15" s="2167" t="s">
        <v>28</v>
      </c>
      <c r="M15" s="2168"/>
      <c r="N15" s="2169"/>
      <c r="O15" s="2170"/>
      <c r="P15" s="2171"/>
      <c r="Q15" s="1415"/>
      <c r="R15" s="1416"/>
      <c r="S15" s="1417"/>
      <c r="T15" s="345"/>
      <c r="U15" s="345"/>
    </row>
    <row r="16" spans="1:21" ht="40.5">
      <c r="A16" s="1055" t="s">
        <v>250</v>
      </c>
      <c r="B16" s="1067">
        <v>0</v>
      </c>
      <c r="C16" s="1068">
        <v>0</v>
      </c>
      <c r="D16" s="1069">
        <v>0</v>
      </c>
      <c r="E16" s="1067">
        <v>0</v>
      </c>
      <c r="F16" s="1068">
        <v>0</v>
      </c>
      <c r="G16" s="1069">
        <v>0</v>
      </c>
      <c r="H16" s="2180">
        <v>0</v>
      </c>
      <c r="I16" s="2181">
        <v>0</v>
      </c>
      <c r="J16" s="2182">
        <v>0</v>
      </c>
      <c r="K16" s="2180">
        <v>0</v>
      </c>
      <c r="L16" s="2181">
        <v>0</v>
      </c>
      <c r="M16" s="2182">
        <v>0</v>
      </c>
      <c r="N16" s="2183">
        <v>8</v>
      </c>
      <c r="O16" s="2184">
        <v>2</v>
      </c>
      <c r="P16" s="2185">
        <v>10</v>
      </c>
      <c r="Q16" s="1445">
        <f>B16+E16+H16+N100+K16+N16</f>
        <v>8</v>
      </c>
      <c r="R16" s="1409">
        <f>C16+F16+I16+O16+L16</f>
        <v>2</v>
      </c>
      <c r="S16" s="1410">
        <f t="shared" ref="S16:S22" si="3">SUM(Q16:R16)</f>
        <v>10</v>
      </c>
      <c r="T16" s="345"/>
      <c r="U16" s="345"/>
    </row>
    <row r="17" spans="1:21" ht="26.25">
      <c r="A17" s="1051" t="s">
        <v>251</v>
      </c>
      <c r="B17" s="1003">
        <v>0</v>
      </c>
      <c r="C17" s="1004">
        <v>0</v>
      </c>
      <c r="D17" s="1005">
        <v>0</v>
      </c>
      <c r="E17" s="1003">
        <v>0</v>
      </c>
      <c r="F17" s="1004">
        <v>0</v>
      </c>
      <c r="G17" s="1005">
        <v>0</v>
      </c>
      <c r="H17" s="2039">
        <v>0</v>
      </c>
      <c r="I17" s="2160">
        <v>0</v>
      </c>
      <c r="J17" s="2161">
        <v>0</v>
      </c>
      <c r="K17" s="2039">
        <v>0</v>
      </c>
      <c r="L17" s="2160">
        <v>0</v>
      </c>
      <c r="M17" s="2161">
        <v>0</v>
      </c>
      <c r="N17" s="2164">
        <v>0</v>
      </c>
      <c r="O17" s="2162">
        <v>0</v>
      </c>
      <c r="P17" s="2163">
        <v>0</v>
      </c>
      <c r="Q17" s="1404">
        <f>B17+E17+H17+N101+K17+N17</f>
        <v>0</v>
      </c>
      <c r="R17" s="1405">
        <f>C17+F17+I17+O17+L17</f>
        <v>0</v>
      </c>
      <c r="S17" s="1406">
        <f t="shared" si="3"/>
        <v>0</v>
      </c>
      <c r="T17" s="345"/>
      <c r="U17" s="345"/>
    </row>
    <row r="18" spans="1:21" ht="26.25">
      <c r="A18" s="1051" t="s">
        <v>252</v>
      </c>
      <c r="B18" s="1003">
        <v>0</v>
      </c>
      <c r="C18" s="1004">
        <v>0</v>
      </c>
      <c r="D18" s="1005">
        <v>0</v>
      </c>
      <c r="E18" s="1003">
        <v>0</v>
      </c>
      <c r="F18" s="1004">
        <v>0</v>
      </c>
      <c r="G18" s="1005">
        <v>0</v>
      </c>
      <c r="H18" s="2039">
        <v>0</v>
      </c>
      <c r="I18" s="2160">
        <v>0</v>
      </c>
      <c r="J18" s="2161">
        <v>0</v>
      </c>
      <c r="K18" s="2039">
        <v>8</v>
      </c>
      <c r="L18" s="2160">
        <v>12</v>
      </c>
      <c r="M18" s="2161">
        <v>20</v>
      </c>
      <c r="N18" s="2164">
        <v>11</v>
      </c>
      <c r="O18" s="2162">
        <v>5</v>
      </c>
      <c r="P18" s="2163">
        <v>16</v>
      </c>
      <c r="Q18" s="1404">
        <f>B18+E18+H18+N102+K18+N18</f>
        <v>19</v>
      </c>
      <c r="R18" s="1405">
        <f>C18+F18+I18+O18+L18</f>
        <v>17</v>
      </c>
      <c r="S18" s="1406">
        <f t="shared" si="3"/>
        <v>36</v>
      </c>
      <c r="T18" s="345"/>
      <c r="U18" s="345"/>
    </row>
    <row r="19" spans="1:21" ht="27" thickBot="1">
      <c r="A19" s="1051" t="s">
        <v>253</v>
      </c>
      <c r="B19" s="1003">
        <v>0</v>
      </c>
      <c r="C19" s="1004">
        <v>0</v>
      </c>
      <c r="D19" s="1005">
        <v>0</v>
      </c>
      <c r="E19" s="1003">
        <v>0</v>
      </c>
      <c r="F19" s="1004">
        <v>0</v>
      </c>
      <c r="G19" s="1005">
        <v>0</v>
      </c>
      <c r="H19" s="2039">
        <v>0</v>
      </c>
      <c r="I19" s="2160">
        <v>0</v>
      </c>
      <c r="J19" s="2161">
        <v>0</v>
      </c>
      <c r="K19" s="2039">
        <v>5</v>
      </c>
      <c r="L19" s="2160">
        <v>0</v>
      </c>
      <c r="M19" s="2161">
        <v>5</v>
      </c>
      <c r="N19" s="2164">
        <v>9</v>
      </c>
      <c r="O19" s="2162">
        <v>2</v>
      </c>
      <c r="P19" s="2163">
        <v>11</v>
      </c>
      <c r="Q19" s="1404">
        <f>B19+E19+H19+N103+K19+N19</f>
        <v>14</v>
      </c>
      <c r="R19" s="1405">
        <f>C19+F19+I19+O19+L19</f>
        <v>2</v>
      </c>
      <c r="S19" s="1406">
        <f t="shared" si="3"/>
        <v>16</v>
      </c>
      <c r="T19" s="345"/>
      <c r="U19" s="345"/>
    </row>
    <row r="20" spans="1:21" ht="26.25" thickBot="1">
      <c r="A20" s="1050" t="s">
        <v>17</v>
      </c>
      <c r="B20" s="1059">
        <f t="shared" ref="B20:G20" si="4">SUM(B16:B19)</f>
        <v>0</v>
      </c>
      <c r="C20" s="1059">
        <f t="shared" si="4"/>
        <v>0</v>
      </c>
      <c r="D20" s="1059">
        <f t="shared" si="4"/>
        <v>0</v>
      </c>
      <c r="E20" s="1059">
        <f t="shared" si="4"/>
        <v>0</v>
      </c>
      <c r="F20" s="1059">
        <f t="shared" si="4"/>
        <v>0</v>
      </c>
      <c r="G20" s="1060">
        <f t="shared" si="4"/>
        <v>0</v>
      </c>
      <c r="H20" s="2165">
        <f t="shared" ref="H20:J20" si="5">SUM(H16:H19)</f>
        <v>0</v>
      </c>
      <c r="I20" s="2165">
        <f t="shared" si="5"/>
        <v>0</v>
      </c>
      <c r="J20" s="2165">
        <f t="shared" si="5"/>
        <v>0</v>
      </c>
      <c r="K20" s="2165">
        <f t="shared" ref="K20:P20" si="6">SUM(K16:K19)</f>
        <v>13</v>
      </c>
      <c r="L20" s="2165">
        <f t="shared" si="6"/>
        <v>12</v>
      </c>
      <c r="M20" s="2165">
        <f t="shared" si="6"/>
        <v>25</v>
      </c>
      <c r="N20" s="2165">
        <f t="shared" si="6"/>
        <v>28</v>
      </c>
      <c r="O20" s="2165">
        <f t="shared" si="6"/>
        <v>9</v>
      </c>
      <c r="P20" s="2165">
        <f t="shared" si="6"/>
        <v>37</v>
      </c>
      <c r="Q20" s="1099">
        <f>Q16+Q17+Q18+Q19</f>
        <v>41</v>
      </c>
      <c r="R20" s="1418">
        <f t="shared" ref="R20:S20" si="7">R16+R17+R18+R19</f>
        <v>21</v>
      </c>
      <c r="S20" s="1419">
        <f t="shared" si="7"/>
        <v>62</v>
      </c>
      <c r="T20" s="345"/>
      <c r="U20" s="345"/>
    </row>
    <row r="21" spans="1:21" ht="34.5" customHeight="1" thickBot="1">
      <c r="A21" s="1056" t="s">
        <v>18</v>
      </c>
      <c r="B21" s="1070"/>
      <c r="C21" s="1071"/>
      <c r="D21" s="1072"/>
      <c r="E21" s="1070"/>
      <c r="F21" s="1071"/>
      <c r="G21" s="1072"/>
      <c r="H21" s="1576"/>
      <c r="I21" s="2186"/>
      <c r="J21" s="2187"/>
      <c r="K21" s="1576"/>
      <c r="L21" s="2186"/>
      <c r="M21" s="2187"/>
      <c r="N21" s="2188"/>
      <c r="O21" s="2189"/>
      <c r="P21" s="2190"/>
      <c r="Q21" s="1191"/>
      <c r="R21" s="1192"/>
      <c r="S21" s="1193"/>
      <c r="T21" s="345"/>
      <c r="U21" s="345"/>
    </row>
    <row r="22" spans="1:21" ht="34.5" customHeight="1" thickBot="1">
      <c r="A22" s="1057" t="s">
        <v>252</v>
      </c>
      <c r="B22" s="1073">
        <v>0</v>
      </c>
      <c r="C22" s="1074">
        <v>0</v>
      </c>
      <c r="D22" s="1075">
        <v>0</v>
      </c>
      <c r="E22" s="1073">
        <v>0</v>
      </c>
      <c r="F22" s="1074">
        <v>0</v>
      </c>
      <c r="G22" s="1075">
        <v>0</v>
      </c>
      <c r="H22" s="2176">
        <v>0</v>
      </c>
      <c r="I22" s="2177">
        <v>0</v>
      </c>
      <c r="J22" s="2178">
        <v>0</v>
      </c>
      <c r="K22" s="2176">
        <v>0</v>
      </c>
      <c r="L22" s="2177">
        <v>0</v>
      </c>
      <c r="M22" s="2178">
        <v>0</v>
      </c>
      <c r="N22" s="2176">
        <v>0</v>
      </c>
      <c r="O22" s="2177">
        <v>0</v>
      </c>
      <c r="P22" s="2179">
        <v>0</v>
      </c>
      <c r="Q22" s="1420">
        <f>B22+E22+H22+N22+K22</f>
        <v>0</v>
      </c>
      <c r="R22" s="1421">
        <f>C22+F22+I22+O22</f>
        <v>0</v>
      </c>
      <c r="S22" s="1422">
        <f t="shared" si="3"/>
        <v>0</v>
      </c>
      <c r="T22" s="354"/>
      <c r="U22" s="354"/>
    </row>
    <row r="23" spans="1:21" ht="32.25" customHeight="1" thickBot="1">
      <c r="A23" s="1050" t="s">
        <v>19</v>
      </c>
      <c r="B23" s="1076">
        <f t="shared" ref="B23:D23" si="8">SUM(B22:B22)</f>
        <v>0</v>
      </c>
      <c r="C23" s="1076">
        <f t="shared" si="8"/>
        <v>0</v>
      </c>
      <c r="D23" s="1077">
        <f t="shared" si="8"/>
        <v>0</v>
      </c>
      <c r="E23" s="1076">
        <f t="shared" ref="E23:G23" si="9">SUM(E22:E22)</f>
        <v>0</v>
      </c>
      <c r="F23" s="1076">
        <f t="shared" si="9"/>
        <v>0</v>
      </c>
      <c r="G23" s="1077">
        <f t="shared" si="9"/>
        <v>0</v>
      </c>
      <c r="H23" s="2033">
        <f t="shared" ref="H23:J23" si="10">SUM(H22:H22)</f>
        <v>0</v>
      </c>
      <c r="I23" s="2172">
        <f t="shared" si="10"/>
        <v>0</v>
      </c>
      <c r="J23" s="2173">
        <f t="shared" si="10"/>
        <v>0</v>
      </c>
      <c r="K23" s="2033">
        <f t="shared" ref="K23:P23" si="11">SUM(K22:K22)</f>
        <v>0</v>
      </c>
      <c r="L23" s="2172">
        <f t="shared" si="11"/>
        <v>0</v>
      </c>
      <c r="M23" s="2173">
        <f t="shared" si="11"/>
        <v>0</v>
      </c>
      <c r="N23" s="2033">
        <f t="shared" si="11"/>
        <v>0</v>
      </c>
      <c r="O23" s="2172">
        <f t="shared" si="11"/>
        <v>0</v>
      </c>
      <c r="P23" s="2174">
        <f t="shared" si="11"/>
        <v>0</v>
      </c>
      <c r="Q23" s="1423">
        <f>SUM(Q22:Q22)</f>
        <v>0</v>
      </c>
      <c r="R23" s="1423">
        <f>SUM(R22:R22)</f>
        <v>0</v>
      </c>
      <c r="S23" s="1424">
        <f>SUM(S22:S22)</f>
        <v>0</v>
      </c>
      <c r="T23" s="70"/>
      <c r="U23" s="70"/>
    </row>
    <row r="24" spans="1:21" ht="26.25" thickBot="1">
      <c r="A24" s="1058" t="s">
        <v>29</v>
      </c>
      <c r="B24" s="1059">
        <f>B20</f>
        <v>0</v>
      </c>
      <c r="C24" s="1059">
        <f t="shared" ref="C24:S24" si="12">C20</f>
        <v>0</v>
      </c>
      <c r="D24" s="1059">
        <f t="shared" si="12"/>
        <v>0</v>
      </c>
      <c r="E24" s="1059">
        <f>E20</f>
        <v>0</v>
      </c>
      <c r="F24" s="1059">
        <f t="shared" ref="F24:J24" si="13">F20</f>
        <v>0</v>
      </c>
      <c r="G24" s="1060">
        <f t="shared" si="13"/>
        <v>0</v>
      </c>
      <c r="H24" s="2165">
        <f t="shared" si="13"/>
        <v>0</v>
      </c>
      <c r="I24" s="2165">
        <f t="shared" si="13"/>
        <v>0</v>
      </c>
      <c r="J24" s="2165">
        <f t="shared" si="13"/>
        <v>0</v>
      </c>
      <c r="K24" s="2165">
        <f t="shared" si="12"/>
        <v>13</v>
      </c>
      <c r="L24" s="2165">
        <f t="shared" si="12"/>
        <v>12</v>
      </c>
      <c r="M24" s="2165">
        <f t="shared" si="12"/>
        <v>25</v>
      </c>
      <c r="N24" s="2175">
        <f t="shared" si="12"/>
        <v>28</v>
      </c>
      <c r="O24" s="2165">
        <f t="shared" si="12"/>
        <v>9</v>
      </c>
      <c r="P24" s="2165">
        <f t="shared" si="12"/>
        <v>37</v>
      </c>
      <c r="Q24" s="1099">
        <f t="shared" si="12"/>
        <v>41</v>
      </c>
      <c r="R24" s="1418">
        <f t="shared" si="12"/>
        <v>21</v>
      </c>
      <c r="S24" s="1419">
        <f t="shared" si="12"/>
        <v>62</v>
      </c>
      <c r="T24" s="70"/>
      <c r="U24" s="70"/>
    </row>
    <row r="25" spans="1:21" ht="26.25" thickBot="1">
      <c r="A25" s="1058" t="s">
        <v>30</v>
      </c>
      <c r="B25" s="1059">
        <f>B23</f>
        <v>0</v>
      </c>
      <c r="C25" s="1059">
        <f t="shared" ref="C25:S25" si="14">C23</f>
        <v>0</v>
      </c>
      <c r="D25" s="1059">
        <f t="shared" si="14"/>
        <v>0</v>
      </c>
      <c r="E25" s="1059">
        <f>E23</f>
        <v>0</v>
      </c>
      <c r="F25" s="1059">
        <f t="shared" ref="F25:J25" si="15">F23</f>
        <v>0</v>
      </c>
      <c r="G25" s="1060">
        <f t="shared" si="15"/>
        <v>0</v>
      </c>
      <c r="H25" s="2165">
        <f t="shared" si="15"/>
        <v>0</v>
      </c>
      <c r="I25" s="2165">
        <f t="shared" si="15"/>
        <v>0</v>
      </c>
      <c r="J25" s="2165">
        <f t="shared" si="15"/>
        <v>0</v>
      </c>
      <c r="K25" s="2165">
        <f t="shared" ref="K25:M25" si="16">K23</f>
        <v>0</v>
      </c>
      <c r="L25" s="2165">
        <f t="shared" si="16"/>
        <v>0</v>
      </c>
      <c r="M25" s="2165">
        <f t="shared" si="16"/>
        <v>0</v>
      </c>
      <c r="N25" s="2175">
        <v>0</v>
      </c>
      <c r="O25" s="2165">
        <f t="shared" ref="O25" si="17">O23</f>
        <v>0</v>
      </c>
      <c r="P25" s="2165">
        <v>0</v>
      </c>
      <c r="Q25" s="1143">
        <f t="shared" si="14"/>
        <v>0</v>
      </c>
      <c r="R25" s="1411">
        <f t="shared" si="14"/>
        <v>0</v>
      </c>
      <c r="S25" s="1412">
        <f t="shared" si="14"/>
        <v>0</v>
      </c>
      <c r="T25" s="71"/>
    </row>
    <row r="26" spans="1:21" ht="35.25" thickBot="1">
      <c r="A26" s="1054" t="s">
        <v>31</v>
      </c>
      <c r="B26" s="1551">
        <f>SUM(B24:B25)</f>
        <v>0</v>
      </c>
      <c r="C26" s="1551">
        <f t="shared" ref="C26:D26" si="18">SUM(C24:C25)</f>
        <v>0</v>
      </c>
      <c r="D26" s="1551">
        <f t="shared" si="18"/>
        <v>0</v>
      </c>
      <c r="E26" s="1551">
        <f>SUM(E24:E25)</f>
        <v>0</v>
      </c>
      <c r="F26" s="1551">
        <f t="shared" ref="F26:G26" si="19">SUM(F24:F25)</f>
        <v>0</v>
      </c>
      <c r="G26" s="1552">
        <f t="shared" si="19"/>
        <v>0</v>
      </c>
      <c r="H26" s="1553">
        <f t="shared" ref="H26:J26" si="20">SUM(H24:H25)</f>
        <v>0</v>
      </c>
      <c r="I26" s="1553">
        <f t="shared" si="20"/>
        <v>0</v>
      </c>
      <c r="J26" s="1554">
        <f t="shared" si="20"/>
        <v>0</v>
      </c>
      <c r="K26" s="1553">
        <f t="shared" ref="K26:Q26" si="21">SUM(K24:K25)</f>
        <v>13</v>
      </c>
      <c r="L26" s="1553">
        <f t="shared" si="21"/>
        <v>12</v>
      </c>
      <c r="M26" s="1554">
        <f t="shared" si="21"/>
        <v>25</v>
      </c>
      <c r="N26" s="1555">
        <f t="shared" si="21"/>
        <v>28</v>
      </c>
      <c r="O26" s="1553">
        <f t="shared" si="21"/>
        <v>9</v>
      </c>
      <c r="P26" s="1553">
        <f t="shared" si="21"/>
        <v>37</v>
      </c>
      <c r="Q26" s="1550">
        <f t="shared" si="21"/>
        <v>41</v>
      </c>
      <c r="R26" s="1556">
        <f>SUM(R24:R25)</f>
        <v>21</v>
      </c>
      <c r="S26" s="1557">
        <f>SUM(S24:S25)</f>
        <v>62</v>
      </c>
      <c r="T26" s="70"/>
      <c r="U26" s="70"/>
    </row>
    <row r="27" spans="1:21" ht="25.5" customHeight="1">
      <c r="A27" s="6463"/>
      <c r="B27" s="6463"/>
      <c r="C27" s="6463"/>
      <c r="D27" s="6463"/>
      <c r="E27" s="6463"/>
      <c r="F27" s="6463"/>
      <c r="G27" s="6463"/>
      <c r="H27" s="6463"/>
      <c r="I27" s="6463"/>
      <c r="J27" s="6463"/>
      <c r="K27" s="6463"/>
      <c r="L27" s="6463"/>
      <c r="M27" s="6463"/>
      <c r="N27" s="6463"/>
      <c r="O27" s="6463"/>
      <c r="P27" s="6463"/>
    </row>
    <row r="28" spans="1:21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21"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K25" sqref="K25"/>
    </sheetView>
  </sheetViews>
  <sheetFormatPr defaultColWidth="9" defaultRowHeight="25.5"/>
  <cols>
    <col min="1" max="1" width="76.5703125" style="41" customWidth="1"/>
    <col min="2" max="2" width="17" style="41" customWidth="1"/>
    <col min="3" max="3" width="16.7109375" style="41" customWidth="1"/>
    <col min="4" max="4" width="13.5703125" style="41" customWidth="1"/>
    <col min="5" max="5" width="16.7109375" style="41" customWidth="1"/>
    <col min="6" max="6" width="17" style="41" customWidth="1"/>
    <col min="7" max="7" width="13.5703125" style="41" customWidth="1"/>
    <col min="8" max="8" width="16.140625" style="41" customWidth="1"/>
    <col min="9" max="9" width="16.7109375" style="41" customWidth="1"/>
    <col min="10" max="10" width="13" style="41" customWidth="1"/>
    <col min="11" max="11" width="15.28515625" style="41" customWidth="1"/>
    <col min="12" max="13" width="13.85546875" style="41" customWidth="1"/>
    <col min="14" max="15" width="16.7109375" style="41" customWidth="1"/>
    <col min="16" max="16" width="12.5703125" style="41" customWidth="1"/>
    <col min="17" max="17" width="16.140625" style="41" customWidth="1"/>
    <col min="18" max="18" width="14.7109375" style="41" customWidth="1"/>
    <col min="19" max="19" width="14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664" t="s">
        <v>248</v>
      </c>
      <c r="B1" s="6664"/>
      <c r="C1" s="6664"/>
      <c r="D1" s="6664"/>
      <c r="E1" s="6664"/>
      <c r="F1" s="6664"/>
      <c r="G1" s="6664"/>
      <c r="H1" s="6664"/>
      <c r="I1" s="6664"/>
      <c r="J1" s="6664"/>
      <c r="K1" s="6664"/>
      <c r="L1" s="6664"/>
      <c r="M1" s="6664"/>
      <c r="N1" s="6664"/>
      <c r="O1" s="6664"/>
      <c r="P1" s="6664"/>
      <c r="Q1" s="104"/>
      <c r="R1" s="104"/>
      <c r="S1" s="104"/>
      <c r="T1" s="104"/>
    </row>
    <row r="2" spans="1:21">
      <c r="A2" s="6465" t="s">
        <v>171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</row>
    <row r="3" spans="1:21" ht="25.5" customHeight="1">
      <c r="A3" s="6664" t="s">
        <v>396</v>
      </c>
      <c r="B3" s="6664"/>
      <c r="C3" s="6664"/>
      <c r="D3" s="6664"/>
      <c r="E3" s="6664"/>
      <c r="F3" s="6664"/>
      <c r="G3" s="6664"/>
      <c r="H3" s="6664"/>
      <c r="I3" s="6664"/>
      <c r="J3" s="6664"/>
      <c r="K3" s="6664"/>
      <c r="L3" s="6664"/>
      <c r="M3" s="6664"/>
      <c r="N3" s="6664"/>
      <c r="O3" s="6664"/>
      <c r="P3" s="6664"/>
      <c r="Q3" s="72"/>
      <c r="R3" s="72"/>
    </row>
    <row r="4" spans="1:21">
      <c r="A4" s="42"/>
    </row>
    <row r="5" spans="1:21" ht="6.75" customHeight="1">
      <c r="A5" s="7048" t="s">
        <v>1</v>
      </c>
      <c r="B5" s="6738" t="s">
        <v>2</v>
      </c>
      <c r="C5" s="7278"/>
      <c r="D5" s="7279"/>
      <c r="E5" s="6738" t="s">
        <v>3</v>
      </c>
      <c r="F5" s="7278"/>
      <c r="G5" s="7279"/>
      <c r="H5" s="6738" t="s">
        <v>4</v>
      </c>
      <c r="I5" s="7278"/>
      <c r="J5" s="7279"/>
      <c r="K5" s="6738" t="s">
        <v>5</v>
      </c>
      <c r="L5" s="7278"/>
      <c r="M5" s="7279"/>
      <c r="N5" s="6747">
        <v>5</v>
      </c>
      <c r="O5" s="7278"/>
      <c r="P5" s="7279"/>
      <c r="Q5" s="6748" t="s">
        <v>22</v>
      </c>
      <c r="R5" s="6749"/>
      <c r="S5" s="6750"/>
      <c r="T5" s="74"/>
      <c r="U5" s="74"/>
    </row>
    <row r="6" spans="1:21" ht="26.25">
      <c r="A6" s="7049"/>
      <c r="B6" s="7280"/>
      <c r="C6" s="7281"/>
      <c r="D6" s="7282"/>
      <c r="E6" s="7283"/>
      <c r="F6" s="7284"/>
      <c r="G6" s="7285"/>
      <c r="H6" s="7283"/>
      <c r="I6" s="7284"/>
      <c r="J6" s="7285"/>
      <c r="K6" s="7280"/>
      <c r="L6" s="7281"/>
      <c r="M6" s="7282"/>
      <c r="N6" s="7280"/>
      <c r="O6" s="7281"/>
      <c r="P6" s="7282"/>
      <c r="Q6" s="6751"/>
      <c r="R6" s="6752"/>
      <c r="S6" s="6753"/>
      <c r="T6" s="74"/>
      <c r="U6" s="74"/>
    </row>
    <row r="7" spans="1:21" ht="89.25" customHeight="1">
      <c r="A7" s="7050"/>
      <c r="B7" s="326" t="s">
        <v>7</v>
      </c>
      <c r="C7" s="327" t="s">
        <v>8</v>
      </c>
      <c r="D7" s="316" t="s">
        <v>9</v>
      </c>
      <c r="E7" s="326" t="s">
        <v>7</v>
      </c>
      <c r="F7" s="327" t="s">
        <v>8</v>
      </c>
      <c r="G7" s="316" t="s">
        <v>9</v>
      </c>
      <c r="H7" s="326" t="s">
        <v>172</v>
      </c>
      <c r="I7" s="327" t="s">
        <v>8</v>
      </c>
      <c r="J7" s="328" t="s">
        <v>9</v>
      </c>
      <c r="K7" s="313" t="s">
        <v>172</v>
      </c>
      <c r="L7" s="314" t="s">
        <v>8</v>
      </c>
      <c r="M7" s="315" t="s">
        <v>9</v>
      </c>
      <c r="N7" s="313" t="s">
        <v>172</v>
      </c>
      <c r="O7" s="314" t="s">
        <v>8</v>
      </c>
      <c r="P7" s="315" t="s">
        <v>9</v>
      </c>
      <c r="Q7" s="313" t="s">
        <v>7</v>
      </c>
      <c r="R7" s="314" t="s">
        <v>8</v>
      </c>
      <c r="S7" s="316" t="s">
        <v>9</v>
      </c>
      <c r="T7" s="74"/>
      <c r="U7" s="74"/>
    </row>
    <row r="8" spans="1:21" ht="27" thickBot="1">
      <c r="A8" s="312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1558"/>
      <c r="L8" s="1558"/>
      <c r="M8" s="1558"/>
      <c r="N8" s="1559"/>
      <c r="O8" s="1560"/>
      <c r="P8" s="1558"/>
      <c r="Q8" s="103"/>
      <c r="R8" s="103"/>
      <c r="S8" s="96"/>
      <c r="T8" s="74"/>
      <c r="U8" s="74"/>
    </row>
    <row r="9" spans="1:21" ht="29.25" customHeight="1" thickBot="1">
      <c r="A9" s="325" t="s">
        <v>249</v>
      </c>
      <c r="B9" s="97">
        <v>0</v>
      </c>
      <c r="C9" s="97">
        <v>0</v>
      </c>
      <c r="D9" s="97">
        <v>0</v>
      </c>
      <c r="E9" s="943">
        <v>0</v>
      </c>
      <c r="F9" s="943">
        <v>0</v>
      </c>
      <c r="G9" s="943">
        <v>0</v>
      </c>
      <c r="H9" s="952">
        <v>0</v>
      </c>
      <c r="I9" s="952">
        <v>0</v>
      </c>
      <c r="J9" s="952">
        <v>0</v>
      </c>
      <c r="K9" s="952">
        <v>0</v>
      </c>
      <c r="L9" s="952">
        <v>0</v>
      </c>
      <c r="M9" s="952">
        <v>0</v>
      </c>
      <c r="N9" s="1979">
        <v>11</v>
      </c>
      <c r="O9" s="1979">
        <v>4</v>
      </c>
      <c r="P9" s="1979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51.75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940">
        <f>SUM(E9:E9)</f>
        <v>0</v>
      </c>
      <c r="F10" s="940">
        <f>SUM(F9:F9)</f>
        <v>0</v>
      </c>
      <c r="G10" s="940">
        <v>0</v>
      </c>
      <c r="H10" s="953">
        <f t="shared" ref="H10:J10" si="0">SUM(H9:H9)</f>
        <v>0</v>
      </c>
      <c r="I10" s="953">
        <f t="shared" si="0"/>
        <v>0</v>
      </c>
      <c r="J10" s="953">
        <f t="shared" si="0"/>
        <v>0</v>
      </c>
      <c r="K10" s="953">
        <f t="shared" ref="K10:S10" si="1">SUM(K9:K9)</f>
        <v>0</v>
      </c>
      <c r="L10" s="953">
        <f t="shared" si="1"/>
        <v>0</v>
      </c>
      <c r="M10" s="953">
        <f t="shared" si="1"/>
        <v>0</v>
      </c>
      <c r="N10" s="1976">
        <f t="shared" si="1"/>
        <v>11</v>
      </c>
      <c r="O10" s="1976">
        <f t="shared" si="1"/>
        <v>4</v>
      </c>
      <c r="P10" s="1976">
        <f t="shared" si="1"/>
        <v>15</v>
      </c>
      <c r="Q10" s="85">
        <f t="shared" si="1"/>
        <v>11</v>
      </c>
      <c r="R10" s="85">
        <f t="shared" si="1"/>
        <v>4</v>
      </c>
      <c r="S10" s="85">
        <f t="shared" si="1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944"/>
      <c r="F11" s="944"/>
      <c r="G11" s="944"/>
      <c r="H11" s="954"/>
      <c r="I11" s="954"/>
      <c r="J11" s="954"/>
      <c r="K11" s="954"/>
      <c r="L11" s="954"/>
      <c r="M11" s="954"/>
      <c r="N11" s="1980"/>
      <c r="O11" s="1980"/>
      <c r="P11" s="1980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945"/>
      <c r="F12" s="945"/>
      <c r="G12" s="941"/>
      <c r="H12" s="955"/>
      <c r="I12" s="955"/>
      <c r="J12" s="956"/>
      <c r="K12" s="955"/>
      <c r="L12" s="955"/>
      <c r="M12" s="956"/>
      <c r="N12" s="1981"/>
      <c r="O12" s="1981"/>
      <c r="P12" s="1982"/>
      <c r="Q12" s="105"/>
      <c r="R12" s="105"/>
      <c r="S12" s="105"/>
      <c r="T12" s="69"/>
      <c r="U12" s="69"/>
    </row>
    <row r="13" spans="1:21" ht="27" thickBot="1">
      <c r="A13" s="325" t="s">
        <v>249</v>
      </c>
      <c r="B13" s="97">
        <v>0</v>
      </c>
      <c r="C13" s="97">
        <v>0</v>
      </c>
      <c r="D13" s="97">
        <v>0</v>
      </c>
      <c r="E13" s="943">
        <v>0</v>
      </c>
      <c r="F13" s="943">
        <v>0</v>
      </c>
      <c r="G13" s="943">
        <v>0</v>
      </c>
      <c r="H13" s="952">
        <v>0</v>
      </c>
      <c r="I13" s="952">
        <v>0</v>
      </c>
      <c r="J13" s="952">
        <v>0</v>
      </c>
      <c r="K13" s="952">
        <v>0</v>
      </c>
      <c r="L13" s="952">
        <v>0</v>
      </c>
      <c r="M13" s="952">
        <v>0</v>
      </c>
      <c r="N13" s="1979">
        <v>11</v>
      </c>
      <c r="O13" s="1979">
        <v>4</v>
      </c>
      <c r="P13" s="1979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25" t="s">
        <v>252</v>
      </c>
      <c r="B14" s="101">
        <v>0</v>
      </c>
      <c r="C14" s="101">
        <v>0</v>
      </c>
      <c r="D14" s="101">
        <v>0</v>
      </c>
      <c r="E14" s="946">
        <v>0</v>
      </c>
      <c r="F14" s="946">
        <v>0</v>
      </c>
      <c r="G14" s="946">
        <v>0</v>
      </c>
      <c r="H14" s="946">
        <v>0</v>
      </c>
      <c r="I14" s="946">
        <v>0</v>
      </c>
      <c r="J14" s="946">
        <v>0</v>
      </c>
      <c r="K14" s="946">
        <v>0</v>
      </c>
      <c r="L14" s="946">
        <v>0</v>
      </c>
      <c r="M14" s="946">
        <v>0</v>
      </c>
      <c r="N14" s="1983">
        <v>0</v>
      </c>
      <c r="O14" s="1983">
        <v>0</v>
      </c>
      <c r="P14" s="1983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17" t="s">
        <v>17</v>
      </c>
      <c r="B15" s="85">
        <f t="shared" ref="B15:D15" si="2">SUM(B13:B13)</f>
        <v>0</v>
      </c>
      <c r="C15" s="85">
        <f t="shared" si="2"/>
        <v>0</v>
      </c>
      <c r="D15" s="85">
        <f t="shared" si="2"/>
        <v>0</v>
      </c>
      <c r="E15" s="940">
        <f t="shared" ref="E15:G15" si="3">SUM(E13:E13)</f>
        <v>0</v>
      </c>
      <c r="F15" s="940">
        <f t="shared" si="3"/>
        <v>0</v>
      </c>
      <c r="G15" s="940">
        <f t="shared" si="3"/>
        <v>0</v>
      </c>
      <c r="H15" s="953">
        <f t="shared" ref="H15:J15" si="4">SUM(H13:H13)</f>
        <v>0</v>
      </c>
      <c r="I15" s="953">
        <f t="shared" si="4"/>
        <v>0</v>
      </c>
      <c r="J15" s="953">
        <f t="shared" si="4"/>
        <v>0</v>
      </c>
      <c r="K15" s="953">
        <f t="shared" ref="K15:P15" si="5">SUM(K13:K13)</f>
        <v>0</v>
      </c>
      <c r="L15" s="953">
        <f t="shared" si="5"/>
        <v>0</v>
      </c>
      <c r="M15" s="953">
        <f t="shared" si="5"/>
        <v>0</v>
      </c>
      <c r="N15" s="1976">
        <f t="shared" si="5"/>
        <v>11</v>
      </c>
      <c r="O15" s="1976">
        <f t="shared" si="5"/>
        <v>4</v>
      </c>
      <c r="P15" s="1976">
        <f t="shared" si="5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947"/>
      <c r="F16" s="947"/>
      <c r="G16" s="948"/>
      <c r="H16" s="957"/>
      <c r="I16" s="957"/>
      <c r="J16" s="958"/>
      <c r="K16" s="957"/>
      <c r="L16" s="957"/>
      <c r="M16" s="958"/>
      <c r="N16" s="1562"/>
      <c r="O16" s="1562"/>
      <c r="P16" s="1984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25" t="s">
        <v>252</v>
      </c>
      <c r="B17" s="101">
        <v>0</v>
      </c>
      <c r="C17" s="101">
        <v>0</v>
      </c>
      <c r="D17" s="101">
        <v>0</v>
      </c>
      <c r="E17" s="946">
        <v>0</v>
      </c>
      <c r="F17" s="946">
        <v>0</v>
      </c>
      <c r="G17" s="946">
        <v>0</v>
      </c>
      <c r="H17" s="946">
        <v>0</v>
      </c>
      <c r="I17" s="946">
        <v>0</v>
      </c>
      <c r="J17" s="946">
        <v>0</v>
      </c>
      <c r="K17" s="946">
        <v>0</v>
      </c>
      <c r="L17" s="946">
        <v>0</v>
      </c>
      <c r="M17" s="946">
        <v>0</v>
      </c>
      <c r="N17" s="1983">
        <v>0</v>
      </c>
      <c r="O17" s="1983">
        <v>0</v>
      </c>
      <c r="P17" s="1983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12" t="s">
        <v>19</v>
      </c>
      <c r="B18" s="84">
        <f t="shared" ref="B18:D18" si="6">SUM(B17:B17)</f>
        <v>0</v>
      </c>
      <c r="C18" s="84">
        <f t="shared" si="6"/>
        <v>0</v>
      </c>
      <c r="D18" s="84">
        <f t="shared" si="6"/>
        <v>0</v>
      </c>
      <c r="E18" s="942">
        <f t="shared" ref="E18:G18" si="7">SUM(E17:E17)</f>
        <v>0</v>
      </c>
      <c r="F18" s="942">
        <f t="shared" si="7"/>
        <v>0</v>
      </c>
      <c r="G18" s="942">
        <f t="shared" si="7"/>
        <v>0</v>
      </c>
      <c r="H18" s="951">
        <f t="shared" ref="H18:J18" si="8">SUM(H17:H17)</f>
        <v>0</v>
      </c>
      <c r="I18" s="951">
        <f t="shared" si="8"/>
        <v>0</v>
      </c>
      <c r="J18" s="951">
        <f t="shared" si="8"/>
        <v>0</v>
      </c>
      <c r="K18" s="951">
        <f t="shared" ref="K18:P18" si="9">SUM(K17:K17)</f>
        <v>0</v>
      </c>
      <c r="L18" s="951">
        <f t="shared" si="9"/>
        <v>0</v>
      </c>
      <c r="M18" s="951">
        <f t="shared" si="9"/>
        <v>0</v>
      </c>
      <c r="N18" s="1975">
        <f t="shared" si="9"/>
        <v>0</v>
      </c>
      <c r="O18" s="1975">
        <f t="shared" si="9"/>
        <v>0</v>
      </c>
      <c r="P18" s="1975">
        <f t="shared" si="9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10">B15</f>
        <v>0</v>
      </c>
      <c r="C19" s="85">
        <f t="shared" si="10"/>
        <v>0</v>
      </c>
      <c r="D19" s="85">
        <f t="shared" si="10"/>
        <v>0</v>
      </c>
      <c r="E19" s="940">
        <f t="shared" si="10"/>
        <v>0</v>
      </c>
      <c r="F19" s="940">
        <f t="shared" si="10"/>
        <v>0</v>
      </c>
      <c r="G19" s="940">
        <f t="shared" si="10"/>
        <v>0</v>
      </c>
      <c r="H19" s="953">
        <f t="shared" si="10"/>
        <v>0</v>
      </c>
      <c r="I19" s="953">
        <f t="shared" si="10"/>
        <v>0</v>
      </c>
      <c r="J19" s="953">
        <f t="shared" si="10"/>
        <v>0</v>
      </c>
      <c r="K19" s="953">
        <f t="shared" ref="K19:P19" si="11">K15</f>
        <v>0</v>
      </c>
      <c r="L19" s="953">
        <f t="shared" si="11"/>
        <v>0</v>
      </c>
      <c r="M19" s="953">
        <f t="shared" si="11"/>
        <v>0</v>
      </c>
      <c r="N19" s="1976">
        <f t="shared" si="11"/>
        <v>11</v>
      </c>
      <c r="O19" s="1976">
        <f t="shared" si="11"/>
        <v>4</v>
      </c>
      <c r="P19" s="1976">
        <f t="shared" si="11"/>
        <v>15</v>
      </c>
      <c r="Q19" s="85">
        <f t="shared" si="10"/>
        <v>11</v>
      </c>
      <c r="R19" s="85">
        <f t="shared" si="10"/>
        <v>4</v>
      </c>
      <c r="S19" s="85">
        <f t="shared" si="10"/>
        <v>15</v>
      </c>
      <c r="T19" s="70"/>
      <c r="U19" s="70"/>
    </row>
    <row r="20" spans="1:21" ht="26.25" thickBot="1">
      <c r="A20" s="65" t="s">
        <v>30</v>
      </c>
      <c r="B20" s="85">
        <f t="shared" ref="B20:S20" si="12">B18</f>
        <v>0</v>
      </c>
      <c r="C20" s="85">
        <f t="shared" si="12"/>
        <v>0</v>
      </c>
      <c r="D20" s="85">
        <f t="shared" si="12"/>
        <v>0</v>
      </c>
      <c r="E20" s="940">
        <f t="shared" si="12"/>
        <v>0</v>
      </c>
      <c r="F20" s="940">
        <f t="shared" si="12"/>
        <v>0</v>
      </c>
      <c r="G20" s="940">
        <f t="shared" si="12"/>
        <v>0</v>
      </c>
      <c r="H20" s="953">
        <f t="shared" si="12"/>
        <v>0</v>
      </c>
      <c r="I20" s="953">
        <f t="shared" si="12"/>
        <v>0</v>
      </c>
      <c r="J20" s="953">
        <f t="shared" si="12"/>
        <v>0</v>
      </c>
      <c r="K20" s="953">
        <f t="shared" ref="K20:P20" si="13">K18</f>
        <v>0</v>
      </c>
      <c r="L20" s="953">
        <f t="shared" si="13"/>
        <v>0</v>
      </c>
      <c r="M20" s="953">
        <f t="shared" si="13"/>
        <v>0</v>
      </c>
      <c r="N20" s="1976">
        <f t="shared" si="13"/>
        <v>0</v>
      </c>
      <c r="O20" s="1976">
        <f t="shared" si="13"/>
        <v>0</v>
      </c>
      <c r="P20" s="1976">
        <f t="shared" si="13"/>
        <v>0</v>
      </c>
      <c r="Q20" s="85">
        <f t="shared" si="12"/>
        <v>0</v>
      </c>
      <c r="R20" s="85">
        <f t="shared" si="12"/>
        <v>0</v>
      </c>
      <c r="S20" s="85">
        <f t="shared" si="12"/>
        <v>0</v>
      </c>
      <c r="T20" s="71"/>
    </row>
    <row r="21" spans="1:21" ht="36" customHeight="1" thickBot="1">
      <c r="A21" s="2113" t="s">
        <v>31</v>
      </c>
      <c r="B21" s="2115">
        <f t="shared" ref="B21:S21" si="14">SUM(B19:B20)</f>
        <v>0</v>
      </c>
      <c r="C21" s="2115">
        <f t="shared" si="14"/>
        <v>0</v>
      </c>
      <c r="D21" s="2115">
        <f t="shared" si="14"/>
        <v>0</v>
      </c>
      <c r="E21" s="2116">
        <f t="shared" ref="E21:G21" si="15">SUM(E19:E20)</f>
        <v>0</v>
      </c>
      <c r="F21" s="2116">
        <f t="shared" si="15"/>
        <v>0</v>
      </c>
      <c r="G21" s="2116">
        <f t="shared" si="15"/>
        <v>0</v>
      </c>
      <c r="H21" s="2117">
        <f t="shared" ref="H21:J21" si="16">SUM(H19:H20)</f>
        <v>0</v>
      </c>
      <c r="I21" s="2117">
        <f t="shared" si="16"/>
        <v>0</v>
      </c>
      <c r="J21" s="2117">
        <f t="shared" si="16"/>
        <v>0</v>
      </c>
      <c r="K21" s="2117">
        <f t="shared" si="14"/>
        <v>0</v>
      </c>
      <c r="L21" s="2117">
        <f t="shared" si="14"/>
        <v>0</v>
      </c>
      <c r="M21" s="2117">
        <f t="shared" si="14"/>
        <v>0</v>
      </c>
      <c r="N21" s="2114">
        <f t="shared" si="14"/>
        <v>11</v>
      </c>
      <c r="O21" s="2114">
        <f t="shared" si="14"/>
        <v>4</v>
      </c>
      <c r="P21" s="2114">
        <f t="shared" si="14"/>
        <v>15</v>
      </c>
      <c r="Q21" s="2115">
        <f t="shared" si="14"/>
        <v>11</v>
      </c>
      <c r="R21" s="2115">
        <f t="shared" si="14"/>
        <v>4</v>
      </c>
      <c r="S21" s="2115">
        <f t="shared" si="14"/>
        <v>15</v>
      </c>
      <c r="T21" s="70"/>
      <c r="U21" s="70"/>
    </row>
    <row r="22" spans="1:21">
      <c r="A22" s="6463"/>
      <c r="B22" s="6463"/>
      <c r="C22" s="6463"/>
      <c r="D22" s="6463"/>
      <c r="E22" s="6463"/>
      <c r="F22" s="6463"/>
      <c r="G22" s="6463"/>
      <c r="H22" s="6463"/>
      <c r="I22" s="6463"/>
      <c r="J22" s="6463"/>
      <c r="K22" s="6463"/>
      <c r="L22" s="6463"/>
      <c r="M22" s="6463"/>
      <c r="N22" s="6463"/>
      <c r="O22" s="6463"/>
      <c r="P22" s="6463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N7" sqref="N7"/>
    </sheetView>
  </sheetViews>
  <sheetFormatPr defaultColWidth="8.85546875" defaultRowHeight="20.25"/>
  <cols>
    <col min="1" max="1" width="75" style="424" customWidth="1"/>
    <col min="2" max="2" width="8.5703125" style="424" customWidth="1"/>
    <col min="3" max="3" width="9.28515625" style="424" customWidth="1"/>
    <col min="4" max="4" width="9" style="424" customWidth="1"/>
    <col min="5" max="5" width="8.5703125" style="424" customWidth="1"/>
    <col min="6" max="7" width="7.85546875" style="424" customWidth="1"/>
    <col min="8" max="8" width="8.28515625" style="424" customWidth="1"/>
    <col min="9" max="9" width="9.28515625" style="424" customWidth="1"/>
    <col min="10" max="10" width="8.5703125" style="424" customWidth="1"/>
    <col min="11" max="22" width="7.85546875" style="424" customWidth="1"/>
    <col min="23" max="23" width="10.140625" style="424" customWidth="1"/>
    <col min="24" max="24" width="9.7109375" style="424" customWidth="1"/>
    <col min="25" max="25" width="10" style="424" customWidth="1"/>
    <col min="26" max="26" width="14.28515625" style="424" customWidth="1"/>
    <col min="27" max="27" width="10.5703125" style="424" bestFit="1" customWidth="1"/>
    <col min="28" max="28" width="9.28515625" style="424" bestFit="1" customWidth="1"/>
    <col min="29" max="256" width="8.85546875" style="424"/>
    <col min="257" max="257" width="87.85546875" style="424" customWidth="1"/>
    <col min="258" max="281" width="7.85546875" style="424" customWidth="1"/>
    <col min="282" max="282" width="14.28515625" style="424" customWidth="1"/>
    <col min="283" max="283" width="10.5703125" style="424" bestFit="1" customWidth="1"/>
    <col min="284" max="284" width="9.28515625" style="424" bestFit="1" customWidth="1"/>
    <col min="285" max="512" width="8.85546875" style="424"/>
    <col min="513" max="513" width="87.85546875" style="424" customWidth="1"/>
    <col min="514" max="537" width="7.85546875" style="424" customWidth="1"/>
    <col min="538" max="538" width="14.28515625" style="424" customWidth="1"/>
    <col min="539" max="539" width="10.5703125" style="424" bestFit="1" customWidth="1"/>
    <col min="540" max="540" width="9.28515625" style="424" bestFit="1" customWidth="1"/>
    <col min="541" max="768" width="8.85546875" style="424"/>
    <col min="769" max="769" width="87.85546875" style="424" customWidth="1"/>
    <col min="770" max="793" width="7.85546875" style="424" customWidth="1"/>
    <col min="794" max="794" width="14.28515625" style="424" customWidth="1"/>
    <col min="795" max="795" width="10.5703125" style="424" bestFit="1" customWidth="1"/>
    <col min="796" max="796" width="9.28515625" style="424" bestFit="1" customWidth="1"/>
    <col min="797" max="1024" width="8.85546875" style="424"/>
    <col min="1025" max="1025" width="87.85546875" style="424" customWidth="1"/>
    <col min="1026" max="1049" width="7.85546875" style="424" customWidth="1"/>
    <col min="1050" max="1050" width="14.28515625" style="424" customWidth="1"/>
    <col min="1051" max="1051" width="10.5703125" style="424" bestFit="1" customWidth="1"/>
    <col min="1052" max="1052" width="9.28515625" style="424" bestFit="1" customWidth="1"/>
    <col min="1053" max="1280" width="8.85546875" style="424"/>
    <col min="1281" max="1281" width="87.85546875" style="424" customWidth="1"/>
    <col min="1282" max="1305" width="7.85546875" style="424" customWidth="1"/>
    <col min="1306" max="1306" width="14.28515625" style="424" customWidth="1"/>
    <col min="1307" max="1307" width="10.5703125" style="424" bestFit="1" customWidth="1"/>
    <col min="1308" max="1308" width="9.28515625" style="424" bestFit="1" customWidth="1"/>
    <col min="1309" max="1536" width="8.85546875" style="424"/>
    <col min="1537" max="1537" width="87.85546875" style="424" customWidth="1"/>
    <col min="1538" max="1561" width="7.85546875" style="424" customWidth="1"/>
    <col min="1562" max="1562" width="14.28515625" style="424" customWidth="1"/>
    <col min="1563" max="1563" width="10.5703125" style="424" bestFit="1" customWidth="1"/>
    <col min="1564" max="1564" width="9.28515625" style="424" bestFit="1" customWidth="1"/>
    <col min="1565" max="1792" width="8.85546875" style="424"/>
    <col min="1793" max="1793" width="87.85546875" style="424" customWidth="1"/>
    <col min="1794" max="1817" width="7.85546875" style="424" customWidth="1"/>
    <col min="1818" max="1818" width="14.28515625" style="424" customWidth="1"/>
    <col min="1819" max="1819" width="10.5703125" style="424" bestFit="1" customWidth="1"/>
    <col min="1820" max="1820" width="9.28515625" style="424" bestFit="1" customWidth="1"/>
    <col min="1821" max="2048" width="8.85546875" style="424"/>
    <col min="2049" max="2049" width="87.85546875" style="424" customWidth="1"/>
    <col min="2050" max="2073" width="7.85546875" style="424" customWidth="1"/>
    <col min="2074" max="2074" width="14.28515625" style="424" customWidth="1"/>
    <col min="2075" max="2075" width="10.5703125" style="424" bestFit="1" customWidth="1"/>
    <col min="2076" max="2076" width="9.28515625" style="424" bestFit="1" customWidth="1"/>
    <col min="2077" max="2304" width="8.85546875" style="424"/>
    <col min="2305" max="2305" width="87.85546875" style="424" customWidth="1"/>
    <col min="2306" max="2329" width="7.85546875" style="424" customWidth="1"/>
    <col min="2330" max="2330" width="14.28515625" style="424" customWidth="1"/>
    <col min="2331" max="2331" width="10.5703125" style="424" bestFit="1" customWidth="1"/>
    <col min="2332" max="2332" width="9.28515625" style="424" bestFit="1" customWidth="1"/>
    <col min="2333" max="2560" width="8.85546875" style="424"/>
    <col min="2561" max="2561" width="87.85546875" style="424" customWidth="1"/>
    <col min="2562" max="2585" width="7.85546875" style="424" customWidth="1"/>
    <col min="2586" max="2586" width="14.28515625" style="424" customWidth="1"/>
    <col min="2587" max="2587" width="10.5703125" style="424" bestFit="1" customWidth="1"/>
    <col min="2588" max="2588" width="9.28515625" style="424" bestFit="1" customWidth="1"/>
    <col min="2589" max="2816" width="8.85546875" style="424"/>
    <col min="2817" max="2817" width="87.85546875" style="424" customWidth="1"/>
    <col min="2818" max="2841" width="7.85546875" style="424" customWidth="1"/>
    <col min="2842" max="2842" width="14.28515625" style="424" customWidth="1"/>
    <col min="2843" max="2843" width="10.5703125" style="424" bestFit="1" customWidth="1"/>
    <col min="2844" max="2844" width="9.28515625" style="424" bestFit="1" customWidth="1"/>
    <col min="2845" max="3072" width="8.85546875" style="424"/>
    <col min="3073" max="3073" width="87.85546875" style="424" customWidth="1"/>
    <col min="3074" max="3097" width="7.85546875" style="424" customWidth="1"/>
    <col min="3098" max="3098" width="14.28515625" style="424" customWidth="1"/>
    <col min="3099" max="3099" width="10.5703125" style="424" bestFit="1" customWidth="1"/>
    <col min="3100" max="3100" width="9.28515625" style="424" bestFit="1" customWidth="1"/>
    <col min="3101" max="3328" width="8.85546875" style="424"/>
    <col min="3329" max="3329" width="87.85546875" style="424" customWidth="1"/>
    <col min="3330" max="3353" width="7.85546875" style="424" customWidth="1"/>
    <col min="3354" max="3354" width="14.28515625" style="424" customWidth="1"/>
    <col min="3355" max="3355" width="10.5703125" style="424" bestFit="1" customWidth="1"/>
    <col min="3356" max="3356" width="9.28515625" style="424" bestFit="1" customWidth="1"/>
    <col min="3357" max="3584" width="8.85546875" style="424"/>
    <col min="3585" max="3585" width="87.85546875" style="424" customWidth="1"/>
    <col min="3586" max="3609" width="7.85546875" style="424" customWidth="1"/>
    <col min="3610" max="3610" width="14.28515625" style="424" customWidth="1"/>
    <col min="3611" max="3611" width="10.5703125" style="424" bestFit="1" customWidth="1"/>
    <col min="3612" max="3612" width="9.28515625" style="424" bestFit="1" customWidth="1"/>
    <col min="3613" max="3840" width="8.85546875" style="424"/>
    <col min="3841" max="3841" width="87.85546875" style="424" customWidth="1"/>
    <col min="3842" max="3865" width="7.85546875" style="424" customWidth="1"/>
    <col min="3866" max="3866" width="14.28515625" style="424" customWidth="1"/>
    <col min="3867" max="3867" width="10.5703125" style="424" bestFit="1" customWidth="1"/>
    <col min="3868" max="3868" width="9.28515625" style="424" bestFit="1" customWidth="1"/>
    <col min="3869" max="4096" width="8.85546875" style="424"/>
    <col min="4097" max="4097" width="87.85546875" style="424" customWidth="1"/>
    <col min="4098" max="4121" width="7.85546875" style="424" customWidth="1"/>
    <col min="4122" max="4122" width="14.28515625" style="424" customWidth="1"/>
    <col min="4123" max="4123" width="10.5703125" style="424" bestFit="1" customWidth="1"/>
    <col min="4124" max="4124" width="9.28515625" style="424" bestFit="1" customWidth="1"/>
    <col min="4125" max="4352" width="8.85546875" style="424"/>
    <col min="4353" max="4353" width="87.85546875" style="424" customWidth="1"/>
    <col min="4354" max="4377" width="7.85546875" style="424" customWidth="1"/>
    <col min="4378" max="4378" width="14.28515625" style="424" customWidth="1"/>
    <col min="4379" max="4379" width="10.5703125" style="424" bestFit="1" customWidth="1"/>
    <col min="4380" max="4380" width="9.28515625" style="424" bestFit="1" customWidth="1"/>
    <col min="4381" max="4608" width="8.85546875" style="424"/>
    <col min="4609" max="4609" width="87.85546875" style="424" customWidth="1"/>
    <col min="4610" max="4633" width="7.85546875" style="424" customWidth="1"/>
    <col min="4634" max="4634" width="14.28515625" style="424" customWidth="1"/>
    <col min="4635" max="4635" width="10.5703125" style="424" bestFit="1" customWidth="1"/>
    <col min="4636" max="4636" width="9.28515625" style="424" bestFit="1" customWidth="1"/>
    <col min="4637" max="4864" width="8.85546875" style="424"/>
    <col min="4865" max="4865" width="87.85546875" style="424" customWidth="1"/>
    <col min="4866" max="4889" width="7.85546875" style="424" customWidth="1"/>
    <col min="4890" max="4890" width="14.28515625" style="424" customWidth="1"/>
    <col min="4891" max="4891" width="10.5703125" style="424" bestFit="1" customWidth="1"/>
    <col min="4892" max="4892" width="9.28515625" style="424" bestFit="1" customWidth="1"/>
    <col min="4893" max="5120" width="8.85546875" style="424"/>
    <col min="5121" max="5121" width="87.85546875" style="424" customWidth="1"/>
    <col min="5122" max="5145" width="7.85546875" style="424" customWidth="1"/>
    <col min="5146" max="5146" width="14.28515625" style="424" customWidth="1"/>
    <col min="5147" max="5147" width="10.5703125" style="424" bestFit="1" customWidth="1"/>
    <col min="5148" max="5148" width="9.28515625" style="424" bestFit="1" customWidth="1"/>
    <col min="5149" max="5376" width="8.85546875" style="424"/>
    <col min="5377" max="5377" width="87.85546875" style="424" customWidth="1"/>
    <col min="5378" max="5401" width="7.85546875" style="424" customWidth="1"/>
    <col min="5402" max="5402" width="14.28515625" style="424" customWidth="1"/>
    <col min="5403" max="5403" width="10.5703125" style="424" bestFit="1" customWidth="1"/>
    <col min="5404" max="5404" width="9.28515625" style="424" bestFit="1" customWidth="1"/>
    <col min="5405" max="5632" width="8.85546875" style="424"/>
    <col min="5633" max="5633" width="87.85546875" style="424" customWidth="1"/>
    <col min="5634" max="5657" width="7.85546875" style="424" customWidth="1"/>
    <col min="5658" max="5658" width="14.28515625" style="424" customWidth="1"/>
    <col min="5659" max="5659" width="10.5703125" style="424" bestFit="1" customWidth="1"/>
    <col min="5660" max="5660" width="9.28515625" style="424" bestFit="1" customWidth="1"/>
    <col min="5661" max="5888" width="8.85546875" style="424"/>
    <col min="5889" max="5889" width="87.85546875" style="424" customWidth="1"/>
    <col min="5890" max="5913" width="7.85546875" style="424" customWidth="1"/>
    <col min="5914" max="5914" width="14.28515625" style="424" customWidth="1"/>
    <col min="5915" max="5915" width="10.5703125" style="424" bestFit="1" customWidth="1"/>
    <col min="5916" max="5916" width="9.28515625" style="424" bestFit="1" customWidth="1"/>
    <col min="5917" max="6144" width="8.85546875" style="424"/>
    <col min="6145" max="6145" width="87.85546875" style="424" customWidth="1"/>
    <col min="6146" max="6169" width="7.85546875" style="424" customWidth="1"/>
    <col min="6170" max="6170" width="14.28515625" style="424" customWidth="1"/>
    <col min="6171" max="6171" width="10.5703125" style="424" bestFit="1" customWidth="1"/>
    <col min="6172" max="6172" width="9.28515625" style="424" bestFit="1" customWidth="1"/>
    <col min="6173" max="6400" width="8.85546875" style="424"/>
    <col min="6401" max="6401" width="87.85546875" style="424" customWidth="1"/>
    <col min="6402" max="6425" width="7.85546875" style="424" customWidth="1"/>
    <col min="6426" max="6426" width="14.28515625" style="424" customWidth="1"/>
    <col min="6427" max="6427" width="10.5703125" style="424" bestFit="1" customWidth="1"/>
    <col min="6428" max="6428" width="9.28515625" style="424" bestFit="1" customWidth="1"/>
    <col min="6429" max="6656" width="8.85546875" style="424"/>
    <col min="6657" max="6657" width="87.85546875" style="424" customWidth="1"/>
    <col min="6658" max="6681" width="7.85546875" style="424" customWidth="1"/>
    <col min="6682" max="6682" width="14.28515625" style="424" customWidth="1"/>
    <col min="6683" max="6683" width="10.5703125" style="424" bestFit="1" customWidth="1"/>
    <col min="6684" max="6684" width="9.28515625" style="424" bestFit="1" customWidth="1"/>
    <col min="6685" max="6912" width="8.85546875" style="424"/>
    <col min="6913" max="6913" width="87.85546875" style="424" customWidth="1"/>
    <col min="6914" max="6937" width="7.85546875" style="424" customWidth="1"/>
    <col min="6938" max="6938" width="14.28515625" style="424" customWidth="1"/>
    <col min="6939" max="6939" width="10.5703125" style="424" bestFit="1" customWidth="1"/>
    <col min="6940" max="6940" width="9.28515625" style="424" bestFit="1" customWidth="1"/>
    <col min="6941" max="7168" width="8.85546875" style="424"/>
    <col min="7169" max="7169" width="87.85546875" style="424" customWidth="1"/>
    <col min="7170" max="7193" width="7.85546875" style="424" customWidth="1"/>
    <col min="7194" max="7194" width="14.28515625" style="424" customWidth="1"/>
    <col min="7195" max="7195" width="10.5703125" style="424" bestFit="1" customWidth="1"/>
    <col min="7196" max="7196" width="9.28515625" style="424" bestFit="1" customWidth="1"/>
    <col min="7197" max="7424" width="8.85546875" style="424"/>
    <col min="7425" max="7425" width="87.85546875" style="424" customWidth="1"/>
    <col min="7426" max="7449" width="7.85546875" style="424" customWidth="1"/>
    <col min="7450" max="7450" width="14.28515625" style="424" customWidth="1"/>
    <col min="7451" max="7451" width="10.5703125" style="424" bestFit="1" customWidth="1"/>
    <col min="7452" max="7452" width="9.28515625" style="424" bestFit="1" customWidth="1"/>
    <col min="7453" max="7680" width="8.85546875" style="424"/>
    <col min="7681" max="7681" width="87.85546875" style="424" customWidth="1"/>
    <col min="7682" max="7705" width="7.85546875" style="424" customWidth="1"/>
    <col min="7706" max="7706" width="14.28515625" style="424" customWidth="1"/>
    <col min="7707" max="7707" width="10.5703125" style="424" bestFit="1" customWidth="1"/>
    <col min="7708" max="7708" width="9.28515625" style="424" bestFit="1" customWidth="1"/>
    <col min="7709" max="7936" width="8.85546875" style="424"/>
    <col min="7937" max="7937" width="87.85546875" style="424" customWidth="1"/>
    <col min="7938" max="7961" width="7.85546875" style="424" customWidth="1"/>
    <col min="7962" max="7962" width="14.28515625" style="424" customWidth="1"/>
    <col min="7963" max="7963" width="10.5703125" style="424" bestFit="1" customWidth="1"/>
    <col min="7964" max="7964" width="9.28515625" style="424" bestFit="1" customWidth="1"/>
    <col min="7965" max="8192" width="8.85546875" style="424"/>
    <col min="8193" max="8193" width="87.85546875" style="424" customWidth="1"/>
    <col min="8194" max="8217" width="7.85546875" style="424" customWidth="1"/>
    <col min="8218" max="8218" width="14.28515625" style="424" customWidth="1"/>
    <col min="8219" max="8219" width="10.5703125" style="424" bestFit="1" customWidth="1"/>
    <col min="8220" max="8220" width="9.28515625" style="424" bestFit="1" customWidth="1"/>
    <col min="8221" max="8448" width="8.85546875" style="424"/>
    <col min="8449" max="8449" width="87.85546875" style="424" customWidth="1"/>
    <col min="8450" max="8473" width="7.85546875" style="424" customWidth="1"/>
    <col min="8474" max="8474" width="14.28515625" style="424" customWidth="1"/>
    <col min="8475" max="8475" width="10.5703125" style="424" bestFit="1" customWidth="1"/>
    <col min="8476" max="8476" width="9.28515625" style="424" bestFit="1" customWidth="1"/>
    <col min="8477" max="8704" width="8.85546875" style="424"/>
    <col min="8705" max="8705" width="87.85546875" style="424" customWidth="1"/>
    <col min="8706" max="8729" width="7.85546875" style="424" customWidth="1"/>
    <col min="8730" max="8730" width="14.28515625" style="424" customWidth="1"/>
    <col min="8731" max="8731" width="10.5703125" style="424" bestFit="1" customWidth="1"/>
    <col min="8732" max="8732" width="9.28515625" style="424" bestFit="1" customWidth="1"/>
    <col min="8733" max="8960" width="8.85546875" style="424"/>
    <col min="8961" max="8961" width="87.85546875" style="424" customWidth="1"/>
    <col min="8962" max="8985" width="7.85546875" style="424" customWidth="1"/>
    <col min="8986" max="8986" width="14.28515625" style="424" customWidth="1"/>
    <col min="8987" max="8987" width="10.5703125" style="424" bestFit="1" customWidth="1"/>
    <col min="8988" max="8988" width="9.28515625" style="424" bestFit="1" customWidth="1"/>
    <col min="8989" max="9216" width="8.85546875" style="424"/>
    <col min="9217" max="9217" width="87.85546875" style="424" customWidth="1"/>
    <col min="9218" max="9241" width="7.85546875" style="424" customWidth="1"/>
    <col min="9242" max="9242" width="14.28515625" style="424" customWidth="1"/>
    <col min="9243" max="9243" width="10.5703125" style="424" bestFit="1" customWidth="1"/>
    <col min="9244" max="9244" width="9.28515625" style="424" bestFit="1" customWidth="1"/>
    <col min="9245" max="9472" width="8.85546875" style="424"/>
    <col min="9473" max="9473" width="87.85546875" style="424" customWidth="1"/>
    <col min="9474" max="9497" width="7.85546875" style="424" customWidth="1"/>
    <col min="9498" max="9498" width="14.28515625" style="424" customWidth="1"/>
    <col min="9499" max="9499" width="10.5703125" style="424" bestFit="1" customWidth="1"/>
    <col min="9500" max="9500" width="9.28515625" style="424" bestFit="1" customWidth="1"/>
    <col min="9501" max="9728" width="8.85546875" style="424"/>
    <col min="9729" max="9729" width="87.85546875" style="424" customWidth="1"/>
    <col min="9730" max="9753" width="7.85546875" style="424" customWidth="1"/>
    <col min="9754" max="9754" width="14.28515625" style="424" customWidth="1"/>
    <col min="9755" max="9755" width="10.5703125" style="424" bestFit="1" customWidth="1"/>
    <col min="9756" max="9756" width="9.28515625" style="424" bestFit="1" customWidth="1"/>
    <col min="9757" max="9984" width="8.85546875" style="424"/>
    <col min="9985" max="9985" width="87.85546875" style="424" customWidth="1"/>
    <col min="9986" max="10009" width="7.85546875" style="424" customWidth="1"/>
    <col min="10010" max="10010" width="14.28515625" style="424" customWidth="1"/>
    <col min="10011" max="10011" width="10.5703125" style="424" bestFit="1" customWidth="1"/>
    <col min="10012" max="10012" width="9.28515625" style="424" bestFit="1" customWidth="1"/>
    <col min="10013" max="10240" width="8.85546875" style="424"/>
    <col min="10241" max="10241" width="87.85546875" style="424" customWidth="1"/>
    <col min="10242" max="10265" width="7.85546875" style="424" customWidth="1"/>
    <col min="10266" max="10266" width="14.28515625" style="424" customWidth="1"/>
    <col min="10267" max="10267" width="10.5703125" style="424" bestFit="1" customWidth="1"/>
    <col min="10268" max="10268" width="9.28515625" style="424" bestFit="1" customWidth="1"/>
    <col min="10269" max="10496" width="8.85546875" style="424"/>
    <col min="10497" max="10497" width="87.85546875" style="424" customWidth="1"/>
    <col min="10498" max="10521" width="7.85546875" style="424" customWidth="1"/>
    <col min="10522" max="10522" width="14.28515625" style="424" customWidth="1"/>
    <col min="10523" max="10523" width="10.5703125" style="424" bestFit="1" customWidth="1"/>
    <col min="10524" max="10524" width="9.28515625" style="424" bestFit="1" customWidth="1"/>
    <col min="10525" max="10752" width="8.85546875" style="424"/>
    <col min="10753" max="10753" width="87.85546875" style="424" customWidth="1"/>
    <col min="10754" max="10777" width="7.85546875" style="424" customWidth="1"/>
    <col min="10778" max="10778" width="14.28515625" style="424" customWidth="1"/>
    <col min="10779" max="10779" width="10.5703125" style="424" bestFit="1" customWidth="1"/>
    <col min="10780" max="10780" width="9.28515625" style="424" bestFit="1" customWidth="1"/>
    <col min="10781" max="11008" width="8.85546875" style="424"/>
    <col min="11009" max="11009" width="87.85546875" style="424" customWidth="1"/>
    <col min="11010" max="11033" width="7.85546875" style="424" customWidth="1"/>
    <col min="11034" max="11034" width="14.28515625" style="424" customWidth="1"/>
    <col min="11035" max="11035" width="10.5703125" style="424" bestFit="1" customWidth="1"/>
    <col min="11036" max="11036" width="9.28515625" style="424" bestFit="1" customWidth="1"/>
    <col min="11037" max="11264" width="8.85546875" style="424"/>
    <col min="11265" max="11265" width="87.85546875" style="424" customWidth="1"/>
    <col min="11266" max="11289" width="7.85546875" style="424" customWidth="1"/>
    <col min="11290" max="11290" width="14.28515625" style="424" customWidth="1"/>
    <col min="11291" max="11291" width="10.5703125" style="424" bestFit="1" customWidth="1"/>
    <col min="11292" max="11292" width="9.28515625" style="424" bestFit="1" customWidth="1"/>
    <col min="11293" max="11520" width="8.85546875" style="424"/>
    <col min="11521" max="11521" width="87.85546875" style="424" customWidth="1"/>
    <col min="11522" max="11545" width="7.85546875" style="424" customWidth="1"/>
    <col min="11546" max="11546" width="14.28515625" style="424" customWidth="1"/>
    <col min="11547" max="11547" width="10.5703125" style="424" bestFit="1" customWidth="1"/>
    <col min="11548" max="11548" width="9.28515625" style="424" bestFit="1" customWidth="1"/>
    <col min="11549" max="11776" width="8.85546875" style="424"/>
    <col min="11777" max="11777" width="87.85546875" style="424" customWidth="1"/>
    <col min="11778" max="11801" width="7.85546875" style="424" customWidth="1"/>
    <col min="11802" max="11802" width="14.28515625" style="424" customWidth="1"/>
    <col min="11803" max="11803" width="10.5703125" style="424" bestFit="1" customWidth="1"/>
    <col min="11804" max="11804" width="9.28515625" style="424" bestFit="1" customWidth="1"/>
    <col min="11805" max="12032" width="8.85546875" style="424"/>
    <col min="12033" max="12033" width="87.85546875" style="424" customWidth="1"/>
    <col min="12034" max="12057" width="7.85546875" style="424" customWidth="1"/>
    <col min="12058" max="12058" width="14.28515625" style="424" customWidth="1"/>
    <col min="12059" max="12059" width="10.5703125" style="424" bestFit="1" customWidth="1"/>
    <col min="12060" max="12060" width="9.28515625" style="424" bestFit="1" customWidth="1"/>
    <col min="12061" max="12288" width="8.85546875" style="424"/>
    <col min="12289" max="12289" width="87.85546875" style="424" customWidth="1"/>
    <col min="12290" max="12313" width="7.85546875" style="424" customWidth="1"/>
    <col min="12314" max="12314" width="14.28515625" style="424" customWidth="1"/>
    <col min="12315" max="12315" width="10.5703125" style="424" bestFit="1" customWidth="1"/>
    <col min="12316" max="12316" width="9.28515625" style="424" bestFit="1" customWidth="1"/>
    <col min="12317" max="12544" width="8.85546875" style="424"/>
    <col min="12545" max="12545" width="87.85546875" style="424" customWidth="1"/>
    <col min="12546" max="12569" width="7.85546875" style="424" customWidth="1"/>
    <col min="12570" max="12570" width="14.28515625" style="424" customWidth="1"/>
    <col min="12571" max="12571" width="10.5703125" style="424" bestFit="1" customWidth="1"/>
    <col min="12572" max="12572" width="9.28515625" style="424" bestFit="1" customWidth="1"/>
    <col min="12573" max="12800" width="8.85546875" style="424"/>
    <col min="12801" max="12801" width="87.85546875" style="424" customWidth="1"/>
    <col min="12802" max="12825" width="7.85546875" style="424" customWidth="1"/>
    <col min="12826" max="12826" width="14.28515625" style="424" customWidth="1"/>
    <col min="12827" max="12827" width="10.5703125" style="424" bestFit="1" customWidth="1"/>
    <col min="12828" max="12828" width="9.28515625" style="424" bestFit="1" customWidth="1"/>
    <col min="12829" max="13056" width="8.85546875" style="424"/>
    <col min="13057" max="13057" width="87.85546875" style="424" customWidth="1"/>
    <col min="13058" max="13081" width="7.85546875" style="424" customWidth="1"/>
    <col min="13082" max="13082" width="14.28515625" style="424" customWidth="1"/>
    <col min="13083" max="13083" width="10.5703125" style="424" bestFit="1" customWidth="1"/>
    <col min="13084" max="13084" width="9.28515625" style="424" bestFit="1" customWidth="1"/>
    <col min="13085" max="13312" width="8.85546875" style="424"/>
    <col min="13313" max="13313" width="87.85546875" style="424" customWidth="1"/>
    <col min="13314" max="13337" width="7.85546875" style="424" customWidth="1"/>
    <col min="13338" max="13338" width="14.28515625" style="424" customWidth="1"/>
    <col min="13339" max="13339" width="10.5703125" style="424" bestFit="1" customWidth="1"/>
    <col min="13340" max="13340" width="9.28515625" style="424" bestFit="1" customWidth="1"/>
    <col min="13341" max="13568" width="8.85546875" style="424"/>
    <col min="13569" max="13569" width="87.85546875" style="424" customWidth="1"/>
    <col min="13570" max="13593" width="7.85546875" style="424" customWidth="1"/>
    <col min="13594" max="13594" width="14.28515625" style="424" customWidth="1"/>
    <col min="13595" max="13595" width="10.5703125" style="424" bestFit="1" customWidth="1"/>
    <col min="13596" max="13596" width="9.28515625" style="424" bestFit="1" customWidth="1"/>
    <col min="13597" max="13824" width="8.85546875" style="424"/>
    <col min="13825" max="13825" width="87.85546875" style="424" customWidth="1"/>
    <col min="13826" max="13849" width="7.85546875" style="424" customWidth="1"/>
    <col min="13850" max="13850" width="14.28515625" style="424" customWidth="1"/>
    <col min="13851" max="13851" width="10.5703125" style="424" bestFit="1" customWidth="1"/>
    <col min="13852" max="13852" width="9.28515625" style="424" bestFit="1" customWidth="1"/>
    <col min="13853" max="14080" width="8.85546875" style="424"/>
    <col min="14081" max="14081" width="87.85546875" style="424" customWidth="1"/>
    <col min="14082" max="14105" width="7.85546875" style="424" customWidth="1"/>
    <col min="14106" max="14106" width="14.28515625" style="424" customWidth="1"/>
    <col min="14107" max="14107" width="10.5703125" style="424" bestFit="1" customWidth="1"/>
    <col min="14108" max="14108" width="9.28515625" style="424" bestFit="1" customWidth="1"/>
    <col min="14109" max="14336" width="8.85546875" style="424"/>
    <col min="14337" max="14337" width="87.85546875" style="424" customWidth="1"/>
    <col min="14338" max="14361" width="7.85546875" style="424" customWidth="1"/>
    <col min="14362" max="14362" width="14.28515625" style="424" customWidth="1"/>
    <col min="14363" max="14363" width="10.5703125" style="424" bestFit="1" customWidth="1"/>
    <col min="14364" max="14364" width="9.28515625" style="424" bestFit="1" customWidth="1"/>
    <col min="14365" max="14592" width="8.85546875" style="424"/>
    <col min="14593" max="14593" width="87.85546875" style="424" customWidth="1"/>
    <col min="14594" max="14617" width="7.85546875" style="424" customWidth="1"/>
    <col min="14618" max="14618" width="14.28515625" style="424" customWidth="1"/>
    <col min="14619" max="14619" width="10.5703125" style="424" bestFit="1" customWidth="1"/>
    <col min="14620" max="14620" width="9.28515625" style="424" bestFit="1" customWidth="1"/>
    <col min="14621" max="14848" width="8.85546875" style="424"/>
    <col min="14849" max="14849" width="87.85546875" style="424" customWidth="1"/>
    <col min="14850" max="14873" width="7.85546875" style="424" customWidth="1"/>
    <col min="14874" max="14874" width="14.28515625" style="424" customWidth="1"/>
    <col min="14875" max="14875" width="10.5703125" style="424" bestFit="1" customWidth="1"/>
    <col min="14876" max="14876" width="9.28515625" style="424" bestFit="1" customWidth="1"/>
    <col min="14877" max="15104" width="8.85546875" style="424"/>
    <col min="15105" max="15105" width="87.85546875" style="424" customWidth="1"/>
    <col min="15106" max="15129" width="7.85546875" style="424" customWidth="1"/>
    <col min="15130" max="15130" width="14.28515625" style="424" customWidth="1"/>
    <col min="15131" max="15131" width="10.5703125" style="424" bestFit="1" customWidth="1"/>
    <col min="15132" max="15132" width="9.28515625" style="424" bestFit="1" customWidth="1"/>
    <col min="15133" max="15360" width="8.85546875" style="424"/>
    <col min="15361" max="15361" width="87.85546875" style="424" customWidth="1"/>
    <col min="15362" max="15385" width="7.85546875" style="424" customWidth="1"/>
    <col min="15386" max="15386" width="14.28515625" style="424" customWidth="1"/>
    <col min="15387" max="15387" width="10.5703125" style="424" bestFit="1" customWidth="1"/>
    <col min="15388" max="15388" width="9.28515625" style="424" bestFit="1" customWidth="1"/>
    <col min="15389" max="15616" width="8.85546875" style="424"/>
    <col min="15617" max="15617" width="87.85546875" style="424" customWidth="1"/>
    <col min="15618" max="15641" width="7.85546875" style="424" customWidth="1"/>
    <col min="15642" max="15642" width="14.28515625" style="424" customWidth="1"/>
    <col min="15643" max="15643" width="10.5703125" style="424" bestFit="1" customWidth="1"/>
    <col min="15644" max="15644" width="9.28515625" style="424" bestFit="1" customWidth="1"/>
    <col min="15645" max="15872" width="8.85546875" style="424"/>
    <col min="15873" max="15873" width="87.85546875" style="424" customWidth="1"/>
    <col min="15874" max="15897" width="7.85546875" style="424" customWidth="1"/>
    <col min="15898" max="15898" width="14.28515625" style="424" customWidth="1"/>
    <col min="15899" max="15899" width="10.5703125" style="424" bestFit="1" customWidth="1"/>
    <col min="15900" max="15900" width="9.28515625" style="424" bestFit="1" customWidth="1"/>
    <col min="15901" max="16128" width="8.85546875" style="424"/>
    <col min="16129" max="16129" width="87.85546875" style="424" customWidth="1"/>
    <col min="16130" max="16153" width="7.85546875" style="424" customWidth="1"/>
    <col min="16154" max="16154" width="14.28515625" style="424" customWidth="1"/>
    <col min="16155" max="16155" width="10.5703125" style="424" bestFit="1" customWidth="1"/>
    <col min="16156" max="16156" width="9.28515625" style="424" bestFit="1" customWidth="1"/>
    <col min="16157" max="16384" width="8.85546875" style="424"/>
  </cols>
  <sheetData>
    <row r="1" spans="1:25" ht="20.25" customHeight="1">
      <c r="A1" s="6428" t="s">
        <v>254</v>
      </c>
      <c r="B1" s="6428"/>
      <c r="C1" s="6428"/>
      <c r="D1" s="6428"/>
      <c r="E1" s="6428"/>
      <c r="F1" s="6428"/>
      <c r="G1" s="6428"/>
      <c r="H1" s="6428"/>
      <c r="I1" s="6428"/>
      <c r="J1" s="6428"/>
      <c r="K1" s="6428"/>
      <c r="L1" s="6428"/>
      <c r="M1" s="6428"/>
      <c r="N1" s="6428"/>
      <c r="O1" s="6428"/>
      <c r="P1" s="6428"/>
      <c r="Q1" s="6428"/>
      <c r="R1" s="6428"/>
      <c r="S1" s="6428"/>
      <c r="T1" s="6428"/>
      <c r="U1" s="6428"/>
      <c r="V1" s="6428"/>
      <c r="W1" s="6428"/>
      <c r="X1" s="6428"/>
      <c r="Y1" s="6428"/>
    </row>
    <row r="2" spans="1:25" ht="20.25" customHeight="1">
      <c r="A2" s="6428" t="s">
        <v>397</v>
      </c>
      <c r="B2" s="6428"/>
      <c r="C2" s="6428"/>
      <c r="D2" s="6428"/>
      <c r="E2" s="6428"/>
      <c r="F2" s="6428"/>
      <c r="G2" s="6428"/>
      <c r="H2" s="6428"/>
      <c r="I2" s="6428"/>
      <c r="J2" s="6428"/>
      <c r="K2" s="6428"/>
      <c r="L2" s="6428"/>
      <c r="M2" s="6428"/>
      <c r="N2" s="6428"/>
      <c r="O2" s="6428"/>
      <c r="P2" s="6428"/>
      <c r="Q2" s="6428"/>
      <c r="R2" s="6428"/>
      <c r="S2" s="6428"/>
      <c r="T2" s="6428"/>
      <c r="U2" s="6428"/>
      <c r="V2" s="6428"/>
      <c r="W2" s="6428"/>
      <c r="X2" s="6428"/>
      <c r="Y2" s="6428"/>
    </row>
    <row r="3" spans="1:25" ht="21" thickBot="1">
      <c r="A3" s="3294"/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</row>
    <row r="4" spans="1:25" ht="20.25" customHeight="1">
      <c r="A4" s="7287" t="s">
        <v>1</v>
      </c>
      <c r="B4" s="7290" t="s">
        <v>2</v>
      </c>
      <c r="C4" s="7291"/>
      <c r="D4" s="7292"/>
      <c r="E4" s="7290" t="s">
        <v>3</v>
      </c>
      <c r="F4" s="7291"/>
      <c r="G4" s="7292"/>
      <c r="H4" s="7290" t="s">
        <v>4</v>
      </c>
      <c r="I4" s="7291"/>
      <c r="J4" s="7292"/>
      <c r="K4" s="7290" t="s">
        <v>5</v>
      </c>
      <c r="L4" s="7291"/>
      <c r="M4" s="7292"/>
      <c r="N4" s="7290" t="s">
        <v>255</v>
      </c>
      <c r="O4" s="7291"/>
      <c r="P4" s="7292"/>
      <c r="Q4" s="7290" t="s">
        <v>256</v>
      </c>
      <c r="R4" s="7291"/>
      <c r="S4" s="7292"/>
      <c r="T4" s="7296">
        <v>6</v>
      </c>
      <c r="U4" s="7291"/>
      <c r="V4" s="7292"/>
      <c r="W4" s="7297" t="s">
        <v>147</v>
      </c>
      <c r="X4" s="7298"/>
      <c r="Y4" s="7299"/>
    </row>
    <row r="5" spans="1:25" ht="21" thickBot="1">
      <c r="A5" s="7288"/>
      <c r="B5" s="7293"/>
      <c r="C5" s="7294"/>
      <c r="D5" s="7295"/>
      <c r="E5" s="7293"/>
      <c r="F5" s="7294"/>
      <c r="G5" s="7295"/>
      <c r="H5" s="7293"/>
      <c r="I5" s="7294"/>
      <c r="J5" s="7295"/>
      <c r="K5" s="7293"/>
      <c r="L5" s="7294"/>
      <c r="M5" s="7295"/>
      <c r="N5" s="7293"/>
      <c r="O5" s="7294"/>
      <c r="P5" s="7295"/>
      <c r="Q5" s="7293"/>
      <c r="R5" s="7294"/>
      <c r="S5" s="7295"/>
      <c r="T5" s="7293"/>
      <c r="U5" s="7294"/>
      <c r="V5" s="7295"/>
      <c r="W5" s="7300"/>
      <c r="X5" s="7301"/>
      <c r="Y5" s="7302"/>
    </row>
    <row r="6" spans="1:25" ht="190.5" customHeight="1" thickBot="1">
      <c r="A6" s="7289"/>
      <c r="B6" s="3338" t="s">
        <v>7</v>
      </c>
      <c r="C6" s="3338" t="s">
        <v>8</v>
      </c>
      <c r="D6" s="3338" t="s">
        <v>9</v>
      </c>
      <c r="E6" s="3338" t="s">
        <v>7</v>
      </c>
      <c r="F6" s="3338" t="s">
        <v>8</v>
      </c>
      <c r="G6" s="3338" t="s">
        <v>9</v>
      </c>
      <c r="H6" s="3338" t="s">
        <v>7</v>
      </c>
      <c r="I6" s="3338" t="s">
        <v>8</v>
      </c>
      <c r="J6" s="3338" t="s">
        <v>9</v>
      </c>
      <c r="K6" s="3338" t="s">
        <v>7</v>
      </c>
      <c r="L6" s="3338" t="s">
        <v>8</v>
      </c>
      <c r="M6" s="3338" t="s">
        <v>9</v>
      </c>
      <c r="N6" s="3338" t="s">
        <v>7</v>
      </c>
      <c r="O6" s="3338" t="s">
        <v>8</v>
      </c>
      <c r="P6" s="3338" t="s">
        <v>9</v>
      </c>
      <c r="Q6" s="3338" t="s">
        <v>7</v>
      </c>
      <c r="R6" s="3338" t="s">
        <v>8</v>
      </c>
      <c r="S6" s="3338" t="s">
        <v>9</v>
      </c>
      <c r="T6" s="3338" t="s">
        <v>7</v>
      </c>
      <c r="U6" s="3338" t="s">
        <v>8</v>
      </c>
      <c r="V6" s="3338" t="s">
        <v>9</v>
      </c>
      <c r="W6" s="3338" t="s">
        <v>7</v>
      </c>
      <c r="X6" s="3338" t="s">
        <v>8</v>
      </c>
      <c r="Y6" s="3352" t="s">
        <v>9</v>
      </c>
    </row>
    <row r="7" spans="1:25" ht="21" thickBot="1">
      <c r="A7" s="3337" t="s">
        <v>10</v>
      </c>
      <c r="B7" s="3339"/>
      <c r="C7" s="3340"/>
      <c r="D7" s="3341"/>
      <c r="E7" s="3342"/>
      <c r="F7" s="3342"/>
      <c r="G7" s="3343"/>
      <c r="H7" s="3339"/>
      <c r="I7" s="3342"/>
      <c r="J7" s="3344"/>
      <c r="K7" s="3342"/>
      <c r="L7" s="3342"/>
      <c r="M7" s="3343"/>
      <c r="N7" s="3343"/>
      <c r="O7" s="3343"/>
      <c r="P7" s="3343"/>
      <c r="Q7" s="3339"/>
      <c r="R7" s="3342"/>
      <c r="S7" s="3344"/>
      <c r="T7" s="3339"/>
      <c r="U7" s="3342"/>
      <c r="V7" s="3344"/>
      <c r="W7" s="3324"/>
      <c r="X7" s="3345"/>
      <c r="Y7" s="3346"/>
    </row>
    <row r="8" spans="1:25" ht="29.25" customHeight="1" thickBot="1">
      <c r="A8" s="3347" t="s">
        <v>257</v>
      </c>
      <c r="B8" s="3335">
        <v>24</v>
      </c>
      <c r="C8" s="3335">
        <v>10</v>
      </c>
      <c r="D8" s="3335">
        <v>34</v>
      </c>
      <c r="E8" s="3322">
        <v>21</v>
      </c>
      <c r="F8" s="3322">
        <v>6</v>
      </c>
      <c r="G8" s="3322">
        <v>27</v>
      </c>
      <c r="H8" s="3656">
        <v>22</v>
      </c>
      <c r="I8" s="3656">
        <v>8</v>
      </c>
      <c r="J8" s="3657">
        <v>30</v>
      </c>
      <c r="K8" s="3335">
        <v>25</v>
      </c>
      <c r="L8" s="3335">
        <v>2</v>
      </c>
      <c r="M8" s="3335">
        <v>27</v>
      </c>
      <c r="N8" s="3335">
        <v>23</v>
      </c>
      <c r="O8" s="3335">
        <v>0</v>
      </c>
      <c r="P8" s="3335">
        <v>23</v>
      </c>
      <c r="Q8" s="3335"/>
      <c r="R8" s="3335"/>
      <c r="S8" s="3335"/>
      <c r="T8" s="3335">
        <v>22</v>
      </c>
      <c r="U8" s="3335">
        <v>2</v>
      </c>
      <c r="V8" s="3335">
        <v>24</v>
      </c>
      <c r="W8" s="3335">
        <f>B8+E8+H8+K8+N8+T8</f>
        <v>137</v>
      </c>
      <c r="X8" s="3335">
        <f t="shared" ref="X8:Y8" si="0">C8+F8+I8+L8+O8+U8</f>
        <v>28</v>
      </c>
      <c r="Y8" s="4926">
        <f t="shared" si="0"/>
        <v>165</v>
      </c>
    </row>
    <row r="9" spans="1:25" ht="30" customHeight="1" thickBot="1">
      <c r="A9" s="3348" t="s">
        <v>14</v>
      </c>
      <c r="B9" s="3324">
        <f t="shared" ref="B9:P9" si="1">B8</f>
        <v>24</v>
      </c>
      <c r="C9" s="3324">
        <v>10</v>
      </c>
      <c r="D9" s="3324">
        <v>34</v>
      </c>
      <c r="E9" s="3324">
        <f t="shared" si="1"/>
        <v>21</v>
      </c>
      <c r="F9" s="3324">
        <f t="shared" si="1"/>
        <v>6</v>
      </c>
      <c r="G9" s="3324">
        <f t="shared" si="1"/>
        <v>27</v>
      </c>
      <c r="H9" s="3324">
        <f t="shared" si="1"/>
        <v>22</v>
      </c>
      <c r="I9" s="3324">
        <f t="shared" si="1"/>
        <v>8</v>
      </c>
      <c r="J9" s="3324">
        <f t="shared" si="1"/>
        <v>30</v>
      </c>
      <c r="K9" s="3324">
        <f t="shared" si="1"/>
        <v>25</v>
      </c>
      <c r="L9" s="3324">
        <f t="shared" si="1"/>
        <v>2</v>
      </c>
      <c r="M9" s="3324">
        <f t="shared" si="1"/>
        <v>27</v>
      </c>
      <c r="N9" s="3324">
        <f t="shared" si="1"/>
        <v>23</v>
      </c>
      <c r="O9" s="3324">
        <f t="shared" si="1"/>
        <v>0</v>
      </c>
      <c r="P9" s="3324">
        <f t="shared" si="1"/>
        <v>23</v>
      </c>
      <c r="Q9" s="3324"/>
      <c r="R9" s="3324"/>
      <c r="S9" s="3324"/>
      <c r="T9" s="3324">
        <f t="shared" ref="T9:Y9" si="2">T8</f>
        <v>22</v>
      </c>
      <c r="U9" s="3324">
        <f t="shared" si="2"/>
        <v>2</v>
      </c>
      <c r="V9" s="3324">
        <f t="shared" si="2"/>
        <v>24</v>
      </c>
      <c r="W9" s="3324">
        <f t="shared" si="2"/>
        <v>137</v>
      </c>
      <c r="X9" s="3324">
        <f t="shared" si="2"/>
        <v>28</v>
      </c>
      <c r="Y9" s="3353">
        <f t="shared" si="2"/>
        <v>165</v>
      </c>
    </row>
    <row r="10" spans="1:25" ht="21" thickBot="1">
      <c r="A10" s="3323" t="s">
        <v>15</v>
      </c>
      <c r="B10" s="3658"/>
      <c r="C10" s="3659"/>
      <c r="D10" s="3324"/>
      <c r="E10" s="3658"/>
      <c r="F10" s="3659"/>
      <c r="G10" s="3324"/>
      <c r="H10" s="3325"/>
      <c r="I10" s="3325"/>
      <c r="J10" s="3325"/>
      <c r="K10" s="3325"/>
      <c r="L10" s="3325"/>
      <c r="M10" s="3325"/>
      <c r="N10" s="3325"/>
      <c r="O10" s="3325"/>
      <c r="P10" s="3326"/>
      <c r="Q10" s="3660"/>
      <c r="R10" s="3660"/>
      <c r="S10" s="3660"/>
      <c r="T10" s="3660"/>
      <c r="U10" s="3660"/>
      <c r="V10" s="3660"/>
      <c r="W10" s="3324"/>
      <c r="X10" s="3325"/>
      <c r="Y10" s="3327"/>
    </row>
    <row r="11" spans="1:25" ht="21" thickBot="1">
      <c r="A11" s="3328" t="s">
        <v>16</v>
      </c>
      <c r="B11" s="3329"/>
      <c r="C11" s="3330"/>
      <c r="D11" s="3661"/>
      <c r="E11" s="3329"/>
      <c r="F11" s="3330"/>
      <c r="G11" s="3661"/>
      <c r="H11" s="3662"/>
      <c r="I11" s="3663"/>
      <c r="J11" s="3664"/>
      <c r="K11" s="3665"/>
      <c r="L11" s="3663"/>
      <c r="M11" s="3661"/>
      <c r="N11" s="3662"/>
      <c r="O11" s="3663"/>
      <c r="P11" s="3661"/>
      <c r="Q11" s="3666"/>
      <c r="R11" s="3666"/>
      <c r="S11" s="3666"/>
      <c r="T11" s="3666"/>
      <c r="U11" s="3666"/>
      <c r="V11" s="3666"/>
      <c r="W11" s="3667"/>
      <c r="X11" s="3667"/>
      <c r="Y11" s="3668"/>
    </row>
    <row r="12" spans="1:25" ht="21" thickBot="1">
      <c r="A12" s="3347" t="s">
        <v>257</v>
      </c>
      <c r="B12" s="3329">
        <v>23</v>
      </c>
      <c r="C12" s="3330">
        <v>9</v>
      </c>
      <c r="D12" s="3661">
        <f>B12+C12</f>
        <v>32</v>
      </c>
      <c r="E12" s="3331">
        <v>21</v>
      </c>
      <c r="F12" s="3332">
        <v>5</v>
      </c>
      <c r="G12" s="3669">
        <f>E12+F12</f>
        <v>26</v>
      </c>
      <c r="H12" s="3331">
        <v>22</v>
      </c>
      <c r="I12" s="3332">
        <v>8</v>
      </c>
      <c r="J12" s="3670">
        <f>H12+I12</f>
        <v>30</v>
      </c>
      <c r="K12" s="3329">
        <v>25</v>
      </c>
      <c r="L12" s="3330">
        <v>2</v>
      </c>
      <c r="M12" s="3661">
        <f>K12+L12</f>
        <v>27</v>
      </c>
      <c r="N12" s="3662">
        <v>23</v>
      </c>
      <c r="O12" s="3663">
        <v>0</v>
      </c>
      <c r="P12" s="3664">
        <f>N12</f>
        <v>23</v>
      </c>
      <c r="Q12" s="3325"/>
      <c r="R12" s="3325"/>
      <c r="S12" s="3327"/>
      <c r="T12" s="3665">
        <v>22</v>
      </c>
      <c r="U12" s="3663">
        <v>2</v>
      </c>
      <c r="V12" s="3661">
        <f>T12+U12</f>
        <v>24</v>
      </c>
      <c r="W12" s="3676">
        <f>SUM(B12,E12,H12,K12,N12,Q12,T12)</f>
        <v>136</v>
      </c>
      <c r="X12" s="3676">
        <f>SUM(C12,F12,I12,L12,O12,R12,U12)</f>
        <v>26</v>
      </c>
      <c r="Y12" s="1078">
        <f>SUM(W12:X12)</f>
        <v>162</v>
      </c>
    </row>
    <row r="13" spans="1:25" ht="26.25" customHeight="1" thickBot="1">
      <c r="A13" s="3333" t="s">
        <v>17</v>
      </c>
      <c r="B13" s="3658">
        <f>B12</f>
        <v>23</v>
      </c>
      <c r="C13" s="3658">
        <f t="shared" ref="C13:P13" si="3">C12</f>
        <v>9</v>
      </c>
      <c r="D13" s="3658">
        <f>D12</f>
        <v>32</v>
      </c>
      <c r="E13" s="3658">
        <f t="shared" si="3"/>
        <v>21</v>
      </c>
      <c r="F13" s="3658">
        <f t="shared" si="3"/>
        <v>5</v>
      </c>
      <c r="G13" s="3658">
        <f t="shared" si="3"/>
        <v>26</v>
      </c>
      <c r="H13" s="3324">
        <f t="shared" si="3"/>
        <v>22</v>
      </c>
      <c r="I13" s="3324">
        <f t="shared" si="3"/>
        <v>8</v>
      </c>
      <c r="J13" s="3324">
        <f t="shared" si="3"/>
        <v>30</v>
      </c>
      <c r="K13" s="3658">
        <f t="shared" si="3"/>
        <v>25</v>
      </c>
      <c r="L13" s="3658">
        <f t="shared" si="3"/>
        <v>2</v>
      </c>
      <c r="M13" s="3658">
        <f t="shared" si="3"/>
        <v>27</v>
      </c>
      <c r="N13" s="3658">
        <f t="shared" si="3"/>
        <v>23</v>
      </c>
      <c r="O13" s="3658">
        <f t="shared" si="3"/>
        <v>0</v>
      </c>
      <c r="P13" s="3658">
        <f t="shared" si="3"/>
        <v>23</v>
      </c>
      <c r="Q13" s="3658"/>
      <c r="R13" s="3658"/>
      <c r="S13" s="3658"/>
      <c r="T13" s="3658">
        <f t="shared" ref="T13:Y13" si="4">T12</f>
        <v>22</v>
      </c>
      <c r="U13" s="3658">
        <f t="shared" si="4"/>
        <v>2</v>
      </c>
      <c r="V13" s="3658">
        <f t="shared" si="4"/>
        <v>24</v>
      </c>
      <c r="W13" s="3658">
        <f t="shared" si="4"/>
        <v>136</v>
      </c>
      <c r="X13" s="3658">
        <f t="shared" si="4"/>
        <v>26</v>
      </c>
      <c r="Y13" s="3353">
        <f t="shared" si="4"/>
        <v>162</v>
      </c>
    </row>
    <row r="14" spans="1:25" ht="26.25" customHeight="1">
      <c r="A14" s="3334" t="s">
        <v>18</v>
      </c>
      <c r="B14" s="3671"/>
      <c r="C14" s="3672"/>
      <c r="D14" s="3673"/>
      <c r="E14" s="3671"/>
      <c r="F14" s="3672"/>
      <c r="G14" s="3673"/>
      <c r="H14" s="3671"/>
      <c r="I14" s="3672"/>
      <c r="J14" s="3674"/>
      <c r="K14" s="3672"/>
      <c r="L14" s="3672"/>
      <c r="M14" s="3673"/>
      <c r="N14" s="3671"/>
      <c r="O14" s="3672"/>
      <c r="P14" s="3673"/>
      <c r="Q14" s="3673"/>
      <c r="R14" s="3673"/>
      <c r="S14" s="3673"/>
      <c r="T14" s="3673"/>
      <c r="U14" s="3673"/>
      <c r="V14" s="3673"/>
      <c r="W14" s="3671"/>
      <c r="X14" s="3672"/>
      <c r="Y14" s="3675"/>
    </row>
    <row r="15" spans="1:25" ht="28.5" customHeight="1" thickBot="1">
      <c r="A15" s="3347" t="s">
        <v>257</v>
      </c>
      <c r="B15" s="3335">
        <v>1</v>
      </c>
      <c r="C15" s="3335">
        <v>1</v>
      </c>
      <c r="D15" s="3335">
        <v>2</v>
      </c>
      <c r="E15" s="3322">
        <v>0</v>
      </c>
      <c r="F15" s="3322">
        <v>1</v>
      </c>
      <c r="G15" s="3336">
        <v>1</v>
      </c>
      <c r="H15" s="3322">
        <v>0</v>
      </c>
      <c r="I15" s="3322">
        <v>0</v>
      </c>
      <c r="J15" s="3336">
        <v>0</v>
      </c>
      <c r="K15" s="3335">
        <v>0</v>
      </c>
      <c r="L15" s="3335">
        <v>0</v>
      </c>
      <c r="M15" s="3335">
        <v>0</v>
      </c>
      <c r="N15" s="3335">
        <v>0</v>
      </c>
      <c r="O15" s="3335">
        <v>0</v>
      </c>
      <c r="P15" s="3335">
        <v>0</v>
      </c>
      <c r="Q15" s="3335"/>
      <c r="R15" s="3335"/>
      <c r="S15" s="3335"/>
      <c r="T15" s="3335">
        <v>0</v>
      </c>
      <c r="U15" s="3335">
        <v>0</v>
      </c>
      <c r="V15" s="3335">
        <v>0</v>
      </c>
      <c r="W15" s="3676">
        <f>SUM(B15,E15,H15,K15,N15,Q15,T15)</f>
        <v>1</v>
      </c>
      <c r="X15" s="3676">
        <f>SUM(C15,F15,I15,L15,O15,R15,U15)</f>
        <v>2</v>
      </c>
      <c r="Y15" s="1078">
        <f>SUM(W15:X15)</f>
        <v>3</v>
      </c>
    </row>
    <row r="16" spans="1:25" ht="30.75" customHeight="1" thickBot="1">
      <c r="A16" s="3349" t="s">
        <v>19</v>
      </c>
      <c r="B16" s="3327">
        <v>1</v>
      </c>
      <c r="C16" s="3327">
        <v>0</v>
      </c>
      <c r="D16" s="3327">
        <v>1</v>
      </c>
      <c r="E16" s="3658">
        <f t="shared" ref="E16:J16" si="5">E15</f>
        <v>0</v>
      </c>
      <c r="F16" s="3658">
        <f t="shared" si="5"/>
        <v>1</v>
      </c>
      <c r="G16" s="3658">
        <f t="shared" si="5"/>
        <v>1</v>
      </c>
      <c r="H16" s="3324">
        <f t="shared" si="5"/>
        <v>0</v>
      </c>
      <c r="I16" s="3324">
        <f t="shared" si="5"/>
        <v>0</v>
      </c>
      <c r="J16" s="3324">
        <f t="shared" si="5"/>
        <v>0</v>
      </c>
      <c r="K16" s="3327">
        <v>0</v>
      </c>
      <c r="L16" s="3327">
        <v>0</v>
      </c>
      <c r="M16" s="3327">
        <v>0</v>
      </c>
      <c r="N16" s="3327">
        <v>0</v>
      </c>
      <c r="O16" s="3327">
        <v>0</v>
      </c>
      <c r="P16" s="3327">
        <v>0</v>
      </c>
      <c r="Q16" s="3327"/>
      <c r="R16" s="3327"/>
      <c r="S16" s="3327"/>
      <c r="T16" s="3327">
        <v>0</v>
      </c>
      <c r="U16" s="3327">
        <v>0</v>
      </c>
      <c r="V16" s="3327">
        <v>0</v>
      </c>
      <c r="W16" s="3327">
        <v>0</v>
      </c>
      <c r="X16" s="3327">
        <v>0</v>
      </c>
      <c r="Y16" s="3327">
        <v>0</v>
      </c>
    </row>
    <row r="17" spans="1:25" ht="32.25" customHeight="1" thickBot="1">
      <c r="A17" s="3350" t="s">
        <v>258</v>
      </c>
      <c r="B17" s="3351">
        <f>B9</f>
        <v>24</v>
      </c>
      <c r="C17" s="3351">
        <f>C9</f>
        <v>10</v>
      </c>
      <c r="D17" s="3351">
        <f>D9</f>
        <v>34</v>
      </c>
      <c r="E17" s="3351">
        <f t="shared" ref="E17:P17" si="6">E9</f>
        <v>21</v>
      </c>
      <c r="F17" s="3351">
        <f t="shared" si="6"/>
        <v>6</v>
      </c>
      <c r="G17" s="3351">
        <f t="shared" si="6"/>
        <v>27</v>
      </c>
      <c r="H17" s="3351">
        <f t="shared" si="6"/>
        <v>22</v>
      </c>
      <c r="I17" s="3351">
        <f t="shared" si="6"/>
        <v>8</v>
      </c>
      <c r="J17" s="3351">
        <f t="shared" si="6"/>
        <v>30</v>
      </c>
      <c r="K17" s="3351">
        <f t="shared" si="6"/>
        <v>25</v>
      </c>
      <c r="L17" s="3351">
        <f t="shared" si="6"/>
        <v>2</v>
      </c>
      <c r="M17" s="3351">
        <f t="shared" si="6"/>
        <v>27</v>
      </c>
      <c r="N17" s="3351">
        <f t="shared" si="6"/>
        <v>23</v>
      </c>
      <c r="O17" s="3351">
        <f t="shared" si="6"/>
        <v>0</v>
      </c>
      <c r="P17" s="3351">
        <f t="shared" si="6"/>
        <v>23</v>
      </c>
      <c r="Q17" s="3351"/>
      <c r="R17" s="3351"/>
      <c r="S17" s="3351"/>
      <c r="T17" s="3351">
        <f t="shared" ref="T17:Y17" si="7">T9</f>
        <v>22</v>
      </c>
      <c r="U17" s="3351">
        <f t="shared" si="7"/>
        <v>2</v>
      </c>
      <c r="V17" s="3351">
        <f t="shared" si="7"/>
        <v>24</v>
      </c>
      <c r="W17" s="3351">
        <f>W9</f>
        <v>137</v>
      </c>
      <c r="X17" s="3351">
        <f t="shared" si="7"/>
        <v>28</v>
      </c>
      <c r="Y17" s="3354">
        <f t="shared" si="7"/>
        <v>165</v>
      </c>
    </row>
    <row r="18" spans="1:25">
      <c r="A18" s="426"/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079"/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7"/>
      <c r="S19" s="427"/>
      <c r="T19" s="427"/>
      <c r="U19" s="427"/>
      <c r="V19" s="427"/>
      <c r="W19" s="427"/>
      <c r="X19" s="427"/>
      <c r="Y19" s="427"/>
    </row>
    <row r="20" spans="1:25">
      <c r="A20" s="7286"/>
      <c r="B20" s="7286"/>
      <c r="C20" s="7286"/>
      <c r="D20" s="7286"/>
      <c r="E20" s="7286"/>
      <c r="F20" s="7286"/>
      <c r="G20" s="7286"/>
      <c r="H20" s="7286"/>
      <c r="I20" s="7286"/>
      <c r="J20" s="7286"/>
      <c r="K20" s="7286"/>
      <c r="L20" s="7286"/>
      <c r="M20" s="7286"/>
      <c r="N20" s="7286"/>
      <c r="O20" s="7286"/>
      <c r="P20" s="7286"/>
      <c r="Q20" s="7286"/>
      <c r="R20" s="7286"/>
      <c r="S20" s="7286"/>
      <c r="T20" s="7286"/>
      <c r="U20" s="7286"/>
      <c r="V20" s="7286"/>
      <c r="W20" s="7286"/>
      <c r="X20" s="7286"/>
      <c r="Y20" s="7286"/>
    </row>
    <row r="21" spans="1:25">
      <c r="A21" s="426"/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</row>
    <row r="22" spans="1:25">
      <c r="A22" s="425"/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</row>
    <row r="23" spans="1:25">
      <c r="A23" s="428"/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  <c r="X23" s="427"/>
      <c r="Y23" s="427"/>
    </row>
    <row r="24" spans="1:25">
      <c r="A24" s="428"/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</row>
    <row r="25" spans="1:25">
      <c r="A25" s="425"/>
      <c r="B25" s="425"/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</row>
    <row r="26" spans="1:25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I20" sqref="I20"/>
    </sheetView>
  </sheetViews>
  <sheetFormatPr defaultRowHeight="25.5"/>
  <cols>
    <col min="1" max="1" width="103.85546875" style="882" customWidth="1"/>
    <col min="2" max="10" width="19.7109375" style="882" customWidth="1"/>
    <col min="11" max="12" width="10.7109375" style="882" customWidth="1"/>
    <col min="13" max="13" width="9.140625" style="882" bestFit="1" customWidth="1"/>
    <col min="14" max="14" width="12.85546875" style="882" customWidth="1"/>
    <col min="15" max="15" width="23.42578125" style="882" customWidth="1"/>
    <col min="16" max="17" width="9.140625" style="882" bestFit="1" customWidth="1"/>
    <col min="18" max="18" width="10.5703125" style="882" bestFit="1" customWidth="1"/>
    <col min="19" max="19" width="11.28515625" style="882" customWidth="1"/>
    <col min="20" max="256" width="9.140625" style="882"/>
    <col min="257" max="257" width="103.85546875" style="882" customWidth="1"/>
    <col min="258" max="266" width="19.7109375" style="882" customWidth="1"/>
    <col min="267" max="268" width="10.7109375" style="882" customWidth="1"/>
    <col min="269" max="269" width="9.140625" style="882" bestFit="1" customWidth="1"/>
    <col min="270" max="270" width="12.85546875" style="882" customWidth="1"/>
    <col min="271" max="271" width="23.42578125" style="882" customWidth="1"/>
    <col min="272" max="273" width="9.140625" style="882" bestFit="1" customWidth="1"/>
    <col min="274" max="274" width="10.5703125" style="882" bestFit="1" customWidth="1"/>
    <col min="275" max="275" width="11.28515625" style="882" customWidth="1"/>
    <col min="276" max="512" width="9.140625" style="882"/>
    <col min="513" max="513" width="103.85546875" style="882" customWidth="1"/>
    <col min="514" max="522" width="19.7109375" style="882" customWidth="1"/>
    <col min="523" max="524" width="10.7109375" style="882" customWidth="1"/>
    <col min="525" max="525" width="9.140625" style="882" bestFit="1" customWidth="1"/>
    <col min="526" max="526" width="12.85546875" style="882" customWidth="1"/>
    <col min="527" max="527" width="23.42578125" style="882" customWidth="1"/>
    <col min="528" max="529" width="9.140625" style="882" bestFit="1" customWidth="1"/>
    <col min="530" max="530" width="10.5703125" style="882" bestFit="1" customWidth="1"/>
    <col min="531" max="531" width="11.28515625" style="882" customWidth="1"/>
    <col min="532" max="768" width="9.140625" style="882"/>
    <col min="769" max="769" width="103.85546875" style="882" customWidth="1"/>
    <col min="770" max="778" width="19.7109375" style="882" customWidth="1"/>
    <col min="779" max="780" width="10.7109375" style="882" customWidth="1"/>
    <col min="781" max="781" width="9.140625" style="882" bestFit="1" customWidth="1"/>
    <col min="782" max="782" width="12.85546875" style="882" customWidth="1"/>
    <col min="783" max="783" width="23.42578125" style="882" customWidth="1"/>
    <col min="784" max="785" width="9.140625" style="882" bestFit="1" customWidth="1"/>
    <col min="786" max="786" width="10.5703125" style="882" bestFit="1" customWidth="1"/>
    <col min="787" max="787" width="11.28515625" style="882" customWidth="1"/>
    <col min="788" max="1024" width="9.140625" style="882"/>
    <col min="1025" max="1025" width="103.85546875" style="882" customWidth="1"/>
    <col min="1026" max="1034" width="19.7109375" style="882" customWidth="1"/>
    <col min="1035" max="1036" width="10.7109375" style="882" customWidth="1"/>
    <col min="1037" max="1037" width="9.140625" style="882" bestFit="1" customWidth="1"/>
    <col min="1038" max="1038" width="12.85546875" style="882" customWidth="1"/>
    <col min="1039" max="1039" width="23.42578125" style="882" customWidth="1"/>
    <col min="1040" max="1041" width="9.140625" style="882" bestFit="1" customWidth="1"/>
    <col min="1042" max="1042" width="10.5703125" style="882" bestFit="1" customWidth="1"/>
    <col min="1043" max="1043" width="11.28515625" style="882" customWidth="1"/>
    <col min="1044" max="1280" width="9.140625" style="882"/>
    <col min="1281" max="1281" width="103.85546875" style="882" customWidth="1"/>
    <col min="1282" max="1290" width="19.7109375" style="882" customWidth="1"/>
    <col min="1291" max="1292" width="10.7109375" style="882" customWidth="1"/>
    <col min="1293" max="1293" width="9.140625" style="882" bestFit="1" customWidth="1"/>
    <col min="1294" max="1294" width="12.85546875" style="882" customWidth="1"/>
    <col min="1295" max="1295" width="23.42578125" style="882" customWidth="1"/>
    <col min="1296" max="1297" width="9.140625" style="882" bestFit="1" customWidth="1"/>
    <col min="1298" max="1298" width="10.5703125" style="882" bestFit="1" customWidth="1"/>
    <col min="1299" max="1299" width="11.28515625" style="882" customWidth="1"/>
    <col min="1300" max="1536" width="9.140625" style="882"/>
    <col min="1537" max="1537" width="103.85546875" style="882" customWidth="1"/>
    <col min="1538" max="1546" width="19.7109375" style="882" customWidth="1"/>
    <col min="1547" max="1548" width="10.7109375" style="882" customWidth="1"/>
    <col min="1549" max="1549" width="9.140625" style="882" bestFit="1" customWidth="1"/>
    <col min="1550" max="1550" width="12.85546875" style="882" customWidth="1"/>
    <col min="1551" max="1551" width="23.42578125" style="882" customWidth="1"/>
    <col min="1552" max="1553" width="9.140625" style="882" bestFit="1" customWidth="1"/>
    <col min="1554" max="1554" width="10.5703125" style="882" bestFit="1" customWidth="1"/>
    <col min="1555" max="1555" width="11.28515625" style="882" customWidth="1"/>
    <col min="1556" max="1792" width="9.140625" style="882"/>
    <col min="1793" max="1793" width="103.85546875" style="882" customWidth="1"/>
    <col min="1794" max="1802" width="19.7109375" style="882" customWidth="1"/>
    <col min="1803" max="1804" width="10.7109375" style="882" customWidth="1"/>
    <col min="1805" max="1805" width="9.140625" style="882" bestFit="1" customWidth="1"/>
    <col min="1806" max="1806" width="12.85546875" style="882" customWidth="1"/>
    <col min="1807" max="1807" width="23.42578125" style="882" customWidth="1"/>
    <col min="1808" max="1809" width="9.140625" style="882" bestFit="1" customWidth="1"/>
    <col min="1810" max="1810" width="10.5703125" style="882" bestFit="1" customWidth="1"/>
    <col min="1811" max="1811" width="11.28515625" style="882" customWidth="1"/>
    <col min="1812" max="2048" width="9.140625" style="882"/>
    <col min="2049" max="2049" width="103.85546875" style="882" customWidth="1"/>
    <col min="2050" max="2058" width="19.7109375" style="882" customWidth="1"/>
    <col min="2059" max="2060" width="10.7109375" style="882" customWidth="1"/>
    <col min="2061" max="2061" width="9.140625" style="882" bestFit="1" customWidth="1"/>
    <col min="2062" max="2062" width="12.85546875" style="882" customWidth="1"/>
    <col min="2063" max="2063" width="23.42578125" style="882" customWidth="1"/>
    <col min="2064" max="2065" width="9.140625" style="882" bestFit="1" customWidth="1"/>
    <col min="2066" max="2066" width="10.5703125" style="882" bestFit="1" customWidth="1"/>
    <col min="2067" max="2067" width="11.28515625" style="882" customWidth="1"/>
    <col min="2068" max="2304" width="9.140625" style="882"/>
    <col min="2305" max="2305" width="103.85546875" style="882" customWidth="1"/>
    <col min="2306" max="2314" width="19.7109375" style="882" customWidth="1"/>
    <col min="2315" max="2316" width="10.7109375" style="882" customWidth="1"/>
    <col min="2317" max="2317" width="9.140625" style="882" bestFit="1" customWidth="1"/>
    <col min="2318" max="2318" width="12.85546875" style="882" customWidth="1"/>
    <col min="2319" max="2319" width="23.42578125" style="882" customWidth="1"/>
    <col min="2320" max="2321" width="9.140625" style="882" bestFit="1" customWidth="1"/>
    <col min="2322" max="2322" width="10.5703125" style="882" bestFit="1" customWidth="1"/>
    <col min="2323" max="2323" width="11.28515625" style="882" customWidth="1"/>
    <col min="2324" max="2560" width="9.140625" style="882"/>
    <col min="2561" max="2561" width="103.85546875" style="882" customWidth="1"/>
    <col min="2562" max="2570" width="19.7109375" style="882" customWidth="1"/>
    <col min="2571" max="2572" width="10.7109375" style="882" customWidth="1"/>
    <col min="2573" max="2573" width="9.140625" style="882" bestFit="1" customWidth="1"/>
    <col min="2574" max="2574" width="12.85546875" style="882" customWidth="1"/>
    <col min="2575" max="2575" width="23.42578125" style="882" customWidth="1"/>
    <col min="2576" max="2577" width="9.140625" style="882" bestFit="1" customWidth="1"/>
    <col min="2578" max="2578" width="10.5703125" style="882" bestFit="1" customWidth="1"/>
    <col min="2579" max="2579" width="11.28515625" style="882" customWidth="1"/>
    <col min="2580" max="2816" width="9.140625" style="882"/>
    <col min="2817" max="2817" width="103.85546875" style="882" customWidth="1"/>
    <col min="2818" max="2826" width="19.7109375" style="882" customWidth="1"/>
    <col min="2827" max="2828" width="10.7109375" style="882" customWidth="1"/>
    <col min="2829" max="2829" width="9.140625" style="882" bestFit="1" customWidth="1"/>
    <col min="2830" max="2830" width="12.85546875" style="882" customWidth="1"/>
    <col min="2831" max="2831" width="23.42578125" style="882" customWidth="1"/>
    <col min="2832" max="2833" width="9.140625" style="882" bestFit="1" customWidth="1"/>
    <col min="2834" max="2834" width="10.5703125" style="882" bestFit="1" customWidth="1"/>
    <col min="2835" max="2835" width="11.28515625" style="882" customWidth="1"/>
    <col min="2836" max="3072" width="9.140625" style="882"/>
    <col min="3073" max="3073" width="103.85546875" style="882" customWidth="1"/>
    <col min="3074" max="3082" width="19.7109375" style="882" customWidth="1"/>
    <col min="3083" max="3084" width="10.7109375" style="882" customWidth="1"/>
    <col min="3085" max="3085" width="9.140625" style="882" bestFit="1" customWidth="1"/>
    <col min="3086" max="3086" width="12.85546875" style="882" customWidth="1"/>
    <col min="3087" max="3087" width="23.42578125" style="882" customWidth="1"/>
    <col min="3088" max="3089" width="9.140625" style="882" bestFit="1" customWidth="1"/>
    <col min="3090" max="3090" width="10.5703125" style="882" bestFit="1" customWidth="1"/>
    <col min="3091" max="3091" width="11.28515625" style="882" customWidth="1"/>
    <col min="3092" max="3328" width="9.140625" style="882"/>
    <col min="3329" max="3329" width="103.85546875" style="882" customWidth="1"/>
    <col min="3330" max="3338" width="19.7109375" style="882" customWidth="1"/>
    <col min="3339" max="3340" width="10.7109375" style="882" customWidth="1"/>
    <col min="3341" max="3341" width="9.140625" style="882" bestFit="1" customWidth="1"/>
    <col min="3342" max="3342" width="12.85546875" style="882" customWidth="1"/>
    <col min="3343" max="3343" width="23.42578125" style="882" customWidth="1"/>
    <col min="3344" max="3345" width="9.140625" style="882" bestFit="1" customWidth="1"/>
    <col min="3346" max="3346" width="10.5703125" style="882" bestFit="1" customWidth="1"/>
    <col min="3347" max="3347" width="11.28515625" style="882" customWidth="1"/>
    <col min="3348" max="3584" width="9.140625" style="882"/>
    <col min="3585" max="3585" width="103.85546875" style="882" customWidth="1"/>
    <col min="3586" max="3594" width="19.7109375" style="882" customWidth="1"/>
    <col min="3595" max="3596" width="10.7109375" style="882" customWidth="1"/>
    <col min="3597" max="3597" width="9.140625" style="882" bestFit="1" customWidth="1"/>
    <col min="3598" max="3598" width="12.85546875" style="882" customWidth="1"/>
    <col min="3599" max="3599" width="23.42578125" style="882" customWidth="1"/>
    <col min="3600" max="3601" width="9.140625" style="882" bestFit="1" customWidth="1"/>
    <col min="3602" max="3602" width="10.5703125" style="882" bestFit="1" customWidth="1"/>
    <col min="3603" max="3603" width="11.28515625" style="882" customWidth="1"/>
    <col min="3604" max="3840" width="9.140625" style="882"/>
    <col min="3841" max="3841" width="103.85546875" style="882" customWidth="1"/>
    <col min="3842" max="3850" width="19.7109375" style="882" customWidth="1"/>
    <col min="3851" max="3852" width="10.7109375" style="882" customWidth="1"/>
    <col min="3853" max="3853" width="9.140625" style="882" bestFit="1" customWidth="1"/>
    <col min="3854" max="3854" width="12.85546875" style="882" customWidth="1"/>
    <col min="3855" max="3855" width="23.42578125" style="882" customWidth="1"/>
    <col min="3856" max="3857" width="9.140625" style="882" bestFit="1" customWidth="1"/>
    <col min="3858" max="3858" width="10.5703125" style="882" bestFit="1" customWidth="1"/>
    <col min="3859" max="3859" width="11.28515625" style="882" customWidth="1"/>
    <col min="3860" max="4096" width="9.140625" style="882"/>
    <col min="4097" max="4097" width="103.85546875" style="882" customWidth="1"/>
    <col min="4098" max="4106" width="19.7109375" style="882" customWidth="1"/>
    <col min="4107" max="4108" width="10.7109375" style="882" customWidth="1"/>
    <col min="4109" max="4109" width="9.140625" style="882" bestFit="1" customWidth="1"/>
    <col min="4110" max="4110" width="12.85546875" style="882" customWidth="1"/>
    <col min="4111" max="4111" width="23.42578125" style="882" customWidth="1"/>
    <col min="4112" max="4113" width="9.140625" style="882" bestFit="1" customWidth="1"/>
    <col min="4114" max="4114" width="10.5703125" style="882" bestFit="1" customWidth="1"/>
    <col min="4115" max="4115" width="11.28515625" style="882" customWidth="1"/>
    <col min="4116" max="4352" width="9.140625" style="882"/>
    <col min="4353" max="4353" width="103.85546875" style="882" customWidth="1"/>
    <col min="4354" max="4362" width="19.7109375" style="882" customWidth="1"/>
    <col min="4363" max="4364" width="10.7109375" style="882" customWidth="1"/>
    <col min="4365" max="4365" width="9.140625" style="882" bestFit="1" customWidth="1"/>
    <col min="4366" max="4366" width="12.85546875" style="882" customWidth="1"/>
    <col min="4367" max="4367" width="23.42578125" style="882" customWidth="1"/>
    <col min="4368" max="4369" width="9.140625" style="882" bestFit="1" customWidth="1"/>
    <col min="4370" max="4370" width="10.5703125" style="882" bestFit="1" customWidth="1"/>
    <col min="4371" max="4371" width="11.28515625" style="882" customWidth="1"/>
    <col min="4372" max="4608" width="9.140625" style="882"/>
    <col min="4609" max="4609" width="103.85546875" style="882" customWidth="1"/>
    <col min="4610" max="4618" width="19.7109375" style="882" customWidth="1"/>
    <col min="4619" max="4620" width="10.7109375" style="882" customWidth="1"/>
    <col min="4621" max="4621" width="9.140625" style="882" bestFit="1" customWidth="1"/>
    <col min="4622" max="4622" width="12.85546875" style="882" customWidth="1"/>
    <col min="4623" max="4623" width="23.42578125" style="882" customWidth="1"/>
    <col min="4624" max="4625" width="9.140625" style="882" bestFit="1" customWidth="1"/>
    <col min="4626" max="4626" width="10.5703125" style="882" bestFit="1" customWidth="1"/>
    <col min="4627" max="4627" width="11.28515625" style="882" customWidth="1"/>
    <col min="4628" max="4864" width="9.140625" style="882"/>
    <col min="4865" max="4865" width="103.85546875" style="882" customWidth="1"/>
    <col min="4866" max="4874" width="19.7109375" style="882" customWidth="1"/>
    <col min="4875" max="4876" width="10.7109375" style="882" customWidth="1"/>
    <col min="4877" max="4877" width="9.140625" style="882" bestFit="1" customWidth="1"/>
    <col min="4878" max="4878" width="12.85546875" style="882" customWidth="1"/>
    <col min="4879" max="4879" width="23.42578125" style="882" customWidth="1"/>
    <col min="4880" max="4881" width="9.140625" style="882" bestFit="1" customWidth="1"/>
    <col min="4882" max="4882" width="10.5703125" style="882" bestFit="1" customWidth="1"/>
    <col min="4883" max="4883" width="11.28515625" style="882" customWidth="1"/>
    <col min="4884" max="5120" width="9.140625" style="882"/>
    <col min="5121" max="5121" width="103.85546875" style="882" customWidth="1"/>
    <col min="5122" max="5130" width="19.7109375" style="882" customWidth="1"/>
    <col min="5131" max="5132" width="10.7109375" style="882" customWidth="1"/>
    <col min="5133" max="5133" width="9.140625" style="882" bestFit="1" customWidth="1"/>
    <col min="5134" max="5134" width="12.85546875" style="882" customWidth="1"/>
    <col min="5135" max="5135" width="23.42578125" style="882" customWidth="1"/>
    <col min="5136" max="5137" width="9.140625" style="882" bestFit="1" customWidth="1"/>
    <col min="5138" max="5138" width="10.5703125" style="882" bestFit="1" customWidth="1"/>
    <col min="5139" max="5139" width="11.28515625" style="882" customWidth="1"/>
    <col min="5140" max="5376" width="9.140625" style="882"/>
    <col min="5377" max="5377" width="103.85546875" style="882" customWidth="1"/>
    <col min="5378" max="5386" width="19.7109375" style="882" customWidth="1"/>
    <col min="5387" max="5388" width="10.7109375" style="882" customWidth="1"/>
    <col min="5389" max="5389" width="9.140625" style="882" bestFit="1" customWidth="1"/>
    <col min="5390" max="5390" width="12.85546875" style="882" customWidth="1"/>
    <col min="5391" max="5391" width="23.42578125" style="882" customWidth="1"/>
    <col min="5392" max="5393" width="9.140625" style="882" bestFit="1" customWidth="1"/>
    <col min="5394" max="5394" width="10.5703125" style="882" bestFit="1" customWidth="1"/>
    <col min="5395" max="5395" width="11.28515625" style="882" customWidth="1"/>
    <col min="5396" max="5632" width="9.140625" style="882"/>
    <col min="5633" max="5633" width="103.85546875" style="882" customWidth="1"/>
    <col min="5634" max="5642" width="19.7109375" style="882" customWidth="1"/>
    <col min="5643" max="5644" width="10.7109375" style="882" customWidth="1"/>
    <col min="5645" max="5645" width="9.140625" style="882" bestFit="1" customWidth="1"/>
    <col min="5646" max="5646" width="12.85546875" style="882" customWidth="1"/>
    <col min="5647" max="5647" width="23.42578125" style="882" customWidth="1"/>
    <col min="5648" max="5649" width="9.140625" style="882" bestFit="1" customWidth="1"/>
    <col min="5650" max="5650" width="10.5703125" style="882" bestFit="1" customWidth="1"/>
    <col min="5651" max="5651" width="11.28515625" style="882" customWidth="1"/>
    <col min="5652" max="5888" width="9.140625" style="882"/>
    <col min="5889" max="5889" width="103.85546875" style="882" customWidth="1"/>
    <col min="5890" max="5898" width="19.7109375" style="882" customWidth="1"/>
    <col min="5899" max="5900" width="10.7109375" style="882" customWidth="1"/>
    <col min="5901" max="5901" width="9.140625" style="882" bestFit="1" customWidth="1"/>
    <col min="5902" max="5902" width="12.85546875" style="882" customWidth="1"/>
    <col min="5903" max="5903" width="23.42578125" style="882" customWidth="1"/>
    <col min="5904" max="5905" width="9.140625" style="882" bestFit="1" customWidth="1"/>
    <col min="5906" max="5906" width="10.5703125" style="882" bestFit="1" customWidth="1"/>
    <col min="5907" max="5907" width="11.28515625" style="882" customWidth="1"/>
    <col min="5908" max="6144" width="9.140625" style="882"/>
    <col min="6145" max="6145" width="103.85546875" style="882" customWidth="1"/>
    <col min="6146" max="6154" width="19.7109375" style="882" customWidth="1"/>
    <col min="6155" max="6156" width="10.7109375" style="882" customWidth="1"/>
    <col min="6157" max="6157" width="9.140625" style="882" bestFit="1" customWidth="1"/>
    <col min="6158" max="6158" width="12.85546875" style="882" customWidth="1"/>
    <col min="6159" max="6159" width="23.42578125" style="882" customWidth="1"/>
    <col min="6160" max="6161" width="9.140625" style="882" bestFit="1" customWidth="1"/>
    <col min="6162" max="6162" width="10.5703125" style="882" bestFit="1" customWidth="1"/>
    <col min="6163" max="6163" width="11.28515625" style="882" customWidth="1"/>
    <col min="6164" max="6400" width="9.140625" style="882"/>
    <col min="6401" max="6401" width="103.85546875" style="882" customWidth="1"/>
    <col min="6402" max="6410" width="19.7109375" style="882" customWidth="1"/>
    <col min="6411" max="6412" width="10.7109375" style="882" customWidth="1"/>
    <col min="6413" max="6413" width="9.140625" style="882" bestFit="1" customWidth="1"/>
    <col min="6414" max="6414" width="12.85546875" style="882" customWidth="1"/>
    <col min="6415" max="6415" width="23.42578125" style="882" customWidth="1"/>
    <col min="6416" max="6417" width="9.140625" style="882" bestFit="1" customWidth="1"/>
    <col min="6418" max="6418" width="10.5703125" style="882" bestFit="1" customWidth="1"/>
    <col min="6419" max="6419" width="11.28515625" style="882" customWidth="1"/>
    <col min="6420" max="6656" width="9.140625" style="882"/>
    <col min="6657" max="6657" width="103.85546875" style="882" customWidth="1"/>
    <col min="6658" max="6666" width="19.7109375" style="882" customWidth="1"/>
    <col min="6667" max="6668" width="10.7109375" style="882" customWidth="1"/>
    <col min="6669" max="6669" width="9.140625" style="882" bestFit="1" customWidth="1"/>
    <col min="6670" max="6670" width="12.85546875" style="882" customWidth="1"/>
    <col min="6671" max="6671" width="23.42578125" style="882" customWidth="1"/>
    <col min="6672" max="6673" width="9.140625" style="882" bestFit="1" customWidth="1"/>
    <col min="6674" max="6674" width="10.5703125" style="882" bestFit="1" customWidth="1"/>
    <col min="6675" max="6675" width="11.28515625" style="882" customWidth="1"/>
    <col min="6676" max="6912" width="9.140625" style="882"/>
    <col min="6913" max="6913" width="103.85546875" style="882" customWidth="1"/>
    <col min="6914" max="6922" width="19.7109375" style="882" customWidth="1"/>
    <col min="6923" max="6924" width="10.7109375" style="882" customWidth="1"/>
    <col min="6925" max="6925" width="9.140625" style="882" bestFit="1" customWidth="1"/>
    <col min="6926" max="6926" width="12.85546875" style="882" customWidth="1"/>
    <col min="6927" max="6927" width="23.42578125" style="882" customWidth="1"/>
    <col min="6928" max="6929" width="9.140625" style="882" bestFit="1" customWidth="1"/>
    <col min="6930" max="6930" width="10.5703125" style="882" bestFit="1" customWidth="1"/>
    <col min="6931" max="6931" width="11.28515625" style="882" customWidth="1"/>
    <col min="6932" max="7168" width="9.140625" style="882"/>
    <col min="7169" max="7169" width="103.85546875" style="882" customWidth="1"/>
    <col min="7170" max="7178" width="19.7109375" style="882" customWidth="1"/>
    <col min="7179" max="7180" width="10.7109375" style="882" customWidth="1"/>
    <col min="7181" max="7181" width="9.140625" style="882" bestFit="1" customWidth="1"/>
    <col min="7182" max="7182" width="12.85546875" style="882" customWidth="1"/>
    <col min="7183" max="7183" width="23.42578125" style="882" customWidth="1"/>
    <col min="7184" max="7185" width="9.140625" style="882" bestFit="1" customWidth="1"/>
    <col min="7186" max="7186" width="10.5703125" style="882" bestFit="1" customWidth="1"/>
    <col min="7187" max="7187" width="11.28515625" style="882" customWidth="1"/>
    <col min="7188" max="7424" width="9.140625" style="882"/>
    <col min="7425" max="7425" width="103.85546875" style="882" customWidth="1"/>
    <col min="7426" max="7434" width="19.7109375" style="882" customWidth="1"/>
    <col min="7435" max="7436" width="10.7109375" style="882" customWidth="1"/>
    <col min="7437" max="7437" width="9.140625" style="882" bestFit="1" customWidth="1"/>
    <col min="7438" max="7438" width="12.85546875" style="882" customWidth="1"/>
    <col min="7439" max="7439" width="23.42578125" style="882" customWidth="1"/>
    <col min="7440" max="7441" width="9.140625" style="882" bestFit="1" customWidth="1"/>
    <col min="7442" max="7442" width="10.5703125" style="882" bestFit="1" customWidth="1"/>
    <col min="7443" max="7443" width="11.28515625" style="882" customWidth="1"/>
    <col min="7444" max="7680" width="9.140625" style="882"/>
    <col min="7681" max="7681" width="103.85546875" style="882" customWidth="1"/>
    <col min="7682" max="7690" width="19.7109375" style="882" customWidth="1"/>
    <col min="7691" max="7692" width="10.7109375" style="882" customWidth="1"/>
    <col min="7693" max="7693" width="9.140625" style="882" bestFit="1" customWidth="1"/>
    <col min="7694" max="7694" width="12.85546875" style="882" customWidth="1"/>
    <col min="7695" max="7695" width="23.42578125" style="882" customWidth="1"/>
    <col min="7696" max="7697" width="9.140625" style="882" bestFit="1" customWidth="1"/>
    <col min="7698" max="7698" width="10.5703125" style="882" bestFit="1" customWidth="1"/>
    <col min="7699" max="7699" width="11.28515625" style="882" customWidth="1"/>
    <col min="7700" max="7936" width="9.140625" style="882"/>
    <col min="7937" max="7937" width="103.85546875" style="882" customWidth="1"/>
    <col min="7938" max="7946" width="19.7109375" style="882" customWidth="1"/>
    <col min="7947" max="7948" width="10.7109375" style="882" customWidth="1"/>
    <col min="7949" max="7949" width="9.140625" style="882" bestFit="1" customWidth="1"/>
    <col min="7950" max="7950" width="12.85546875" style="882" customWidth="1"/>
    <col min="7951" max="7951" width="23.42578125" style="882" customWidth="1"/>
    <col min="7952" max="7953" width="9.140625" style="882" bestFit="1" customWidth="1"/>
    <col min="7954" max="7954" width="10.5703125" style="882" bestFit="1" customWidth="1"/>
    <col min="7955" max="7955" width="11.28515625" style="882" customWidth="1"/>
    <col min="7956" max="8192" width="9.140625" style="882"/>
    <col min="8193" max="8193" width="103.85546875" style="882" customWidth="1"/>
    <col min="8194" max="8202" width="19.7109375" style="882" customWidth="1"/>
    <col min="8203" max="8204" width="10.7109375" style="882" customWidth="1"/>
    <col min="8205" max="8205" width="9.140625" style="882" bestFit="1" customWidth="1"/>
    <col min="8206" max="8206" width="12.85546875" style="882" customWidth="1"/>
    <col min="8207" max="8207" width="23.42578125" style="882" customWidth="1"/>
    <col min="8208" max="8209" width="9.140625" style="882" bestFit="1" customWidth="1"/>
    <col min="8210" max="8210" width="10.5703125" style="882" bestFit="1" customWidth="1"/>
    <col min="8211" max="8211" width="11.28515625" style="882" customWidth="1"/>
    <col min="8212" max="8448" width="9.140625" style="882"/>
    <col min="8449" max="8449" width="103.85546875" style="882" customWidth="1"/>
    <col min="8450" max="8458" width="19.7109375" style="882" customWidth="1"/>
    <col min="8459" max="8460" width="10.7109375" style="882" customWidth="1"/>
    <col min="8461" max="8461" width="9.140625" style="882" bestFit="1" customWidth="1"/>
    <col min="8462" max="8462" width="12.85546875" style="882" customWidth="1"/>
    <col min="8463" max="8463" width="23.42578125" style="882" customWidth="1"/>
    <col min="8464" max="8465" width="9.140625" style="882" bestFit="1" customWidth="1"/>
    <col min="8466" max="8466" width="10.5703125" style="882" bestFit="1" customWidth="1"/>
    <col min="8467" max="8467" width="11.28515625" style="882" customWidth="1"/>
    <col min="8468" max="8704" width="9.140625" style="882"/>
    <col min="8705" max="8705" width="103.85546875" style="882" customWidth="1"/>
    <col min="8706" max="8714" width="19.7109375" style="882" customWidth="1"/>
    <col min="8715" max="8716" width="10.7109375" style="882" customWidth="1"/>
    <col min="8717" max="8717" width="9.140625" style="882" bestFit="1" customWidth="1"/>
    <col min="8718" max="8718" width="12.85546875" style="882" customWidth="1"/>
    <col min="8719" max="8719" width="23.42578125" style="882" customWidth="1"/>
    <col min="8720" max="8721" width="9.140625" style="882" bestFit="1" customWidth="1"/>
    <col min="8722" max="8722" width="10.5703125" style="882" bestFit="1" customWidth="1"/>
    <col min="8723" max="8723" width="11.28515625" style="882" customWidth="1"/>
    <col min="8724" max="8960" width="9.140625" style="882"/>
    <col min="8961" max="8961" width="103.85546875" style="882" customWidth="1"/>
    <col min="8962" max="8970" width="19.7109375" style="882" customWidth="1"/>
    <col min="8971" max="8972" width="10.7109375" style="882" customWidth="1"/>
    <col min="8973" max="8973" width="9.140625" style="882" bestFit="1" customWidth="1"/>
    <col min="8974" max="8974" width="12.85546875" style="882" customWidth="1"/>
    <col min="8975" max="8975" width="23.42578125" style="882" customWidth="1"/>
    <col min="8976" max="8977" width="9.140625" style="882" bestFit="1" customWidth="1"/>
    <col min="8978" max="8978" width="10.5703125" style="882" bestFit="1" customWidth="1"/>
    <col min="8979" max="8979" width="11.28515625" style="882" customWidth="1"/>
    <col min="8980" max="9216" width="9.140625" style="882"/>
    <col min="9217" max="9217" width="103.85546875" style="882" customWidth="1"/>
    <col min="9218" max="9226" width="19.7109375" style="882" customWidth="1"/>
    <col min="9227" max="9228" width="10.7109375" style="882" customWidth="1"/>
    <col min="9229" max="9229" width="9.140625" style="882" bestFit="1" customWidth="1"/>
    <col min="9230" max="9230" width="12.85546875" style="882" customWidth="1"/>
    <col min="9231" max="9231" width="23.42578125" style="882" customWidth="1"/>
    <col min="9232" max="9233" width="9.140625" style="882" bestFit="1" customWidth="1"/>
    <col min="9234" max="9234" width="10.5703125" style="882" bestFit="1" customWidth="1"/>
    <col min="9235" max="9235" width="11.28515625" style="882" customWidth="1"/>
    <col min="9236" max="9472" width="9.140625" style="882"/>
    <col min="9473" max="9473" width="103.85546875" style="882" customWidth="1"/>
    <col min="9474" max="9482" width="19.7109375" style="882" customWidth="1"/>
    <col min="9483" max="9484" width="10.7109375" style="882" customWidth="1"/>
    <col min="9485" max="9485" width="9.140625" style="882" bestFit="1" customWidth="1"/>
    <col min="9486" max="9486" width="12.85546875" style="882" customWidth="1"/>
    <col min="9487" max="9487" width="23.42578125" style="882" customWidth="1"/>
    <col min="9488" max="9489" width="9.140625" style="882" bestFit="1" customWidth="1"/>
    <col min="9490" max="9490" width="10.5703125" style="882" bestFit="1" customWidth="1"/>
    <col min="9491" max="9491" width="11.28515625" style="882" customWidth="1"/>
    <col min="9492" max="9728" width="9.140625" style="882"/>
    <col min="9729" max="9729" width="103.85546875" style="882" customWidth="1"/>
    <col min="9730" max="9738" width="19.7109375" style="882" customWidth="1"/>
    <col min="9739" max="9740" width="10.7109375" style="882" customWidth="1"/>
    <col min="9741" max="9741" width="9.140625" style="882" bestFit="1" customWidth="1"/>
    <col min="9742" max="9742" width="12.85546875" style="882" customWidth="1"/>
    <col min="9743" max="9743" width="23.42578125" style="882" customWidth="1"/>
    <col min="9744" max="9745" width="9.140625" style="882" bestFit="1" customWidth="1"/>
    <col min="9746" max="9746" width="10.5703125" style="882" bestFit="1" customWidth="1"/>
    <col min="9747" max="9747" width="11.28515625" style="882" customWidth="1"/>
    <col min="9748" max="9984" width="9.140625" style="882"/>
    <col min="9985" max="9985" width="103.85546875" style="882" customWidth="1"/>
    <col min="9986" max="9994" width="19.7109375" style="882" customWidth="1"/>
    <col min="9995" max="9996" width="10.7109375" style="882" customWidth="1"/>
    <col min="9997" max="9997" width="9.140625" style="882" bestFit="1" customWidth="1"/>
    <col min="9998" max="9998" width="12.85546875" style="882" customWidth="1"/>
    <col min="9999" max="9999" width="23.42578125" style="882" customWidth="1"/>
    <col min="10000" max="10001" width="9.140625" style="882" bestFit="1" customWidth="1"/>
    <col min="10002" max="10002" width="10.5703125" style="882" bestFit="1" customWidth="1"/>
    <col min="10003" max="10003" width="11.28515625" style="882" customWidth="1"/>
    <col min="10004" max="10240" width="9.140625" style="882"/>
    <col min="10241" max="10241" width="103.85546875" style="882" customWidth="1"/>
    <col min="10242" max="10250" width="19.7109375" style="882" customWidth="1"/>
    <col min="10251" max="10252" width="10.7109375" style="882" customWidth="1"/>
    <col min="10253" max="10253" width="9.140625" style="882" bestFit="1" customWidth="1"/>
    <col min="10254" max="10254" width="12.85546875" style="882" customWidth="1"/>
    <col min="10255" max="10255" width="23.42578125" style="882" customWidth="1"/>
    <col min="10256" max="10257" width="9.140625" style="882" bestFit="1" customWidth="1"/>
    <col min="10258" max="10258" width="10.5703125" style="882" bestFit="1" customWidth="1"/>
    <col min="10259" max="10259" width="11.28515625" style="882" customWidth="1"/>
    <col min="10260" max="10496" width="9.140625" style="882"/>
    <col min="10497" max="10497" width="103.85546875" style="882" customWidth="1"/>
    <col min="10498" max="10506" width="19.7109375" style="882" customWidth="1"/>
    <col min="10507" max="10508" width="10.7109375" style="882" customWidth="1"/>
    <col min="10509" max="10509" width="9.140625" style="882" bestFit="1" customWidth="1"/>
    <col min="10510" max="10510" width="12.85546875" style="882" customWidth="1"/>
    <col min="10511" max="10511" width="23.42578125" style="882" customWidth="1"/>
    <col min="10512" max="10513" width="9.140625" style="882" bestFit="1" customWidth="1"/>
    <col min="10514" max="10514" width="10.5703125" style="882" bestFit="1" customWidth="1"/>
    <col min="10515" max="10515" width="11.28515625" style="882" customWidth="1"/>
    <col min="10516" max="10752" width="9.140625" style="882"/>
    <col min="10753" max="10753" width="103.85546875" style="882" customWidth="1"/>
    <col min="10754" max="10762" width="19.7109375" style="882" customWidth="1"/>
    <col min="10763" max="10764" width="10.7109375" style="882" customWidth="1"/>
    <col min="10765" max="10765" width="9.140625" style="882" bestFit="1" customWidth="1"/>
    <col min="10766" max="10766" width="12.85546875" style="882" customWidth="1"/>
    <col min="10767" max="10767" width="23.42578125" style="882" customWidth="1"/>
    <col min="10768" max="10769" width="9.140625" style="882" bestFit="1" customWidth="1"/>
    <col min="10770" max="10770" width="10.5703125" style="882" bestFit="1" customWidth="1"/>
    <col min="10771" max="10771" width="11.28515625" style="882" customWidth="1"/>
    <col min="10772" max="11008" width="9.140625" style="882"/>
    <col min="11009" max="11009" width="103.85546875" style="882" customWidth="1"/>
    <col min="11010" max="11018" width="19.7109375" style="882" customWidth="1"/>
    <col min="11019" max="11020" width="10.7109375" style="882" customWidth="1"/>
    <col min="11021" max="11021" width="9.140625" style="882" bestFit="1" customWidth="1"/>
    <col min="11022" max="11022" width="12.85546875" style="882" customWidth="1"/>
    <col min="11023" max="11023" width="23.42578125" style="882" customWidth="1"/>
    <col min="11024" max="11025" width="9.140625" style="882" bestFit="1" customWidth="1"/>
    <col min="11026" max="11026" width="10.5703125" style="882" bestFit="1" customWidth="1"/>
    <col min="11027" max="11027" width="11.28515625" style="882" customWidth="1"/>
    <col min="11028" max="11264" width="9.140625" style="882"/>
    <col min="11265" max="11265" width="103.85546875" style="882" customWidth="1"/>
    <col min="11266" max="11274" width="19.7109375" style="882" customWidth="1"/>
    <col min="11275" max="11276" width="10.7109375" style="882" customWidth="1"/>
    <col min="11277" max="11277" width="9.140625" style="882" bestFit="1" customWidth="1"/>
    <col min="11278" max="11278" width="12.85546875" style="882" customWidth="1"/>
    <col min="11279" max="11279" width="23.42578125" style="882" customWidth="1"/>
    <col min="11280" max="11281" width="9.140625" style="882" bestFit="1" customWidth="1"/>
    <col min="11282" max="11282" width="10.5703125" style="882" bestFit="1" customWidth="1"/>
    <col min="11283" max="11283" width="11.28515625" style="882" customWidth="1"/>
    <col min="11284" max="11520" width="9.140625" style="882"/>
    <col min="11521" max="11521" width="103.85546875" style="882" customWidth="1"/>
    <col min="11522" max="11530" width="19.7109375" style="882" customWidth="1"/>
    <col min="11531" max="11532" width="10.7109375" style="882" customWidth="1"/>
    <col min="11533" max="11533" width="9.140625" style="882" bestFit="1" customWidth="1"/>
    <col min="11534" max="11534" width="12.85546875" style="882" customWidth="1"/>
    <col min="11535" max="11535" width="23.42578125" style="882" customWidth="1"/>
    <col min="11536" max="11537" width="9.140625" style="882" bestFit="1" customWidth="1"/>
    <col min="11538" max="11538" width="10.5703125" style="882" bestFit="1" customWidth="1"/>
    <col min="11539" max="11539" width="11.28515625" style="882" customWidth="1"/>
    <col min="11540" max="11776" width="9.140625" style="882"/>
    <col min="11777" max="11777" width="103.85546875" style="882" customWidth="1"/>
    <col min="11778" max="11786" width="19.7109375" style="882" customWidth="1"/>
    <col min="11787" max="11788" width="10.7109375" style="882" customWidth="1"/>
    <col min="11789" max="11789" width="9.140625" style="882" bestFit="1" customWidth="1"/>
    <col min="11790" max="11790" width="12.85546875" style="882" customWidth="1"/>
    <col min="11791" max="11791" width="23.42578125" style="882" customWidth="1"/>
    <col min="11792" max="11793" width="9.140625" style="882" bestFit="1" customWidth="1"/>
    <col min="11794" max="11794" width="10.5703125" style="882" bestFit="1" customWidth="1"/>
    <col min="11795" max="11795" width="11.28515625" style="882" customWidth="1"/>
    <col min="11796" max="12032" width="9.140625" style="882"/>
    <col min="12033" max="12033" width="103.85546875" style="882" customWidth="1"/>
    <col min="12034" max="12042" width="19.7109375" style="882" customWidth="1"/>
    <col min="12043" max="12044" width="10.7109375" style="882" customWidth="1"/>
    <col min="12045" max="12045" width="9.140625" style="882" bestFit="1" customWidth="1"/>
    <col min="12046" max="12046" width="12.85546875" style="882" customWidth="1"/>
    <col min="12047" max="12047" width="23.42578125" style="882" customWidth="1"/>
    <col min="12048" max="12049" width="9.140625" style="882" bestFit="1" customWidth="1"/>
    <col min="12050" max="12050" width="10.5703125" style="882" bestFit="1" customWidth="1"/>
    <col min="12051" max="12051" width="11.28515625" style="882" customWidth="1"/>
    <col min="12052" max="12288" width="9.140625" style="882"/>
    <col min="12289" max="12289" width="103.85546875" style="882" customWidth="1"/>
    <col min="12290" max="12298" width="19.7109375" style="882" customWidth="1"/>
    <col min="12299" max="12300" width="10.7109375" style="882" customWidth="1"/>
    <col min="12301" max="12301" width="9.140625" style="882" bestFit="1" customWidth="1"/>
    <col min="12302" max="12302" width="12.85546875" style="882" customWidth="1"/>
    <col min="12303" max="12303" width="23.42578125" style="882" customWidth="1"/>
    <col min="12304" max="12305" width="9.140625" style="882" bestFit="1" customWidth="1"/>
    <col min="12306" max="12306" width="10.5703125" style="882" bestFit="1" customWidth="1"/>
    <col min="12307" max="12307" width="11.28515625" style="882" customWidth="1"/>
    <col min="12308" max="12544" width="9.140625" style="882"/>
    <col min="12545" max="12545" width="103.85546875" style="882" customWidth="1"/>
    <col min="12546" max="12554" width="19.7109375" style="882" customWidth="1"/>
    <col min="12555" max="12556" width="10.7109375" style="882" customWidth="1"/>
    <col min="12557" max="12557" width="9.140625" style="882" bestFit="1" customWidth="1"/>
    <col min="12558" max="12558" width="12.85546875" style="882" customWidth="1"/>
    <col min="12559" max="12559" width="23.42578125" style="882" customWidth="1"/>
    <col min="12560" max="12561" width="9.140625" style="882" bestFit="1" customWidth="1"/>
    <col min="12562" max="12562" width="10.5703125" style="882" bestFit="1" customWidth="1"/>
    <col min="12563" max="12563" width="11.28515625" style="882" customWidth="1"/>
    <col min="12564" max="12800" width="9.140625" style="882"/>
    <col min="12801" max="12801" width="103.85546875" style="882" customWidth="1"/>
    <col min="12802" max="12810" width="19.7109375" style="882" customWidth="1"/>
    <col min="12811" max="12812" width="10.7109375" style="882" customWidth="1"/>
    <col min="12813" max="12813" width="9.140625" style="882" bestFit="1" customWidth="1"/>
    <col min="12814" max="12814" width="12.85546875" style="882" customWidth="1"/>
    <col min="12815" max="12815" width="23.42578125" style="882" customWidth="1"/>
    <col min="12816" max="12817" width="9.140625" style="882" bestFit="1" customWidth="1"/>
    <col min="12818" max="12818" width="10.5703125" style="882" bestFit="1" customWidth="1"/>
    <col min="12819" max="12819" width="11.28515625" style="882" customWidth="1"/>
    <col min="12820" max="13056" width="9.140625" style="882"/>
    <col min="13057" max="13057" width="103.85546875" style="882" customWidth="1"/>
    <col min="13058" max="13066" width="19.7109375" style="882" customWidth="1"/>
    <col min="13067" max="13068" width="10.7109375" style="882" customWidth="1"/>
    <col min="13069" max="13069" width="9.140625" style="882" bestFit="1" customWidth="1"/>
    <col min="13070" max="13070" width="12.85546875" style="882" customWidth="1"/>
    <col min="13071" max="13071" width="23.42578125" style="882" customWidth="1"/>
    <col min="13072" max="13073" width="9.140625" style="882" bestFit="1" customWidth="1"/>
    <col min="13074" max="13074" width="10.5703125" style="882" bestFit="1" customWidth="1"/>
    <col min="13075" max="13075" width="11.28515625" style="882" customWidth="1"/>
    <col min="13076" max="13312" width="9.140625" style="882"/>
    <col min="13313" max="13313" width="103.85546875" style="882" customWidth="1"/>
    <col min="13314" max="13322" width="19.7109375" style="882" customWidth="1"/>
    <col min="13323" max="13324" width="10.7109375" style="882" customWidth="1"/>
    <col min="13325" max="13325" width="9.140625" style="882" bestFit="1" customWidth="1"/>
    <col min="13326" max="13326" width="12.85546875" style="882" customWidth="1"/>
    <col min="13327" max="13327" width="23.42578125" style="882" customWidth="1"/>
    <col min="13328" max="13329" width="9.140625" style="882" bestFit="1" customWidth="1"/>
    <col min="13330" max="13330" width="10.5703125" style="882" bestFit="1" customWidth="1"/>
    <col min="13331" max="13331" width="11.28515625" style="882" customWidth="1"/>
    <col min="13332" max="13568" width="9.140625" style="882"/>
    <col min="13569" max="13569" width="103.85546875" style="882" customWidth="1"/>
    <col min="13570" max="13578" width="19.7109375" style="882" customWidth="1"/>
    <col min="13579" max="13580" width="10.7109375" style="882" customWidth="1"/>
    <col min="13581" max="13581" width="9.140625" style="882" bestFit="1" customWidth="1"/>
    <col min="13582" max="13582" width="12.85546875" style="882" customWidth="1"/>
    <col min="13583" max="13583" width="23.42578125" style="882" customWidth="1"/>
    <col min="13584" max="13585" width="9.140625" style="882" bestFit="1" customWidth="1"/>
    <col min="13586" max="13586" width="10.5703125" style="882" bestFit="1" customWidth="1"/>
    <col min="13587" max="13587" width="11.28515625" style="882" customWidth="1"/>
    <col min="13588" max="13824" width="9.140625" style="882"/>
    <col min="13825" max="13825" width="103.85546875" style="882" customWidth="1"/>
    <col min="13826" max="13834" width="19.7109375" style="882" customWidth="1"/>
    <col min="13835" max="13836" width="10.7109375" style="882" customWidth="1"/>
    <col min="13837" max="13837" width="9.140625" style="882" bestFit="1" customWidth="1"/>
    <col min="13838" max="13838" width="12.85546875" style="882" customWidth="1"/>
    <col min="13839" max="13839" width="23.42578125" style="882" customWidth="1"/>
    <col min="13840" max="13841" width="9.140625" style="882" bestFit="1" customWidth="1"/>
    <col min="13842" max="13842" width="10.5703125" style="882" bestFit="1" customWidth="1"/>
    <col min="13843" max="13843" width="11.28515625" style="882" customWidth="1"/>
    <col min="13844" max="14080" width="9.140625" style="882"/>
    <col min="14081" max="14081" width="103.85546875" style="882" customWidth="1"/>
    <col min="14082" max="14090" width="19.7109375" style="882" customWidth="1"/>
    <col min="14091" max="14092" width="10.7109375" style="882" customWidth="1"/>
    <col min="14093" max="14093" width="9.140625" style="882" bestFit="1" customWidth="1"/>
    <col min="14094" max="14094" width="12.85546875" style="882" customWidth="1"/>
    <col min="14095" max="14095" width="23.42578125" style="882" customWidth="1"/>
    <col min="14096" max="14097" width="9.140625" style="882" bestFit="1" customWidth="1"/>
    <col min="14098" max="14098" width="10.5703125" style="882" bestFit="1" customWidth="1"/>
    <col min="14099" max="14099" width="11.28515625" style="882" customWidth="1"/>
    <col min="14100" max="14336" width="9.140625" style="882"/>
    <col min="14337" max="14337" width="103.85546875" style="882" customWidth="1"/>
    <col min="14338" max="14346" width="19.7109375" style="882" customWidth="1"/>
    <col min="14347" max="14348" width="10.7109375" style="882" customWidth="1"/>
    <col min="14349" max="14349" width="9.140625" style="882" bestFit="1" customWidth="1"/>
    <col min="14350" max="14350" width="12.85546875" style="882" customWidth="1"/>
    <col min="14351" max="14351" width="23.42578125" style="882" customWidth="1"/>
    <col min="14352" max="14353" width="9.140625" style="882" bestFit="1" customWidth="1"/>
    <col min="14354" max="14354" width="10.5703125" style="882" bestFit="1" customWidth="1"/>
    <col min="14355" max="14355" width="11.28515625" style="882" customWidth="1"/>
    <col min="14356" max="14592" width="9.140625" style="882"/>
    <col min="14593" max="14593" width="103.85546875" style="882" customWidth="1"/>
    <col min="14594" max="14602" width="19.7109375" style="882" customWidth="1"/>
    <col min="14603" max="14604" width="10.7109375" style="882" customWidth="1"/>
    <col min="14605" max="14605" width="9.140625" style="882" bestFit="1" customWidth="1"/>
    <col min="14606" max="14606" width="12.85546875" style="882" customWidth="1"/>
    <col min="14607" max="14607" width="23.42578125" style="882" customWidth="1"/>
    <col min="14608" max="14609" width="9.140625" style="882" bestFit="1" customWidth="1"/>
    <col min="14610" max="14610" width="10.5703125" style="882" bestFit="1" customWidth="1"/>
    <col min="14611" max="14611" width="11.28515625" style="882" customWidth="1"/>
    <col min="14612" max="14848" width="9.140625" style="882"/>
    <col min="14849" max="14849" width="103.85546875" style="882" customWidth="1"/>
    <col min="14850" max="14858" width="19.7109375" style="882" customWidth="1"/>
    <col min="14859" max="14860" width="10.7109375" style="882" customWidth="1"/>
    <col min="14861" max="14861" width="9.140625" style="882" bestFit="1" customWidth="1"/>
    <col min="14862" max="14862" width="12.85546875" style="882" customWidth="1"/>
    <col min="14863" max="14863" width="23.42578125" style="882" customWidth="1"/>
    <col min="14864" max="14865" width="9.140625" style="882" bestFit="1" customWidth="1"/>
    <col min="14866" max="14866" width="10.5703125" style="882" bestFit="1" customWidth="1"/>
    <col min="14867" max="14867" width="11.28515625" style="882" customWidth="1"/>
    <col min="14868" max="15104" width="9.140625" style="882"/>
    <col min="15105" max="15105" width="103.85546875" style="882" customWidth="1"/>
    <col min="15106" max="15114" width="19.7109375" style="882" customWidth="1"/>
    <col min="15115" max="15116" width="10.7109375" style="882" customWidth="1"/>
    <col min="15117" max="15117" width="9.140625" style="882" bestFit="1" customWidth="1"/>
    <col min="15118" max="15118" width="12.85546875" style="882" customWidth="1"/>
    <col min="15119" max="15119" width="23.42578125" style="882" customWidth="1"/>
    <col min="15120" max="15121" width="9.140625" style="882" bestFit="1" customWidth="1"/>
    <col min="15122" max="15122" width="10.5703125" style="882" bestFit="1" customWidth="1"/>
    <col min="15123" max="15123" width="11.28515625" style="882" customWidth="1"/>
    <col min="15124" max="15360" width="9.140625" style="882"/>
    <col min="15361" max="15361" width="103.85546875" style="882" customWidth="1"/>
    <col min="15362" max="15370" width="19.7109375" style="882" customWidth="1"/>
    <col min="15371" max="15372" width="10.7109375" style="882" customWidth="1"/>
    <col min="15373" max="15373" width="9.140625" style="882" bestFit="1" customWidth="1"/>
    <col min="15374" max="15374" width="12.85546875" style="882" customWidth="1"/>
    <col min="15375" max="15375" width="23.42578125" style="882" customWidth="1"/>
    <col min="15376" max="15377" width="9.140625" style="882" bestFit="1" customWidth="1"/>
    <col min="15378" max="15378" width="10.5703125" style="882" bestFit="1" customWidth="1"/>
    <col min="15379" max="15379" width="11.28515625" style="882" customWidth="1"/>
    <col min="15380" max="15616" width="9.140625" style="882"/>
    <col min="15617" max="15617" width="103.85546875" style="882" customWidth="1"/>
    <col min="15618" max="15626" width="19.7109375" style="882" customWidth="1"/>
    <col min="15627" max="15628" width="10.7109375" style="882" customWidth="1"/>
    <col min="15629" max="15629" width="9.140625" style="882" bestFit="1" customWidth="1"/>
    <col min="15630" max="15630" width="12.85546875" style="882" customWidth="1"/>
    <col min="15631" max="15631" width="23.42578125" style="882" customWidth="1"/>
    <col min="15632" max="15633" width="9.140625" style="882" bestFit="1" customWidth="1"/>
    <col min="15634" max="15634" width="10.5703125" style="882" bestFit="1" customWidth="1"/>
    <col min="15635" max="15635" width="11.28515625" style="882" customWidth="1"/>
    <col min="15636" max="15872" width="9.140625" style="882"/>
    <col min="15873" max="15873" width="103.85546875" style="882" customWidth="1"/>
    <col min="15874" max="15882" width="19.7109375" style="882" customWidth="1"/>
    <col min="15883" max="15884" width="10.7109375" style="882" customWidth="1"/>
    <col min="15885" max="15885" width="9.140625" style="882" bestFit="1" customWidth="1"/>
    <col min="15886" max="15886" width="12.85546875" style="882" customWidth="1"/>
    <col min="15887" max="15887" width="23.42578125" style="882" customWidth="1"/>
    <col min="15888" max="15889" width="9.140625" style="882" bestFit="1" customWidth="1"/>
    <col min="15890" max="15890" width="10.5703125" style="882" bestFit="1" customWidth="1"/>
    <col min="15891" max="15891" width="11.28515625" style="882" customWidth="1"/>
    <col min="15892" max="16128" width="9.140625" style="882"/>
    <col min="16129" max="16129" width="103.85546875" style="882" customWidth="1"/>
    <col min="16130" max="16138" width="19.7109375" style="882" customWidth="1"/>
    <col min="16139" max="16140" width="10.7109375" style="882" customWidth="1"/>
    <col min="16141" max="16141" width="9.140625" style="882" bestFit="1" customWidth="1"/>
    <col min="16142" max="16142" width="12.85546875" style="882" customWidth="1"/>
    <col min="16143" max="16143" width="23.42578125" style="882" customWidth="1"/>
    <col min="16144" max="16145" width="9.140625" style="882" bestFit="1" customWidth="1"/>
    <col min="16146" max="16146" width="10.5703125" style="882" bestFit="1" customWidth="1"/>
    <col min="16147" max="16147" width="11.28515625" style="882" customWidth="1"/>
    <col min="16148" max="16384" width="9.140625" style="882"/>
  </cols>
  <sheetData>
    <row r="1" spans="1:17">
      <c r="A1" s="7242"/>
      <c r="B1" s="7242"/>
      <c r="C1" s="7242"/>
      <c r="D1" s="7242"/>
      <c r="E1" s="7242"/>
      <c r="F1" s="7242"/>
      <c r="G1" s="7242"/>
      <c r="H1" s="7242"/>
      <c r="I1" s="7242"/>
      <c r="J1" s="7242"/>
      <c r="K1" s="7242"/>
      <c r="L1" s="7242"/>
      <c r="M1" s="7242"/>
      <c r="N1" s="7242"/>
      <c r="O1" s="7242"/>
      <c r="P1" s="7242"/>
      <c r="Q1" s="7242"/>
    </row>
    <row r="2" spans="1:17" ht="25.5" customHeight="1">
      <c r="A2" s="7242" t="s">
        <v>248</v>
      </c>
      <c r="B2" s="7242"/>
      <c r="C2" s="7242"/>
      <c r="D2" s="7242"/>
      <c r="E2" s="7242"/>
      <c r="F2" s="7242"/>
      <c r="G2" s="7242"/>
      <c r="H2" s="7242"/>
      <c r="I2" s="7242"/>
      <c r="J2" s="7242"/>
      <c r="K2" s="1494"/>
      <c r="L2" s="1494"/>
      <c r="M2" s="1494"/>
      <c r="N2" s="1494"/>
      <c r="O2" s="1494"/>
      <c r="P2" s="1494"/>
      <c r="Q2" s="1494"/>
    </row>
    <row r="3" spans="1:17">
      <c r="A3" s="7243" t="s">
        <v>171</v>
      </c>
      <c r="B3" s="7243"/>
      <c r="C3" s="7243"/>
      <c r="D3" s="7243"/>
      <c r="E3" s="7243"/>
      <c r="F3" s="7243"/>
      <c r="G3" s="7243"/>
      <c r="H3" s="7243"/>
      <c r="I3" s="7243"/>
      <c r="J3" s="7243"/>
      <c r="K3" s="883"/>
      <c r="L3" s="883"/>
      <c r="M3" s="883"/>
      <c r="N3" s="883"/>
      <c r="O3" s="883"/>
      <c r="P3" s="883"/>
    </row>
    <row r="4" spans="1:17" ht="25.5" customHeight="1">
      <c r="A4" s="7242" t="s">
        <v>402</v>
      </c>
      <c r="B4" s="7242"/>
      <c r="C4" s="7242"/>
      <c r="D4" s="7242"/>
      <c r="E4" s="7242"/>
      <c r="F4" s="7242"/>
      <c r="G4" s="7242"/>
      <c r="H4" s="7242"/>
      <c r="I4" s="7242"/>
      <c r="J4" s="7242"/>
      <c r="K4" s="1494"/>
      <c r="L4" s="1494"/>
    </row>
    <row r="5" spans="1:17" ht="26.25" thickBot="1">
      <c r="A5" s="884"/>
    </row>
    <row r="6" spans="1:17" ht="27" customHeight="1" thickBot="1">
      <c r="A6" s="7307" t="s">
        <v>1</v>
      </c>
      <c r="B6" s="7316" t="s">
        <v>36</v>
      </c>
      <c r="C6" s="7317"/>
      <c r="D6" s="7318"/>
      <c r="E6" s="7316" t="s">
        <v>37</v>
      </c>
      <c r="F6" s="7317"/>
      <c r="G6" s="7318"/>
      <c r="H6" s="7310" t="s">
        <v>38</v>
      </c>
      <c r="I6" s="7311"/>
      <c r="J6" s="7312"/>
      <c r="K6" s="74"/>
      <c r="L6" s="74"/>
    </row>
    <row r="7" spans="1:17" ht="27" customHeight="1" thickBot="1">
      <c r="A7" s="7308"/>
      <c r="B7" s="7303" t="s">
        <v>39</v>
      </c>
      <c r="C7" s="7304"/>
      <c r="D7" s="7305"/>
      <c r="E7" s="7303" t="s">
        <v>39</v>
      </c>
      <c r="F7" s="7304"/>
      <c r="G7" s="7305"/>
      <c r="H7" s="7313"/>
      <c r="I7" s="7314"/>
      <c r="J7" s="7315"/>
      <c r="K7" s="74"/>
      <c r="L7" s="74"/>
    </row>
    <row r="8" spans="1:17" ht="60" customHeight="1" thickBot="1">
      <c r="A8" s="7309"/>
      <c r="B8" s="1563" t="s">
        <v>7</v>
      </c>
      <c r="C8" s="1564" t="s">
        <v>8</v>
      </c>
      <c r="D8" s="1565" t="s">
        <v>9</v>
      </c>
      <c r="E8" s="1563" t="s">
        <v>7</v>
      </c>
      <c r="F8" s="1564" t="s">
        <v>8</v>
      </c>
      <c r="G8" s="1604" t="s">
        <v>9</v>
      </c>
      <c r="H8" s="1607" t="s">
        <v>7</v>
      </c>
      <c r="I8" s="1608" t="s">
        <v>8</v>
      </c>
      <c r="J8" s="1609" t="s">
        <v>9</v>
      </c>
      <c r="K8" s="74"/>
      <c r="L8" s="74"/>
    </row>
    <row r="9" spans="1:17" ht="26.25">
      <c r="A9" s="1446" t="s">
        <v>10</v>
      </c>
      <c r="B9" s="1566"/>
      <c r="C9" s="1567"/>
      <c r="D9" s="1548"/>
      <c r="E9" s="1566"/>
      <c r="F9" s="1567"/>
      <c r="G9" s="1605"/>
      <c r="H9" s="1610"/>
      <c r="I9" s="363"/>
      <c r="J9" s="364"/>
      <c r="K9" s="74"/>
      <c r="L9" s="74"/>
    </row>
    <row r="10" spans="1:17" ht="32.25" customHeight="1">
      <c r="A10" s="1568" t="s">
        <v>251</v>
      </c>
      <c r="B10" s="3655">
        <v>8</v>
      </c>
      <c r="C10" s="3654">
        <v>1</v>
      </c>
      <c r="D10" s="3654">
        <f>SUM(B10:C10)</f>
        <v>9</v>
      </c>
      <c r="E10" s="3655">
        <v>8</v>
      </c>
      <c r="F10" s="3654">
        <v>0</v>
      </c>
      <c r="G10" s="3654">
        <f>SUM(E10:F10)</f>
        <v>8</v>
      </c>
      <c r="H10" s="3677">
        <f t="shared" ref="H10:I12" si="0">B10+E10</f>
        <v>16</v>
      </c>
      <c r="I10" s="3678">
        <f t="shared" si="0"/>
        <v>1</v>
      </c>
      <c r="J10" s="3679">
        <f>SUM(H10:I10)</f>
        <v>17</v>
      </c>
      <c r="K10" s="74"/>
      <c r="L10" s="74"/>
    </row>
    <row r="11" spans="1:17" ht="30.75" customHeight="1">
      <c r="A11" s="1568" t="s">
        <v>252</v>
      </c>
      <c r="B11" s="3355">
        <v>6</v>
      </c>
      <c r="C11" s="3356">
        <v>0</v>
      </c>
      <c r="D11" s="3356">
        <f>SUM(B11:C11)</f>
        <v>6</v>
      </c>
      <c r="E11" s="3355">
        <v>17</v>
      </c>
      <c r="F11" s="3356">
        <v>0</v>
      </c>
      <c r="G11" s="3356">
        <f>SUM(E11:F11)</f>
        <v>17</v>
      </c>
      <c r="H11" s="3680">
        <f t="shared" si="0"/>
        <v>23</v>
      </c>
      <c r="I11" s="3681">
        <f t="shared" si="0"/>
        <v>0</v>
      </c>
      <c r="J11" s="3682">
        <f>H11+I11</f>
        <v>23</v>
      </c>
      <c r="K11" s="74"/>
      <c r="L11" s="74"/>
    </row>
    <row r="12" spans="1:17" ht="34.5" customHeight="1" thickBot="1">
      <c r="A12" s="1568" t="s">
        <v>253</v>
      </c>
      <c r="B12" s="3355">
        <v>7</v>
      </c>
      <c r="C12" s="3356">
        <v>1</v>
      </c>
      <c r="D12" s="3356">
        <f>SUM(B12:C12)</f>
        <v>8</v>
      </c>
      <c r="E12" s="3355">
        <v>8</v>
      </c>
      <c r="F12" s="3356">
        <v>0</v>
      </c>
      <c r="G12" s="3356">
        <f>SUM(E12:F12)</f>
        <v>8</v>
      </c>
      <c r="H12" s="3680">
        <f t="shared" si="0"/>
        <v>15</v>
      </c>
      <c r="I12" s="3681">
        <f t="shared" si="0"/>
        <v>1</v>
      </c>
      <c r="J12" s="3682">
        <f>H12+I12</f>
        <v>16</v>
      </c>
      <c r="K12" s="74"/>
      <c r="L12" s="74"/>
    </row>
    <row r="13" spans="1:17" ht="27" thickBot="1">
      <c r="A13" s="1570" t="s">
        <v>27</v>
      </c>
      <c r="B13" s="3317">
        <f t="shared" ref="B13:H13" si="1">SUM(B10:B12)</f>
        <v>21</v>
      </c>
      <c r="C13" s="3317">
        <f t="shared" si="1"/>
        <v>2</v>
      </c>
      <c r="D13" s="3317">
        <f t="shared" si="1"/>
        <v>23</v>
      </c>
      <c r="E13" s="3317">
        <f t="shared" si="1"/>
        <v>33</v>
      </c>
      <c r="F13" s="3317">
        <f t="shared" si="1"/>
        <v>0</v>
      </c>
      <c r="G13" s="3317">
        <f t="shared" si="1"/>
        <v>33</v>
      </c>
      <c r="H13" s="3683">
        <f t="shared" si="1"/>
        <v>54</v>
      </c>
      <c r="I13" s="3683">
        <f>C13+F13</f>
        <v>2</v>
      </c>
      <c r="J13" s="3683">
        <f>SUM(J10:J12)</f>
        <v>56</v>
      </c>
      <c r="K13" s="74"/>
      <c r="L13" s="74"/>
    </row>
    <row r="14" spans="1:17" ht="27" customHeight="1" thickBot="1">
      <c r="A14" s="1570" t="s">
        <v>15</v>
      </c>
      <c r="B14" s="3684"/>
      <c r="C14" s="3685"/>
      <c r="D14" s="3653"/>
      <c r="E14" s="3684"/>
      <c r="F14" s="3685"/>
      <c r="G14" s="3653"/>
      <c r="H14" s="3686"/>
      <c r="I14" s="3687"/>
      <c r="J14" s="3688"/>
      <c r="K14" s="74"/>
      <c r="L14" s="74"/>
    </row>
    <row r="15" spans="1:17" ht="26.25">
      <c r="A15" s="3697" t="s">
        <v>16</v>
      </c>
      <c r="B15" s="3698"/>
      <c r="C15" s="3699"/>
      <c r="D15" s="3699"/>
      <c r="E15" s="3698"/>
      <c r="F15" s="3699"/>
      <c r="G15" s="3699"/>
      <c r="H15" s="3686"/>
      <c r="I15" s="3652"/>
      <c r="J15" s="3689"/>
      <c r="K15" s="80"/>
      <c r="L15" s="80"/>
    </row>
    <row r="16" spans="1:17" ht="26.25">
      <c r="A16" s="3315" t="s">
        <v>251</v>
      </c>
      <c r="B16" s="3655">
        <v>8</v>
      </c>
      <c r="C16" s="3654">
        <v>1</v>
      </c>
      <c r="D16" s="3654">
        <f>SUM(B16:C16)</f>
        <v>9</v>
      </c>
      <c r="E16" s="3655">
        <v>8</v>
      </c>
      <c r="F16" s="3654">
        <v>0</v>
      </c>
      <c r="G16" s="3654">
        <f>SUM(E16:F16)</f>
        <v>8</v>
      </c>
      <c r="H16" s="3385">
        <f t="shared" ref="H16:I18" si="2">B16+E16</f>
        <v>16</v>
      </c>
      <c r="I16" s="3690">
        <f t="shared" si="2"/>
        <v>1</v>
      </c>
      <c r="J16" s="3691">
        <f>H16+I16</f>
        <v>17</v>
      </c>
      <c r="K16" s="80"/>
      <c r="L16" s="80"/>
    </row>
    <row r="17" spans="1:16" ht="30.75" customHeight="1">
      <c r="A17" s="3315" t="s">
        <v>252</v>
      </c>
      <c r="B17" s="3355">
        <v>6</v>
      </c>
      <c r="C17" s="3356">
        <v>0</v>
      </c>
      <c r="D17" s="3356">
        <f>SUM(B17:C17)</f>
        <v>6</v>
      </c>
      <c r="E17" s="3355">
        <v>17</v>
      </c>
      <c r="F17" s="3356">
        <v>0</v>
      </c>
      <c r="G17" s="3356">
        <f>SUM(E17:F17)</f>
        <v>17</v>
      </c>
      <c r="H17" s="3385">
        <f t="shared" si="2"/>
        <v>23</v>
      </c>
      <c r="I17" s="3690">
        <f t="shared" si="2"/>
        <v>0</v>
      </c>
      <c r="J17" s="3691">
        <f>H17+I17</f>
        <v>23</v>
      </c>
      <c r="K17" s="80"/>
      <c r="L17" s="80"/>
    </row>
    <row r="18" spans="1:16" ht="30" customHeight="1" thickBot="1">
      <c r="A18" s="3700" t="s">
        <v>253</v>
      </c>
      <c r="B18" s="3701">
        <v>7</v>
      </c>
      <c r="C18" s="3702">
        <v>1</v>
      </c>
      <c r="D18" s="3702">
        <f>SUM(B18:C18)</f>
        <v>8</v>
      </c>
      <c r="E18" s="3701">
        <v>8</v>
      </c>
      <c r="F18" s="3702">
        <v>0</v>
      </c>
      <c r="G18" s="3702">
        <f>SUM(E18:F18)</f>
        <v>8</v>
      </c>
      <c r="H18" s="3703">
        <f t="shared" si="2"/>
        <v>15</v>
      </c>
      <c r="I18" s="3704">
        <f t="shared" si="2"/>
        <v>1</v>
      </c>
      <c r="J18" s="3705">
        <f>H18+I18</f>
        <v>16</v>
      </c>
      <c r="K18" s="345"/>
      <c r="L18" s="345"/>
    </row>
    <row r="19" spans="1:16" ht="27" thickBot="1">
      <c r="A19" s="3692" t="s">
        <v>17</v>
      </c>
      <c r="B19" s="3693">
        <f t="shared" ref="B19:G19" si="3">SUM(B16:B18)</f>
        <v>21</v>
      </c>
      <c r="C19" s="3693">
        <f t="shared" si="3"/>
        <v>2</v>
      </c>
      <c r="D19" s="3693">
        <f t="shared" si="3"/>
        <v>23</v>
      </c>
      <c r="E19" s="3693">
        <f t="shared" si="3"/>
        <v>33</v>
      </c>
      <c r="F19" s="3693">
        <f t="shared" si="3"/>
        <v>0</v>
      </c>
      <c r="G19" s="3693">
        <f t="shared" si="3"/>
        <v>33</v>
      </c>
      <c r="H19" s="3694">
        <f>B19+E19</f>
        <v>54</v>
      </c>
      <c r="I19" s="3695">
        <f>C19+F19</f>
        <v>2</v>
      </c>
      <c r="J19" s="3696">
        <f>H19+I19</f>
        <v>56</v>
      </c>
      <c r="K19" s="81"/>
      <c r="L19" s="81"/>
    </row>
    <row r="20" spans="1:16" ht="26.25" thickBot="1">
      <c r="A20" s="1616" t="s">
        <v>18</v>
      </c>
      <c r="B20" s="1617">
        <v>0</v>
      </c>
      <c r="C20" s="1617">
        <v>0</v>
      </c>
      <c r="D20" s="1618">
        <v>0</v>
      </c>
      <c r="E20" s="3320">
        <v>0</v>
      </c>
      <c r="F20" s="3361">
        <v>0</v>
      </c>
      <c r="G20" s="3362">
        <v>0</v>
      </c>
      <c r="H20" s="1619">
        <v>0</v>
      </c>
      <c r="I20" s="1620">
        <f>SUM(G20:H20)</f>
        <v>0</v>
      </c>
      <c r="J20" s="1621"/>
      <c r="K20" s="345"/>
      <c r="L20" s="345"/>
    </row>
    <row r="21" spans="1:16" ht="27" thickBot="1">
      <c r="A21" s="1622" t="s">
        <v>251</v>
      </c>
      <c r="B21" s="1623">
        <v>0</v>
      </c>
      <c r="C21" s="1624">
        <v>0</v>
      </c>
      <c r="D21" s="1624">
        <v>0</v>
      </c>
      <c r="E21" s="3363">
        <f>SUM(E20:E20)</f>
        <v>0</v>
      </c>
      <c r="F21" s="3364">
        <f>SUM(F20:F20)</f>
        <v>0</v>
      </c>
      <c r="G21" s="3365">
        <f>SUM(G20:G20)</f>
        <v>0</v>
      </c>
      <c r="H21" s="1623">
        <f>SUM(H20:H20)</f>
        <v>0</v>
      </c>
      <c r="I21" s="1624">
        <v>0</v>
      </c>
      <c r="J21" s="1625">
        <f>D21+G21</f>
        <v>0</v>
      </c>
      <c r="K21" s="345"/>
      <c r="L21" s="345"/>
    </row>
    <row r="22" spans="1:16" ht="26.25" thickBot="1">
      <c r="A22" s="1614" t="s">
        <v>19</v>
      </c>
      <c r="B22" s="1573">
        <v>0</v>
      </c>
      <c r="C22" s="1573">
        <v>0</v>
      </c>
      <c r="D22" s="1573">
        <v>0</v>
      </c>
      <c r="E22" s="3317">
        <v>0</v>
      </c>
      <c r="F22" s="3359">
        <f>F18</f>
        <v>0</v>
      </c>
      <c r="G22" s="3358">
        <v>0</v>
      </c>
      <c r="H22" s="1573">
        <v>0</v>
      </c>
      <c r="I22" s="1612">
        <v>0</v>
      </c>
      <c r="J22" s="1613">
        <v>0</v>
      </c>
      <c r="K22" s="345"/>
      <c r="L22" s="345"/>
    </row>
    <row r="23" spans="1:16" ht="26.25" thickBot="1">
      <c r="A23" s="1574" t="s">
        <v>29</v>
      </c>
      <c r="B23" s="1561">
        <f>SUM(B13)</f>
        <v>21</v>
      </c>
      <c r="C23" s="1561">
        <f t="shared" ref="C23:I23" si="4">SUM(C13)</f>
        <v>2</v>
      </c>
      <c r="D23" s="1561">
        <f t="shared" si="4"/>
        <v>23</v>
      </c>
      <c r="E23" s="1561">
        <f t="shared" si="4"/>
        <v>33</v>
      </c>
      <c r="F23" s="1561">
        <f t="shared" si="4"/>
        <v>0</v>
      </c>
      <c r="G23" s="1561">
        <f t="shared" si="4"/>
        <v>33</v>
      </c>
      <c r="H23" s="1561">
        <f t="shared" si="4"/>
        <v>54</v>
      </c>
      <c r="I23" s="1561">
        <f t="shared" si="4"/>
        <v>2</v>
      </c>
      <c r="J23" s="1572">
        <f>SUM(J13)</f>
        <v>56</v>
      </c>
      <c r="K23" s="365"/>
      <c r="L23" s="365"/>
    </row>
    <row r="24" spans="1:16" ht="26.25" thickBot="1">
      <c r="A24" s="1574" t="s">
        <v>30</v>
      </c>
      <c r="B24" s="1549">
        <v>0</v>
      </c>
      <c r="C24" s="1549">
        <v>0</v>
      </c>
      <c r="D24" s="1549">
        <v>0</v>
      </c>
      <c r="E24" s="1549">
        <v>0</v>
      </c>
      <c r="F24" s="1549">
        <v>0</v>
      </c>
      <c r="G24" s="1549">
        <v>0</v>
      </c>
      <c r="H24" s="1549">
        <v>0</v>
      </c>
      <c r="I24" s="1549">
        <v>0</v>
      </c>
      <c r="J24" s="1561">
        <f>J22</f>
        <v>0</v>
      </c>
      <c r="K24" s="885"/>
      <c r="L24" s="885"/>
    </row>
    <row r="25" spans="1:16" ht="27.75" thickBot="1">
      <c r="A25" s="1575" t="s">
        <v>31</v>
      </c>
      <c r="B25" s="1626">
        <f>B23+B24</f>
        <v>21</v>
      </c>
      <c r="C25" s="1626">
        <f t="shared" ref="C25:I25" si="5">C23+C24</f>
        <v>2</v>
      </c>
      <c r="D25" s="1626">
        <f t="shared" si="5"/>
        <v>23</v>
      </c>
      <c r="E25" s="1626">
        <f t="shared" si="5"/>
        <v>33</v>
      </c>
      <c r="F25" s="1626">
        <f t="shared" si="5"/>
        <v>0</v>
      </c>
      <c r="G25" s="1626">
        <f t="shared" si="5"/>
        <v>33</v>
      </c>
      <c r="H25" s="1626">
        <f t="shared" si="5"/>
        <v>54</v>
      </c>
      <c r="I25" s="1626">
        <f t="shared" si="5"/>
        <v>2</v>
      </c>
      <c r="J25" s="3366">
        <f t="shared" ref="J25" si="6">SUM(J23:J24)</f>
        <v>56</v>
      </c>
      <c r="K25" s="885"/>
      <c r="L25" s="885"/>
    </row>
    <row r="26" spans="1:16">
      <c r="A26" s="345"/>
      <c r="B26" s="885"/>
      <c r="C26" s="885"/>
      <c r="D26" s="885"/>
      <c r="E26" s="885"/>
      <c r="F26" s="885"/>
      <c r="G26" s="885"/>
      <c r="H26" s="885"/>
      <c r="I26" s="885"/>
      <c r="J26" s="885"/>
      <c r="K26" s="885"/>
      <c r="L26" s="885"/>
    </row>
    <row r="27" spans="1:16" ht="25.5" hidden="1" customHeight="1">
      <c r="A27" s="345"/>
      <c r="B27" s="885"/>
      <c r="C27" s="885"/>
      <c r="D27" s="885"/>
      <c r="E27" s="885"/>
      <c r="F27" s="885"/>
      <c r="G27" s="885"/>
      <c r="H27" s="885"/>
      <c r="I27" s="885"/>
      <c r="J27" s="885"/>
      <c r="K27" s="886"/>
    </row>
    <row r="28" spans="1:16">
      <c r="A28" s="7306"/>
      <c r="B28" s="7306"/>
      <c r="C28" s="7306"/>
      <c r="D28" s="7306"/>
      <c r="E28" s="7306"/>
      <c r="F28" s="7306"/>
      <c r="G28" s="7306"/>
      <c r="H28" s="7306"/>
      <c r="I28" s="7306"/>
      <c r="J28" s="7306"/>
      <c r="K28" s="7306"/>
      <c r="L28" s="7306"/>
      <c r="M28" s="7306"/>
      <c r="N28" s="7306"/>
      <c r="O28" s="7306"/>
      <c r="P28" s="7306"/>
    </row>
    <row r="29" spans="1:16">
      <c r="B29" s="886"/>
      <c r="C29" s="886"/>
      <c r="D29" s="886"/>
      <c r="E29" s="886"/>
      <c r="F29" s="886"/>
      <c r="G29" s="886"/>
      <c r="H29" s="886"/>
      <c r="I29" s="886"/>
      <c r="J29" s="886"/>
      <c r="K29" s="886"/>
      <c r="L29" s="886"/>
      <c r="M29" s="886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H34" sqref="H34"/>
    </sheetView>
  </sheetViews>
  <sheetFormatPr defaultRowHeight="25.5"/>
  <cols>
    <col min="1" max="1" width="103.85546875" style="882" customWidth="1"/>
    <col min="2" max="6" width="19.7109375" style="882" customWidth="1"/>
    <col min="7" max="7" width="17.140625" style="882" customWidth="1"/>
    <col min="8" max="10" width="19.7109375" style="882" customWidth="1"/>
    <col min="11" max="12" width="10.7109375" style="882" customWidth="1"/>
    <col min="13" max="13" width="9.140625" style="882" bestFit="1" customWidth="1"/>
    <col min="14" max="14" width="12.85546875" style="882" customWidth="1"/>
    <col min="15" max="15" width="23.42578125" style="882" customWidth="1"/>
    <col min="16" max="17" width="9.140625" style="882" bestFit="1" customWidth="1"/>
    <col min="18" max="18" width="10.5703125" style="882" bestFit="1" customWidth="1"/>
    <col min="19" max="19" width="11.28515625" style="882" customWidth="1"/>
    <col min="20" max="256" width="9.140625" style="882"/>
    <col min="257" max="257" width="103.85546875" style="882" customWidth="1"/>
    <col min="258" max="266" width="19.7109375" style="882" customWidth="1"/>
    <col min="267" max="268" width="10.7109375" style="882" customWidth="1"/>
    <col min="269" max="269" width="9.140625" style="882" bestFit="1" customWidth="1"/>
    <col min="270" max="270" width="12.85546875" style="882" customWidth="1"/>
    <col min="271" max="271" width="23.42578125" style="882" customWidth="1"/>
    <col min="272" max="273" width="9.140625" style="882" bestFit="1" customWidth="1"/>
    <col min="274" max="274" width="10.5703125" style="882" bestFit="1" customWidth="1"/>
    <col min="275" max="275" width="11.28515625" style="882" customWidth="1"/>
    <col min="276" max="512" width="9.140625" style="882"/>
    <col min="513" max="513" width="103.85546875" style="882" customWidth="1"/>
    <col min="514" max="522" width="19.7109375" style="882" customWidth="1"/>
    <col min="523" max="524" width="10.7109375" style="882" customWidth="1"/>
    <col min="525" max="525" width="9.140625" style="882" bestFit="1" customWidth="1"/>
    <col min="526" max="526" width="12.85546875" style="882" customWidth="1"/>
    <col min="527" max="527" width="23.42578125" style="882" customWidth="1"/>
    <col min="528" max="529" width="9.140625" style="882" bestFit="1" customWidth="1"/>
    <col min="530" max="530" width="10.5703125" style="882" bestFit="1" customWidth="1"/>
    <col min="531" max="531" width="11.28515625" style="882" customWidth="1"/>
    <col min="532" max="768" width="9.140625" style="882"/>
    <col min="769" max="769" width="103.85546875" style="882" customWidth="1"/>
    <col min="770" max="778" width="19.7109375" style="882" customWidth="1"/>
    <col min="779" max="780" width="10.7109375" style="882" customWidth="1"/>
    <col min="781" max="781" width="9.140625" style="882" bestFit="1" customWidth="1"/>
    <col min="782" max="782" width="12.85546875" style="882" customWidth="1"/>
    <col min="783" max="783" width="23.42578125" style="882" customWidth="1"/>
    <col min="784" max="785" width="9.140625" style="882" bestFit="1" customWidth="1"/>
    <col min="786" max="786" width="10.5703125" style="882" bestFit="1" customWidth="1"/>
    <col min="787" max="787" width="11.28515625" style="882" customWidth="1"/>
    <col min="788" max="1024" width="9.140625" style="882"/>
    <col min="1025" max="1025" width="103.85546875" style="882" customWidth="1"/>
    <col min="1026" max="1034" width="19.7109375" style="882" customWidth="1"/>
    <col min="1035" max="1036" width="10.7109375" style="882" customWidth="1"/>
    <col min="1037" max="1037" width="9.140625" style="882" bestFit="1" customWidth="1"/>
    <col min="1038" max="1038" width="12.85546875" style="882" customWidth="1"/>
    <col min="1039" max="1039" width="23.42578125" style="882" customWidth="1"/>
    <col min="1040" max="1041" width="9.140625" style="882" bestFit="1" customWidth="1"/>
    <col min="1042" max="1042" width="10.5703125" style="882" bestFit="1" customWidth="1"/>
    <col min="1043" max="1043" width="11.28515625" style="882" customWidth="1"/>
    <col min="1044" max="1280" width="9.140625" style="882"/>
    <col min="1281" max="1281" width="103.85546875" style="882" customWidth="1"/>
    <col min="1282" max="1290" width="19.7109375" style="882" customWidth="1"/>
    <col min="1291" max="1292" width="10.7109375" style="882" customWidth="1"/>
    <col min="1293" max="1293" width="9.140625" style="882" bestFit="1" customWidth="1"/>
    <col min="1294" max="1294" width="12.85546875" style="882" customWidth="1"/>
    <col min="1295" max="1295" width="23.42578125" style="882" customWidth="1"/>
    <col min="1296" max="1297" width="9.140625" style="882" bestFit="1" customWidth="1"/>
    <col min="1298" max="1298" width="10.5703125" style="882" bestFit="1" customWidth="1"/>
    <col min="1299" max="1299" width="11.28515625" style="882" customWidth="1"/>
    <col min="1300" max="1536" width="9.140625" style="882"/>
    <col min="1537" max="1537" width="103.85546875" style="882" customWidth="1"/>
    <col min="1538" max="1546" width="19.7109375" style="882" customWidth="1"/>
    <col min="1547" max="1548" width="10.7109375" style="882" customWidth="1"/>
    <col min="1549" max="1549" width="9.140625" style="882" bestFit="1" customWidth="1"/>
    <col min="1550" max="1550" width="12.85546875" style="882" customWidth="1"/>
    <col min="1551" max="1551" width="23.42578125" style="882" customWidth="1"/>
    <col min="1552" max="1553" width="9.140625" style="882" bestFit="1" customWidth="1"/>
    <col min="1554" max="1554" width="10.5703125" style="882" bestFit="1" customWidth="1"/>
    <col min="1555" max="1555" width="11.28515625" style="882" customWidth="1"/>
    <col min="1556" max="1792" width="9.140625" style="882"/>
    <col min="1793" max="1793" width="103.85546875" style="882" customWidth="1"/>
    <col min="1794" max="1802" width="19.7109375" style="882" customWidth="1"/>
    <col min="1803" max="1804" width="10.7109375" style="882" customWidth="1"/>
    <col min="1805" max="1805" width="9.140625" style="882" bestFit="1" customWidth="1"/>
    <col min="1806" max="1806" width="12.85546875" style="882" customWidth="1"/>
    <col min="1807" max="1807" width="23.42578125" style="882" customWidth="1"/>
    <col min="1808" max="1809" width="9.140625" style="882" bestFit="1" customWidth="1"/>
    <col min="1810" max="1810" width="10.5703125" style="882" bestFit="1" customWidth="1"/>
    <col min="1811" max="1811" width="11.28515625" style="882" customWidth="1"/>
    <col min="1812" max="2048" width="9.140625" style="882"/>
    <col min="2049" max="2049" width="103.85546875" style="882" customWidth="1"/>
    <col min="2050" max="2058" width="19.7109375" style="882" customWidth="1"/>
    <col min="2059" max="2060" width="10.7109375" style="882" customWidth="1"/>
    <col min="2061" max="2061" width="9.140625" style="882" bestFit="1" customWidth="1"/>
    <col min="2062" max="2062" width="12.85546875" style="882" customWidth="1"/>
    <col min="2063" max="2063" width="23.42578125" style="882" customWidth="1"/>
    <col min="2064" max="2065" width="9.140625" style="882" bestFit="1" customWidth="1"/>
    <col min="2066" max="2066" width="10.5703125" style="882" bestFit="1" customWidth="1"/>
    <col min="2067" max="2067" width="11.28515625" style="882" customWidth="1"/>
    <col min="2068" max="2304" width="9.140625" style="882"/>
    <col min="2305" max="2305" width="103.85546875" style="882" customWidth="1"/>
    <col min="2306" max="2314" width="19.7109375" style="882" customWidth="1"/>
    <col min="2315" max="2316" width="10.7109375" style="882" customWidth="1"/>
    <col min="2317" max="2317" width="9.140625" style="882" bestFit="1" customWidth="1"/>
    <col min="2318" max="2318" width="12.85546875" style="882" customWidth="1"/>
    <col min="2319" max="2319" width="23.42578125" style="882" customWidth="1"/>
    <col min="2320" max="2321" width="9.140625" style="882" bestFit="1" customWidth="1"/>
    <col min="2322" max="2322" width="10.5703125" style="882" bestFit="1" customWidth="1"/>
    <col min="2323" max="2323" width="11.28515625" style="882" customWidth="1"/>
    <col min="2324" max="2560" width="9.140625" style="882"/>
    <col min="2561" max="2561" width="103.85546875" style="882" customWidth="1"/>
    <col min="2562" max="2570" width="19.7109375" style="882" customWidth="1"/>
    <col min="2571" max="2572" width="10.7109375" style="882" customWidth="1"/>
    <col min="2573" max="2573" width="9.140625" style="882" bestFit="1" customWidth="1"/>
    <col min="2574" max="2574" width="12.85546875" style="882" customWidth="1"/>
    <col min="2575" max="2575" width="23.42578125" style="882" customWidth="1"/>
    <col min="2576" max="2577" width="9.140625" style="882" bestFit="1" customWidth="1"/>
    <col min="2578" max="2578" width="10.5703125" style="882" bestFit="1" customWidth="1"/>
    <col min="2579" max="2579" width="11.28515625" style="882" customWidth="1"/>
    <col min="2580" max="2816" width="9.140625" style="882"/>
    <col min="2817" max="2817" width="103.85546875" style="882" customWidth="1"/>
    <col min="2818" max="2826" width="19.7109375" style="882" customWidth="1"/>
    <col min="2827" max="2828" width="10.7109375" style="882" customWidth="1"/>
    <col min="2829" max="2829" width="9.140625" style="882" bestFit="1" customWidth="1"/>
    <col min="2830" max="2830" width="12.85546875" style="882" customWidth="1"/>
    <col min="2831" max="2831" width="23.42578125" style="882" customWidth="1"/>
    <col min="2832" max="2833" width="9.140625" style="882" bestFit="1" customWidth="1"/>
    <col min="2834" max="2834" width="10.5703125" style="882" bestFit="1" customWidth="1"/>
    <col min="2835" max="2835" width="11.28515625" style="882" customWidth="1"/>
    <col min="2836" max="3072" width="9.140625" style="882"/>
    <col min="3073" max="3073" width="103.85546875" style="882" customWidth="1"/>
    <col min="3074" max="3082" width="19.7109375" style="882" customWidth="1"/>
    <col min="3083" max="3084" width="10.7109375" style="882" customWidth="1"/>
    <col min="3085" max="3085" width="9.140625" style="882" bestFit="1" customWidth="1"/>
    <col min="3086" max="3086" width="12.85546875" style="882" customWidth="1"/>
    <col min="3087" max="3087" width="23.42578125" style="882" customWidth="1"/>
    <col min="3088" max="3089" width="9.140625" style="882" bestFit="1" customWidth="1"/>
    <col min="3090" max="3090" width="10.5703125" style="882" bestFit="1" customWidth="1"/>
    <col min="3091" max="3091" width="11.28515625" style="882" customWidth="1"/>
    <col min="3092" max="3328" width="9.140625" style="882"/>
    <col min="3329" max="3329" width="103.85546875" style="882" customWidth="1"/>
    <col min="3330" max="3338" width="19.7109375" style="882" customWidth="1"/>
    <col min="3339" max="3340" width="10.7109375" style="882" customWidth="1"/>
    <col min="3341" max="3341" width="9.140625" style="882" bestFit="1" customWidth="1"/>
    <col min="3342" max="3342" width="12.85546875" style="882" customWidth="1"/>
    <col min="3343" max="3343" width="23.42578125" style="882" customWidth="1"/>
    <col min="3344" max="3345" width="9.140625" style="882" bestFit="1" customWidth="1"/>
    <col min="3346" max="3346" width="10.5703125" style="882" bestFit="1" customWidth="1"/>
    <col min="3347" max="3347" width="11.28515625" style="882" customWidth="1"/>
    <col min="3348" max="3584" width="9.140625" style="882"/>
    <col min="3585" max="3585" width="103.85546875" style="882" customWidth="1"/>
    <col min="3586" max="3594" width="19.7109375" style="882" customWidth="1"/>
    <col min="3595" max="3596" width="10.7109375" style="882" customWidth="1"/>
    <col min="3597" max="3597" width="9.140625" style="882" bestFit="1" customWidth="1"/>
    <col min="3598" max="3598" width="12.85546875" style="882" customWidth="1"/>
    <col min="3599" max="3599" width="23.42578125" style="882" customWidth="1"/>
    <col min="3600" max="3601" width="9.140625" style="882" bestFit="1" customWidth="1"/>
    <col min="3602" max="3602" width="10.5703125" style="882" bestFit="1" customWidth="1"/>
    <col min="3603" max="3603" width="11.28515625" style="882" customWidth="1"/>
    <col min="3604" max="3840" width="9.140625" style="882"/>
    <col min="3841" max="3841" width="103.85546875" style="882" customWidth="1"/>
    <col min="3842" max="3850" width="19.7109375" style="882" customWidth="1"/>
    <col min="3851" max="3852" width="10.7109375" style="882" customWidth="1"/>
    <col min="3853" max="3853" width="9.140625" style="882" bestFit="1" customWidth="1"/>
    <col min="3854" max="3854" width="12.85546875" style="882" customWidth="1"/>
    <col min="3855" max="3855" width="23.42578125" style="882" customWidth="1"/>
    <col min="3856" max="3857" width="9.140625" style="882" bestFit="1" customWidth="1"/>
    <col min="3858" max="3858" width="10.5703125" style="882" bestFit="1" customWidth="1"/>
    <col min="3859" max="3859" width="11.28515625" style="882" customWidth="1"/>
    <col min="3860" max="4096" width="9.140625" style="882"/>
    <col min="4097" max="4097" width="103.85546875" style="882" customWidth="1"/>
    <col min="4098" max="4106" width="19.7109375" style="882" customWidth="1"/>
    <col min="4107" max="4108" width="10.7109375" style="882" customWidth="1"/>
    <col min="4109" max="4109" width="9.140625" style="882" bestFit="1" customWidth="1"/>
    <col min="4110" max="4110" width="12.85546875" style="882" customWidth="1"/>
    <col min="4111" max="4111" width="23.42578125" style="882" customWidth="1"/>
    <col min="4112" max="4113" width="9.140625" style="882" bestFit="1" customWidth="1"/>
    <col min="4114" max="4114" width="10.5703125" style="882" bestFit="1" customWidth="1"/>
    <col min="4115" max="4115" width="11.28515625" style="882" customWidth="1"/>
    <col min="4116" max="4352" width="9.140625" style="882"/>
    <col min="4353" max="4353" width="103.85546875" style="882" customWidth="1"/>
    <col min="4354" max="4362" width="19.7109375" style="882" customWidth="1"/>
    <col min="4363" max="4364" width="10.7109375" style="882" customWidth="1"/>
    <col min="4365" max="4365" width="9.140625" style="882" bestFit="1" customWidth="1"/>
    <col min="4366" max="4366" width="12.85546875" style="882" customWidth="1"/>
    <col min="4367" max="4367" width="23.42578125" style="882" customWidth="1"/>
    <col min="4368" max="4369" width="9.140625" style="882" bestFit="1" customWidth="1"/>
    <col min="4370" max="4370" width="10.5703125" style="882" bestFit="1" customWidth="1"/>
    <col min="4371" max="4371" width="11.28515625" style="882" customWidth="1"/>
    <col min="4372" max="4608" width="9.140625" style="882"/>
    <col min="4609" max="4609" width="103.85546875" style="882" customWidth="1"/>
    <col min="4610" max="4618" width="19.7109375" style="882" customWidth="1"/>
    <col min="4619" max="4620" width="10.7109375" style="882" customWidth="1"/>
    <col min="4621" max="4621" width="9.140625" style="882" bestFit="1" customWidth="1"/>
    <col min="4622" max="4622" width="12.85546875" style="882" customWidth="1"/>
    <col min="4623" max="4623" width="23.42578125" style="882" customWidth="1"/>
    <col min="4624" max="4625" width="9.140625" style="882" bestFit="1" customWidth="1"/>
    <col min="4626" max="4626" width="10.5703125" style="882" bestFit="1" customWidth="1"/>
    <col min="4627" max="4627" width="11.28515625" style="882" customWidth="1"/>
    <col min="4628" max="4864" width="9.140625" style="882"/>
    <col min="4865" max="4865" width="103.85546875" style="882" customWidth="1"/>
    <col min="4866" max="4874" width="19.7109375" style="882" customWidth="1"/>
    <col min="4875" max="4876" width="10.7109375" style="882" customWidth="1"/>
    <col min="4877" max="4877" width="9.140625" style="882" bestFit="1" customWidth="1"/>
    <col min="4878" max="4878" width="12.85546875" style="882" customWidth="1"/>
    <col min="4879" max="4879" width="23.42578125" style="882" customWidth="1"/>
    <col min="4880" max="4881" width="9.140625" style="882" bestFit="1" customWidth="1"/>
    <col min="4882" max="4882" width="10.5703125" style="882" bestFit="1" customWidth="1"/>
    <col min="4883" max="4883" width="11.28515625" style="882" customWidth="1"/>
    <col min="4884" max="5120" width="9.140625" style="882"/>
    <col min="5121" max="5121" width="103.85546875" style="882" customWidth="1"/>
    <col min="5122" max="5130" width="19.7109375" style="882" customWidth="1"/>
    <col min="5131" max="5132" width="10.7109375" style="882" customWidth="1"/>
    <col min="5133" max="5133" width="9.140625" style="882" bestFit="1" customWidth="1"/>
    <col min="5134" max="5134" width="12.85546875" style="882" customWidth="1"/>
    <col min="5135" max="5135" width="23.42578125" style="882" customWidth="1"/>
    <col min="5136" max="5137" width="9.140625" style="882" bestFit="1" customWidth="1"/>
    <col min="5138" max="5138" width="10.5703125" style="882" bestFit="1" customWidth="1"/>
    <col min="5139" max="5139" width="11.28515625" style="882" customWidth="1"/>
    <col min="5140" max="5376" width="9.140625" style="882"/>
    <col min="5377" max="5377" width="103.85546875" style="882" customWidth="1"/>
    <col min="5378" max="5386" width="19.7109375" style="882" customWidth="1"/>
    <col min="5387" max="5388" width="10.7109375" style="882" customWidth="1"/>
    <col min="5389" max="5389" width="9.140625" style="882" bestFit="1" customWidth="1"/>
    <col min="5390" max="5390" width="12.85546875" style="882" customWidth="1"/>
    <col min="5391" max="5391" width="23.42578125" style="882" customWidth="1"/>
    <col min="5392" max="5393" width="9.140625" style="882" bestFit="1" customWidth="1"/>
    <col min="5394" max="5394" width="10.5703125" style="882" bestFit="1" customWidth="1"/>
    <col min="5395" max="5395" width="11.28515625" style="882" customWidth="1"/>
    <col min="5396" max="5632" width="9.140625" style="882"/>
    <col min="5633" max="5633" width="103.85546875" style="882" customWidth="1"/>
    <col min="5634" max="5642" width="19.7109375" style="882" customWidth="1"/>
    <col min="5643" max="5644" width="10.7109375" style="882" customWidth="1"/>
    <col min="5645" max="5645" width="9.140625" style="882" bestFit="1" customWidth="1"/>
    <col min="5646" max="5646" width="12.85546875" style="882" customWidth="1"/>
    <col min="5647" max="5647" width="23.42578125" style="882" customWidth="1"/>
    <col min="5648" max="5649" width="9.140625" style="882" bestFit="1" customWidth="1"/>
    <col min="5650" max="5650" width="10.5703125" style="882" bestFit="1" customWidth="1"/>
    <col min="5651" max="5651" width="11.28515625" style="882" customWidth="1"/>
    <col min="5652" max="5888" width="9.140625" style="882"/>
    <col min="5889" max="5889" width="103.85546875" style="882" customWidth="1"/>
    <col min="5890" max="5898" width="19.7109375" style="882" customWidth="1"/>
    <col min="5899" max="5900" width="10.7109375" style="882" customWidth="1"/>
    <col min="5901" max="5901" width="9.140625" style="882" bestFit="1" customWidth="1"/>
    <col min="5902" max="5902" width="12.85546875" style="882" customWidth="1"/>
    <col min="5903" max="5903" width="23.42578125" style="882" customWidth="1"/>
    <col min="5904" max="5905" width="9.140625" style="882" bestFit="1" customWidth="1"/>
    <col min="5906" max="5906" width="10.5703125" style="882" bestFit="1" customWidth="1"/>
    <col min="5907" max="5907" width="11.28515625" style="882" customWidth="1"/>
    <col min="5908" max="6144" width="9.140625" style="882"/>
    <col min="6145" max="6145" width="103.85546875" style="882" customWidth="1"/>
    <col min="6146" max="6154" width="19.7109375" style="882" customWidth="1"/>
    <col min="6155" max="6156" width="10.7109375" style="882" customWidth="1"/>
    <col min="6157" max="6157" width="9.140625" style="882" bestFit="1" customWidth="1"/>
    <col min="6158" max="6158" width="12.85546875" style="882" customWidth="1"/>
    <col min="6159" max="6159" width="23.42578125" style="882" customWidth="1"/>
    <col min="6160" max="6161" width="9.140625" style="882" bestFit="1" customWidth="1"/>
    <col min="6162" max="6162" width="10.5703125" style="882" bestFit="1" customWidth="1"/>
    <col min="6163" max="6163" width="11.28515625" style="882" customWidth="1"/>
    <col min="6164" max="6400" width="9.140625" style="882"/>
    <col min="6401" max="6401" width="103.85546875" style="882" customWidth="1"/>
    <col min="6402" max="6410" width="19.7109375" style="882" customWidth="1"/>
    <col min="6411" max="6412" width="10.7109375" style="882" customWidth="1"/>
    <col min="6413" max="6413" width="9.140625" style="882" bestFit="1" customWidth="1"/>
    <col min="6414" max="6414" width="12.85546875" style="882" customWidth="1"/>
    <col min="6415" max="6415" width="23.42578125" style="882" customWidth="1"/>
    <col min="6416" max="6417" width="9.140625" style="882" bestFit="1" customWidth="1"/>
    <col min="6418" max="6418" width="10.5703125" style="882" bestFit="1" customWidth="1"/>
    <col min="6419" max="6419" width="11.28515625" style="882" customWidth="1"/>
    <col min="6420" max="6656" width="9.140625" style="882"/>
    <col min="6657" max="6657" width="103.85546875" style="882" customWidth="1"/>
    <col min="6658" max="6666" width="19.7109375" style="882" customWidth="1"/>
    <col min="6667" max="6668" width="10.7109375" style="882" customWidth="1"/>
    <col min="6669" max="6669" width="9.140625" style="882" bestFit="1" customWidth="1"/>
    <col min="6670" max="6670" width="12.85546875" style="882" customWidth="1"/>
    <col min="6671" max="6671" width="23.42578125" style="882" customWidth="1"/>
    <col min="6672" max="6673" width="9.140625" style="882" bestFit="1" customWidth="1"/>
    <col min="6674" max="6674" width="10.5703125" style="882" bestFit="1" customWidth="1"/>
    <col min="6675" max="6675" width="11.28515625" style="882" customWidth="1"/>
    <col min="6676" max="6912" width="9.140625" style="882"/>
    <col min="6913" max="6913" width="103.85546875" style="882" customWidth="1"/>
    <col min="6914" max="6922" width="19.7109375" style="882" customWidth="1"/>
    <col min="6923" max="6924" width="10.7109375" style="882" customWidth="1"/>
    <col min="6925" max="6925" width="9.140625" style="882" bestFit="1" customWidth="1"/>
    <col min="6926" max="6926" width="12.85546875" style="882" customWidth="1"/>
    <col min="6927" max="6927" width="23.42578125" style="882" customWidth="1"/>
    <col min="6928" max="6929" width="9.140625" style="882" bestFit="1" customWidth="1"/>
    <col min="6930" max="6930" width="10.5703125" style="882" bestFit="1" customWidth="1"/>
    <col min="6931" max="6931" width="11.28515625" style="882" customWidth="1"/>
    <col min="6932" max="7168" width="9.140625" style="882"/>
    <col min="7169" max="7169" width="103.85546875" style="882" customWidth="1"/>
    <col min="7170" max="7178" width="19.7109375" style="882" customWidth="1"/>
    <col min="7179" max="7180" width="10.7109375" style="882" customWidth="1"/>
    <col min="7181" max="7181" width="9.140625" style="882" bestFit="1" customWidth="1"/>
    <col min="7182" max="7182" width="12.85546875" style="882" customWidth="1"/>
    <col min="7183" max="7183" width="23.42578125" style="882" customWidth="1"/>
    <col min="7184" max="7185" width="9.140625" style="882" bestFit="1" customWidth="1"/>
    <col min="7186" max="7186" width="10.5703125" style="882" bestFit="1" customWidth="1"/>
    <col min="7187" max="7187" width="11.28515625" style="882" customWidth="1"/>
    <col min="7188" max="7424" width="9.140625" style="882"/>
    <col min="7425" max="7425" width="103.85546875" style="882" customWidth="1"/>
    <col min="7426" max="7434" width="19.7109375" style="882" customWidth="1"/>
    <col min="7435" max="7436" width="10.7109375" style="882" customWidth="1"/>
    <col min="7437" max="7437" width="9.140625" style="882" bestFit="1" customWidth="1"/>
    <col min="7438" max="7438" width="12.85546875" style="882" customWidth="1"/>
    <col min="7439" max="7439" width="23.42578125" style="882" customWidth="1"/>
    <col min="7440" max="7441" width="9.140625" style="882" bestFit="1" customWidth="1"/>
    <col min="7442" max="7442" width="10.5703125" style="882" bestFit="1" customWidth="1"/>
    <col min="7443" max="7443" width="11.28515625" style="882" customWidth="1"/>
    <col min="7444" max="7680" width="9.140625" style="882"/>
    <col min="7681" max="7681" width="103.85546875" style="882" customWidth="1"/>
    <col min="7682" max="7690" width="19.7109375" style="882" customWidth="1"/>
    <col min="7691" max="7692" width="10.7109375" style="882" customWidth="1"/>
    <col min="7693" max="7693" width="9.140625" style="882" bestFit="1" customWidth="1"/>
    <col min="7694" max="7694" width="12.85546875" style="882" customWidth="1"/>
    <col min="7695" max="7695" width="23.42578125" style="882" customWidth="1"/>
    <col min="7696" max="7697" width="9.140625" style="882" bestFit="1" customWidth="1"/>
    <col min="7698" max="7698" width="10.5703125" style="882" bestFit="1" customWidth="1"/>
    <col min="7699" max="7699" width="11.28515625" style="882" customWidth="1"/>
    <col min="7700" max="7936" width="9.140625" style="882"/>
    <col min="7937" max="7937" width="103.85546875" style="882" customWidth="1"/>
    <col min="7938" max="7946" width="19.7109375" style="882" customWidth="1"/>
    <col min="7947" max="7948" width="10.7109375" style="882" customWidth="1"/>
    <col min="7949" max="7949" width="9.140625" style="882" bestFit="1" customWidth="1"/>
    <col min="7950" max="7950" width="12.85546875" style="882" customWidth="1"/>
    <col min="7951" max="7951" width="23.42578125" style="882" customWidth="1"/>
    <col min="7952" max="7953" width="9.140625" style="882" bestFit="1" customWidth="1"/>
    <col min="7954" max="7954" width="10.5703125" style="882" bestFit="1" customWidth="1"/>
    <col min="7955" max="7955" width="11.28515625" style="882" customWidth="1"/>
    <col min="7956" max="8192" width="9.140625" style="882"/>
    <col min="8193" max="8193" width="103.85546875" style="882" customWidth="1"/>
    <col min="8194" max="8202" width="19.7109375" style="882" customWidth="1"/>
    <col min="8203" max="8204" width="10.7109375" style="882" customWidth="1"/>
    <col min="8205" max="8205" width="9.140625" style="882" bestFit="1" customWidth="1"/>
    <col min="8206" max="8206" width="12.85546875" style="882" customWidth="1"/>
    <col min="8207" max="8207" width="23.42578125" style="882" customWidth="1"/>
    <col min="8208" max="8209" width="9.140625" style="882" bestFit="1" customWidth="1"/>
    <col min="8210" max="8210" width="10.5703125" style="882" bestFit="1" customWidth="1"/>
    <col min="8211" max="8211" width="11.28515625" style="882" customWidth="1"/>
    <col min="8212" max="8448" width="9.140625" style="882"/>
    <col min="8449" max="8449" width="103.85546875" style="882" customWidth="1"/>
    <col min="8450" max="8458" width="19.7109375" style="882" customWidth="1"/>
    <col min="8459" max="8460" width="10.7109375" style="882" customWidth="1"/>
    <col min="8461" max="8461" width="9.140625" style="882" bestFit="1" customWidth="1"/>
    <col min="8462" max="8462" width="12.85546875" style="882" customWidth="1"/>
    <col min="8463" max="8463" width="23.42578125" style="882" customWidth="1"/>
    <col min="8464" max="8465" width="9.140625" style="882" bestFit="1" customWidth="1"/>
    <col min="8466" max="8466" width="10.5703125" style="882" bestFit="1" customWidth="1"/>
    <col min="8467" max="8467" width="11.28515625" style="882" customWidth="1"/>
    <col min="8468" max="8704" width="9.140625" style="882"/>
    <col min="8705" max="8705" width="103.85546875" style="882" customWidth="1"/>
    <col min="8706" max="8714" width="19.7109375" style="882" customWidth="1"/>
    <col min="8715" max="8716" width="10.7109375" style="882" customWidth="1"/>
    <col min="8717" max="8717" width="9.140625" style="882" bestFit="1" customWidth="1"/>
    <col min="8718" max="8718" width="12.85546875" style="882" customWidth="1"/>
    <col min="8719" max="8719" width="23.42578125" style="882" customWidth="1"/>
    <col min="8720" max="8721" width="9.140625" style="882" bestFit="1" customWidth="1"/>
    <col min="8722" max="8722" width="10.5703125" style="882" bestFit="1" customWidth="1"/>
    <col min="8723" max="8723" width="11.28515625" style="882" customWidth="1"/>
    <col min="8724" max="8960" width="9.140625" style="882"/>
    <col min="8961" max="8961" width="103.85546875" style="882" customWidth="1"/>
    <col min="8962" max="8970" width="19.7109375" style="882" customWidth="1"/>
    <col min="8971" max="8972" width="10.7109375" style="882" customWidth="1"/>
    <col min="8973" max="8973" width="9.140625" style="882" bestFit="1" customWidth="1"/>
    <col min="8974" max="8974" width="12.85546875" style="882" customWidth="1"/>
    <col min="8975" max="8975" width="23.42578125" style="882" customWidth="1"/>
    <col min="8976" max="8977" width="9.140625" style="882" bestFit="1" customWidth="1"/>
    <col min="8978" max="8978" width="10.5703125" style="882" bestFit="1" customWidth="1"/>
    <col min="8979" max="8979" width="11.28515625" style="882" customWidth="1"/>
    <col min="8980" max="9216" width="9.140625" style="882"/>
    <col min="9217" max="9217" width="103.85546875" style="882" customWidth="1"/>
    <col min="9218" max="9226" width="19.7109375" style="882" customWidth="1"/>
    <col min="9227" max="9228" width="10.7109375" style="882" customWidth="1"/>
    <col min="9229" max="9229" width="9.140625" style="882" bestFit="1" customWidth="1"/>
    <col min="9230" max="9230" width="12.85546875" style="882" customWidth="1"/>
    <col min="9231" max="9231" width="23.42578125" style="882" customWidth="1"/>
    <col min="9232" max="9233" width="9.140625" style="882" bestFit="1" customWidth="1"/>
    <col min="9234" max="9234" width="10.5703125" style="882" bestFit="1" customWidth="1"/>
    <col min="9235" max="9235" width="11.28515625" style="882" customWidth="1"/>
    <col min="9236" max="9472" width="9.140625" style="882"/>
    <col min="9473" max="9473" width="103.85546875" style="882" customWidth="1"/>
    <col min="9474" max="9482" width="19.7109375" style="882" customWidth="1"/>
    <col min="9483" max="9484" width="10.7109375" style="882" customWidth="1"/>
    <col min="9485" max="9485" width="9.140625" style="882" bestFit="1" customWidth="1"/>
    <col min="9486" max="9486" width="12.85546875" style="882" customWidth="1"/>
    <col min="9487" max="9487" width="23.42578125" style="882" customWidth="1"/>
    <col min="9488" max="9489" width="9.140625" style="882" bestFit="1" customWidth="1"/>
    <col min="9490" max="9490" width="10.5703125" style="882" bestFit="1" customWidth="1"/>
    <col min="9491" max="9491" width="11.28515625" style="882" customWidth="1"/>
    <col min="9492" max="9728" width="9.140625" style="882"/>
    <col min="9729" max="9729" width="103.85546875" style="882" customWidth="1"/>
    <col min="9730" max="9738" width="19.7109375" style="882" customWidth="1"/>
    <col min="9739" max="9740" width="10.7109375" style="882" customWidth="1"/>
    <col min="9741" max="9741" width="9.140625" style="882" bestFit="1" customWidth="1"/>
    <col min="9742" max="9742" width="12.85546875" style="882" customWidth="1"/>
    <col min="9743" max="9743" width="23.42578125" style="882" customWidth="1"/>
    <col min="9744" max="9745" width="9.140625" style="882" bestFit="1" customWidth="1"/>
    <col min="9746" max="9746" width="10.5703125" style="882" bestFit="1" customWidth="1"/>
    <col min="9747" max="9747" width="11.28515625" style="882" customWidth="1"/>
    <col min="9748" max="9984" width="9.140625" style="882"/>
    <col min="9985" max="9985" width="103.85546875" style="882" customWidth="1"/>
    <col min="9986" max="9994" width="19.7109375" style="882" customWidth="1"/>
    <col min="9995" max="9996" width="10.7109375" style="882" customWidth="1"/>
    <col min="9997" max="9997" width="9.140625" style="882" bestFit="1" customWidth="1"/>
    <col min="9998" max="9998" width="12.85546875" style="882" customWidth="1"/>
    <col min="9999" max="9999" width="23.42578125" style="882" customWidth="1"/>
    <col min="10000" max="10001" width="9.140625" style="882" bestFit="1" customWidth="1"/>
    <col min="10002" max="10002" width="10.5703125" style="882" bestFit="1" customWidth="1"/>
    <col min="10003" max="10003" width="11.28515625" style="882" customWidth="1"/>
    <col min="10004" max="10240" width="9.140625" style="882"/>
    <col min="10241" max="10241" width="103.85546875" style="882" customWidth="1"/>
    <col min="10242" max="10250" width="19.7109375" style="882" customWidth="1"/>
    <col min="10251" max="10252" width="10.7109375" style="882" customWidth="1"/>
    <col min="10253" max="10253" width="9.140625" style="882" bestFit="1" customWidth="1"/>
    <col min="10254" max="10254" width="12.85546875" style="882" customWidth="1"/>
    <col min="10255" max="10255" width="23.42578125" style="882" customWidth="1"/>
    <col min="10256" max="10257" width="9.140625" style="882" bestFit="1" customWidth="1"/>
    <col min="10258" max="10258" width="10.5703125" style="882" bestFit="1" customWidth="1"/>
    <col min="10259" max="10259" width="11.28515625" style="882" customWidth="1"/>
    <col min="10260" max="10496" width="9.140625" style="882"/>
    <col min="10497" max="10497" width="103.85546875" style="882" customWidth="1"/>
    <col min="10498" max="10506" width="19.7109375" style="882" customWidth="1"/>
    <col min="10507" max="10508" width="10.7109375" style="882" customWidth="1"/>
    <col min="10509" max="10509" width="9.140625" style="882" bestFit="1" customWidth="1"/>
    <col min="10510" max="10510" width="12.85546875" style="882" customWidth="1"/>
    <col min="10511" max="10511" width="23.42578125" style="882" customWidth="1"/>
    <col min="10512" max="10513" width="9.140625" style="882" bestFit="1" customWidth="1"/>
    <col min="10514" max="10514" width="10.5703125" style="882" bestFit="1" customWidth="1"/>
    <col min="10515" max="10515" width="11.28515625" style="882" customWidth="1"/>
    <col min="10516" max="10752" width="9.140625" style="882"/>
    <col min="10753" max="10753" width="103.85546875" style="882" customWidth="1"/>
    <col min="10754" max="10762" width="19.7109375" style="882" customWidth="1"/>
    <col min="10763" max="10764" width="10.7109375" style="882" customWidth="1"/>
    <col min="10765" max="10765" width="9.140625" style="882" bestFit="1" customWidth="1"/>
    <col min="10766" max="10766" width="12.85546875" style="882" customWidth="1"/>
    <col min="10767" max="10767" width="23.42578125" style="882" customWidth="1"/>
    <col min="10768" max="10769" width="9.140625" style="882" bestFit="1" customWidth="1"/>
    <col min="10770" max="10770" width="10.5703125" style="882" bestFit="1" customWidth="1"/>
    <col min="10771" max="10771" width="11.28515625" style="882" customWidth="1"/>
    <col min="10772" max="11008" width="9.140625" style="882"/>
    <col min="11009" max="11009" width="103.85546875" style="882" customWidth="1"/>
    <col min="11010" max="11018" width="19.7109375" style="882" customWidth="1"/>
    <col min="11019" max="11020" width="10.7109375" style="882" customWidth="1"/>
    <col min="11021" max="11021" width="9.140625" style="882" bestFit="1" customWidth="1"/>
    <col min="11022" max="11022" width="12.85546875" style="882" customWidth="1"/>
    <col min="11023" max="11023" width="23.42578125" style="882" customWidth="1"/>
    <col min="11024" max="11025" width="9.140625" style="882" bestFit="1" customWidth="1"/>
    <col min="11026" max="11026" width="10.5703125" style="882" bestFit="1" customWidth="1"/>
    <col min="11027" max="11027" width="11.28515625" style="882" customWidth="1"/>
    <col min="11028" max="11264" width="9.140625" style="882"/>
    <col min="11265" max="11265" width="103.85546875" style="882" customWidth="1"/>
    <col min="11266" max="11274" width="19.7109375" style="882" customWidth="1"/>
    <col min="11275" max="11276" width="10.7109375" style="882" customWidth="1"/>
    <col min="11277" max="11277" width="9.140625" style="882" bestFit="1" customWidth="1"/>
    <col min="11278" max="11278" width="12.85546875" style="882" customWidth="1"/>
    <col min="11279" max="11279" width="23.42578125" style="882" customWidth="1"/>
    <col min="11280" max="11281" width="9.140625" style="882" bestFit="1" customWidth="1"/>
    <col min="11282" max="11282" width="10.5703125" style="882" bestFit="1" customWidth="1"/>
    <col min="11283" max="11283" width="11.28515625" style="882" customWidth="1"/>
    <col min="11284" max="11520" width="9.140625" style="882"/>
    <col min="11521" max="11521" width="103.85546875" style="882" customWidth="1"/>
    <col min="11522" max="11530" width="19.7109375" style="882" customWidth="1"/>
    <col min="11531" max="11532" width="10.7109375" style="882" customWidth="1"/>
    <col min="11533" max="11533" width="9.140625" style="882" bestFit="1" customWidth="1"/>
    <col min="11534" max="11534" width="12.85546875" style="882" customWidth="1"/>
    <col min="11535" max="11535" width="23.42578125" style="882" customWidth="1"/>
    <col min="11536" max="11537" width="9.140625" style="882" bestFit="1" customWidth="1"/>
    <col min="11538" max="11538" width="10.5703125" style="882" bestFit="1" customWidth="1"/>
    <col min="11539" max="11539" width="11.28515625" style="882" customWidth="1"/>
    <col min="11540" max="11776" width="9.140625" style="882"/>
    <col min="11777" max="11777" width="103.85546875" style="882" customWidth="1"/>
    <col min="11778" max="11786" width="19.7109375" style="882" customWidth="1"/>
    <col min="11787" max="11788" width="10.7109375" style="882" customWidth="1"/>
    <col min="11789" max="11789" width="9.140625" style="882" bestFit="1" customWidth="1"/>
    <col min="11790" max="11790" width="12.85546875" style="882" customWidth="1"/>
    <col min="11791" max="11791" width="23.42578125" style="882" customWidth="1"/>
    <col min="11792" max="11793" width="9.140625" style="882" bestFit="1" customWidth="1"/>
    <col min="11794" max="11794" width="10.5703125" style="882" bestFit="1" customWidth="1"/>
    <col min="11795" max="11795" width="11.28515625" style="882" customWidth="1"/>
    <col min="11796" max="12032" width="9.140625" style="882"/>
    <col min="12033" max="12033" width="103.85546875" style="882" customWidth="1"/>
    <col min="12034" max="12042" width="19.7109375" style="882" customWidth="1"/>
    <col min="12043" max="12044" width="10.7109375" style="882" customWidth="1"/>
    <col min="12045" max="12045" width="9.140625" style="882" bestFit="1" customWidth="1"/>
    <col min="12046" max="12046" width="12.85546875" style="882" customWidth="1"/>
    <col min="12047" max="12047" width="23.42578125" style="882" customWidth="1"/>
    <col min="12048" max="12049" width="9.140625" style="882" bestFit="1" customWidth="1"/>
    <col min="12050" max="12050" width="10.5703125" style="882" bestFit="1" customWidth="1"/>
    <col min="12051" max="12051" width="11.28515625" style="882" customWidth="1"/>
    <col min="12052" max="12288" width="9.140625" style="882"/>
    <col min="12289" max="12289" width="103.85546875" style="882" customWidth="1"/>
    <col min="12290" max="12298" width="19.7109375" style="882" customWidth="1"/>
    <col min="12299" max="12300" width="10.7109375" style="882" customWidth="1"/>
    <col min="12301" max="12301" width="9.140625" style="882" bestFit="1" customWidth="1"/>
    <col min="12302" max="12302" width="12.85546875" style="882" customWidth="1"/>
    <col min="12303" max="12303" width="23.42578125" style="882" customWidth="1"/>
    <col min="12304" max="12305" width="9.140625" style="882" bestFit="1" customWidth="1"/>
    <col min="12306" max="12306" width="10.5703125" style="882" bestFit="1" customWidth="1"/>
    <col min="12307" max="12307" width="11.28515625" style="882" customWidth="1"/>
    <col min="12308" max="12544" width="9.140625" style="882"/>
    <col min="12545" max="12545" width="103.85546875" style="882" customWidth="1"/>
    <col min="12546" max="12554" width="19.7109375" style="882" customWidth="1"/>
    <col min="12555" max="12556" width="10.7109375" style="882" customWidth="1"/>
    <col min="12557" max="12557" width="9.140625" style="882" bestFit="1" customWidth="1"/>
    <col min="12558" max="12558" width="12.85546875" style="882" customWidth="1"/>
    <col min="12559" max="12559" width="23.42578125" style="882" customWidth="1"/>
    <col min="12560" max="12561" width="9.140625" style="882" bestFit="1" customWidth="1"/>
    <col min="12562" max="12562" width="10.5703125" style="882" bestFit="1" customWidth="1"/>
    <col min="12563" max="12563" width="11.28515625" style="882" customWidth="1"/>
    <col min="12564" max="12800" width="9.140625" style="882"/>
    <col min="12801" max="12801" width="103.85546875" style="882" customWidth="1"/>
    <col min="12802" max="12810" width="19.7109375" style="882" customWidth="1"/>
    <col min="12811" max="12812" width="10.7109375" style="882" customWidth="1"/>
    <col min="12813" max="12813" width="9.140625" style="882" bestFit="1" customWidth="1"/>
    <col min="12814" max="12814" width="12.85546875" style="882" customWidth="1"/>
    <col min="12815" max="12815" width="23.42578125" style="882" customWidth="1"/>
    <col min="12816" max="12817" width="9.140625" style="882" bestFit="1" customWidth="1"/>
    <col min="12818" max="12818" width="10.5703125" style="882" bestFit="1" customWidth="1"/>
    <col min="12819" max="12819" width="11.28515625" style="882" customWidth="1"/>
    <col min="12820" max="13056" width="9.140625" style="882"/>
    <col min="13057" max="13057" width="103.85546875" style="882" customWidth="1"/>
    <col min="13058" max="13066" width="19.7109375" style="882" customWidth="1"/>
    <col min="13067" max="13068" width="10.7109375" style="882" customWidth="1"/>
    <col min="13069" max="13069" width="9.140625" style="882" bestFit="1" customWidth="1"/>
    <col min="13070" max="13070" width="12.85546875" style="882" customWidth="1"/>
    <col min="13071" max="13071" width="23.42578125" style="882" customWidth="1"/>
    <col min="13072" max="13073" width="9.140625" style="882" bestFit="1" customWidth="1"/>
    <col min="13074" max="13074" width="10.5703125" style="882" bestFit="1" customWidth="1"/>
    <col min="13075" max="13075" width="11.28515625" style="882" customWidth="1"/>
    <col min="13076" max="13312" width="9.140625" style="882"/>
    <col min="13313" max="13313" width="103.85546875" style="882" customWidth="1"/>
    <col min="13314" max="13322" width="19.7109375" style="882" customWidth="1"/>
    <col min="13323" max="13324" width="10.7109375" style="882" customWidth="1"/>
    <col min="13325" max="13325" width="9.140625" style="882" bestFit="1" customWidth="1"/>
    <col min="13326" max="13326" width="12.85546875" style="882" customWidth="1"/>
    <col min="13327" max="13327" width="23.42578125" style="882" customWidth="1"/>
    <col min="13328" max="13329" width="9.140625" style="882" bestFit="1" customWidth="1"/>
    <col min="13330" max="13330" width="10.5703125" style="882" bestFit="1" customWidth="1"/>
    <col min="13331" max="13331" width="11.28515625" style="882" customWidth="1"/>
    <col min="13332" max="13568" width="9.140625" style="882"/>
    <col min="13569" max="13569" width="103.85546875" style="882" customWidth="1"/>
    <col min="13570" max="13578" width="19.7109375" style="882" customWidth="1"/>
    <col min="13579" max="13580" width="10.7109375" style="882" customWidth="1"/>
    <col min="13581" max="13581" width="9.140625" style="882" bestFit="1" customWidth="1"/>
    <col min="13582" max="13582" width="12.85546875" style="882" customWidth="1"/>
    <col min="13583" max="13583" width="23.42578125" style="882" customWidth="1"/>
    <col min="13584" max="13585" width="9.140625" style="882" bestFit="1" customWidth="1"/>
    <col min="13586" max="13586" width="10.5703125" style="882" bestFit="1" customWidth="1"/>
    <col min="13587" max="13587" width="11.28515625" style="882" customWidth="1"/>
    <col min="13588" max="13824" width="9.140625" style="882"/>
    <col min="13825" max="13825" width="103.85546875" style="882" customWidth="1"/>
    <col min="13826" max="13834" width="19.7109375" style="882" customWidth="1"/>
    <col min="13835" max="13836" width="10.7109375" style="882" customWidth="1"/>
    <col min="13837" max="13837" width="9.140625" style="882" bestFit="1" customWidth="1"/>
    <col min="13838" max="13838" width="12.85546875" style="882" customWidth="1"/>
    <col min="13839" max="13839" width="23.42578125" style="882" customWidth="1"/>
    <col min="13840" max="13841" width="9.140625" style="882" bestFit="1" customWidth="1"/>
    <col min="13842" max="13842" width="10.5703125" style="882" bestFit="1" customWidth="1"/>
    <col min="13843" max="13843" width="11.28515625" style="882" customWidth="1"/>
    <col min="13844" max="14080" width="9.140625" style="882"/>
    <col min="14081" max="14081" width="103.85546875" style="882" customWidth="1"/>
    <col min="14082" max="14090" width="19.7109375" style="882" customWidth="1"/>
    <col min="14091" max="14092" width="10.7109375" style="882" customWidth="1"/>
    <col min="14093" max="14093" width="9.140625" style="882" bestFit="1" customWidth="1"/>
    <col min="14094" max="14094" width="12.85546875" style="882" customWidth="1"/>
    <col min="14095" max="14095" width="23.42578125" style="882" customWidth="1"/>
    <col min="14096" max="14097" width="9.140625" style="882" bestFit="1" customWidth="1"/>
    <col min="14098" max="14098" width="10.5703125" style="882" bestFit="1" customWidth="1"/>
    <col min="14099" max="14099" width="11.28515625" style="882" customWidth="1"/>
    <col min="14100" max="14336" width="9.140625" style="882"/>
    <col min="14337" max="14337" width="103.85546875" style="882" customWidth="1"/>
    <col min="14338" max="14346" width="19.7109375" style="882" customWidth="1"/>
    <col min="14347" max="14348" width="10.7109375" style="882" customWidth="1"/>
    <col min="14349" max="14349" width="9.140625" style="882" bestFit="1" customWidth="1"/>
    <col min="14350" max="14350" width="12.85546875" style="882" customWidth="1"/>
    <col min="14351" max="14351" width="23.42578125" style="882" customWidth="1"/>
    <col min="14352" max="14353" width="9.140625" style="882" bestFit="1" customWidth="1"/>
    <col min="14354" max="14354" width="10.5703125" style="882" bestFit="1" customWidth="1"/>
    <col min="14355" max="14355" width="11.28515625" style="882" customWidth="1"/>
    <col min="14356" max="14592" width="9.140625" style="882"/>
    <col min="14593" max="14593" width="103.85546875" style="882" customWidth="1"/>
    <col min="14594" max="14602" width="19.7109375" style="882" customWidth="1"/>
    <col min="14603" max="14604" width="10.7109375" style="882" customWidth="1"/>
    <col min="14605" max="14605" width="9.140625" style="882" bestFit="1" customWidth="1"/>
    <col min="14606" max="14606" width="12.85546875" style="882" customWidth="1"/>
    <col min="14607" max="14607" width="23.42578125" style="882" customWidth="1"/>
    <col min="14608" max="14609" width="9.140625" style="882" bestFit="1" customWidth="1"/>
    <col min="14610" max="14610" width="10.5703125" style="882" bestFit="1" customWidth="1"/>
    <col min="14611" max="14611" width="11.28515625" style="882" customWidth="1"/>
    <col min="14612" max="14848" width="9.140625" style="882"/>
    <col min="14849" max="14849" width="103.85546875" style="882" customWidth="1"/>
    <col min="14850" max="14858" width="19.7109375" style="882" customWidth="1"/>
    <col min="14859" max="14860" width="10.7109375" style="882" customWidth="1"/>
    <col min="14861" max="14861" width="9.140625" style="882" bestFit="1" customWidth="1"/>
    <col min="14862" max="14862" width="12.85546875" style="882" customWidth="1"/>
    <col min="14863" max="14863" width="23.42578125" style="882" customWidth="1"/>
    <col min="14864" max="14865" width="9.140625" style="882" bestFit="1" customWidth="1"/>
    <col min="14866" max="14866" width="10.5703125" style="882" bestFit="1" customWidth="1"/>
    <col min="14867" max="14867" width="11.28515625" style="882" customWidth="1"/>
    <col min="14868" max="15104" width="9.140625" style="882"/>
    <col min="15105" max="15105" width="103.85546875" style="882" customWidth="1"/>
    <col min="15106" max="15114" width="19.7109375" style="882" customWidth="1"/>
    <col min="15115" max="15116" width="10.7109375" style="882" customWidth="1"/>
    <col min="15117" max="15117" width="9.140625" style="882" bestFit="1" customWidth="1"/>
    <col min="15118" max="15118" width="12.85546875" style="882" customWidth="1"/>
    <col min="15119" max="15119" width="23.42578125" style="882" customWidth="1"/>
    <col min="15120" max="15121" width="9.140625" style="882" bestFit="1" customWidth="1"/>
    <col min="15122" max="15122" width="10.5703125" style="882" bestFit="1" customWidth="1"/>
    <col min="15123" max="15123" width="11.28515625" style="882" customWidth="1"/>
    <col min="15124" max="15360" width="9.140625" style="882"/>
    <col min="15361" max="15361" width="103.85546875" style="882" customWidth="1"/>
    <col min="15362" max="15370" width="19.7109375" style="882" customWidth="1"/>
    <col min="15371" max="15372" width="10.7109375" style="882" customWidth="1"/>
    <col min="15373" max="15373" width="9.140625" style="882" bestFit="1" customWidth="1"/>
    <col min="15374" max="15374" width="12.85546875" style="882" customWidth="1"/>
    <col min="15375" max="15375" width="23.42578125" style="882" customWidth="1"/>
    <col min="15376" max="15377" width="9.140625" style="882" bestFit="1" customWidth="1"/>
    <col min="15378" max="15378" width="10.5703125" style="882" bestFit="1" customWidth="1"/>
    <col min="15379" max="15379" width="11.28515625" style="882" customWidth="1"/>
    <col min="15380" max="15616" width="9.140625" style="882"/>
    <col min="15617" max="15617" width="103.85546875" style="882" customWidth="1"/>
    <col min="15618" max="15626" width="19.7109375" style="882" customWidth="1"/>
    <col min="15627" max="15628" width="10.7109375" style="882" customWidth="1"/>
    <col min="15629" max="15629" width="9.140625" style="882" bestFit="1" customWidth="1"/>
    <col min="15630" max="15630" width="12.85546875" style="882" customWidth="1"/>
    <col min="15631" max="15631" width="23.42578125" style="882" customWidth="1"/>
    <col min="15632" max="15633" width="9.140625" style="882" bestFit="1" customWidth="1"/>
    <col min="15634" max="15634" width="10.5703125" style="882" bestFit="1" customWidth="1"/>
    <col min="15635" max="15635" width="11.28515625" style="882" customWidth="1"/>
    <col min="15636" max="15872" width="9.140625" style="882"/>
    <col min="15873" max="15873" width="103.85546875" style="882" customWidth="1"/>
    <col min="15874" max="15882" width="19.7109375" style="882" customWidth="1"/>
    <col min="15883" max="15884" width="10.7109375" style="882" customWidth="1"/>
    <col min="15885" max="15885" width="9.140625" style="882" bestFit="1" customWidth="1"/>
    <col min="15886" max="15886" width="12.85546875" style="882" customWidth="1"/>
    <col min="15887" max="15887" width="23.42578125" style="882" customWidth="1"/>
    <col min="15888" max="15889" width="9.140625" style="882" bestFit="1" customWidth="1"/>
    <col min="15890" max="15890" width="10.5703125" style="882" bestFit="1" customWidth="1"/>
    <col min="15891" max="15891" width="11.28515625" style="882" customWidth="1"/>
    <col min="15892" max="16128" width="9.140625" style="882"/>
    <col min="16129" max="16129" width="103.85546875" style="882" customWidth="1"/>
    <col min="16130" max="16138" width="19.7109375" style="882" customWidth="1"/>
    <col min="16139" max="16140" width="10.7109375" style="882" customWidth="1"/>
    <col min="16141" max="16141" width="9.140625" style="882" bestFit="1" customWidth="1"/>
    <col min="16142" max="16142" width="12.85546875" style="882" customWidth="1"/>
    <col min="16143" max="16143" width="23.42578125" style="882" customWidth="1"/>
    <col min="16144" max="16145" width="9.140625" style="882" bestFit="1" customWidth="1"/>
    <col min="16146" max="16146" width="10.5703125" style="882" bestFit="1" customWidth="1"/>
    <col min="16147" max="16147" width="11.28515625" style="882" customWidth="1"/>
    <col min="16148" max="16384" width="9.140625" style="882"/>
  </cols>
  <sheetData>
    <row r="1" spans="1:17">
      <c r="A1" s="7242"/>
      <c r="B1" s="7242"/>
      <c r="C1" s="7242"/>
      <c r="D1" s="7242"/>
      <c r="E1" s="7242"/>
      <c r="F1" s="7242"/>
      <c r="G1" s="7242"/>
      <c r="H1" s="7242"/>
      <c r="I1" s="7242"/>
      <c r="J1" s="7242"/>
      <c r="K1" s="7242"/>
      <c r="L1" s="7242"/>
      <c r="M1" s="7242"/>
      <c r="N1" s="7242"/>
      <c r="O1" s="7242"/>
      <c r="P1" s="7242"/>
      <c r="Q1" s="7242"/>
    </row>
    <row r="2" spans="1:17">
      <c r="A2" s="7242" t="s">
        <v>331</v>
      </c>
      <c r="B2" s="7242"/>
      <c r="C2" s="7242"/>
      <c r="D2" s="7242"/>
      <c r="E2" s="7242"/>
      <c r="F2" s="7242"/>
      <c r="G2" s="7242"/>
      <c r="H2" s="7242"/>
      <c r="I2" s="7242"/>
      <c r="J2" s="7242"/>
      <c r="K2" s="1006"/>
      <c r="L2" s="1006"/>
      <c r="M2" s="1006"/>
      <c r="N2" s="1006"/>
      <c r="O2" s="1006"/>
      <c r="P2" s="1006"/>
      <c r="Q2" s="1006"/>
    </row>
    <row r="3" spans="1:17">
      <c r="A3" s="7243" t="s">
        <v>171</v>
      </c>
      <c r="B3" s="7243"/>
      <c r="C3" s="7243"/>
      <c r="D3" s="7243"/>
      <c r="E3" s="7243"/>
      <c r="F3" s="7243"/>
      <c r="G3" s="7243"/>
      <c r="H3" s="7243"/>
      <c r="I3" s="7243"/>
      <c r="J3" s="7243"/>
      <c r="K3" s="883"/>
      <c r="L3" s="883"/>
      <c r="M3" s="883"/>
      <c r="N3" s="883"/>
      <c r="O3" s="883"/>
      <c r="P3" s="883"/>
    </row>
    <row r="4" spans="1:17" ht="25.5" customHeight="1">
      <c r="A4" s="7242" t="s">
        <v>403</v>
      </c>
      <c r="B4" s="7242"/>
      <c r="C4" s="7242"/>
      <c r="D4" s="7242"/>
      <c r="E4" s="7242"/>
      <c r="F4" s="7242"/>
      <c r="G4" s="7242"/>
      <c r="H4" s="7242"/>
      <c r="I4" s="7242"/>
      <c r="J4" s="7242"/>
      <c r="K4" s="1006"/>
      <c r="L4" s="1006"/>
    </row>
    <row r="5" spans="1:17" ht="26.25" thickBot="1">
      <c r="A5" s="884"/>
    </row>
    <row r="6" spans="1:17" ht="27" thickBot="1">
      <c r="A6" s="7319" t="s">
        <v>1</v>
      </c>
      <c r="B6" s="7114" t="s">
        <v>37</v>
      </c>
      <c r="C6" s="7322"/>
      <c r="D6" s="7323"/>
      <c r="E6" s="7114" t="s">
        <v>43</v>
      </c>
      <c r="F6" s="7322"/>
      <c r="G6" s="7323"/>
      <c r="H6" s="7324" t="s">
        <v>38</v>
      </c>
      <c r="I6" s="7325"/>
      <c r="J6" s="7326"/>
      <c r="K6" s="74"/>
      <c r="L6" s="74"/>
    </row>
    <row r="7" spans="1:17" ht="27" thickBot="1">
      <c r="A7" s="7320"/>
      <c r="B7" s="7126" t="s">
        <v>39</v>
      </c>
      <c r="C7" s="7330"/>
      <c r="D7" s="7331"/>
      <c r="E7" s="7126" t="s">
        <v>39</v>
      </c>
      <c r="F7" s="7330"/>
      <c r="G7" s="7331"/>
      <c r="H7" s="7327"/>
      <c r="I7" s="7328"/>
      <c r="J7" s="7329"/>
      <c r="K7" s="74"/>
      <c r="L7" s="74"/>
    </row>
    <row r="8" spans="1:17" ht="55.5" customHeight="1" thickBot="1">
      <c r="A8" s="7321"/>
      <c r="B8" s="995" t="s">
        <v>7</v>
      </c>
      <c r="C8" s="996" t="s">
        <v>8</v>
      </c>
      <c r="D8" s="997" t="s">
        <v>9</v>
      </c>
      <c r="E8" s="995" t="s">
        <v>7</v>
      </c>
      <c r="F8" s="996" t="s">
        <v>8</v>
      </c>
      <c r="G8" s="3311" t="s">
        <v>9</v>
      </c>
      <c r="H8" s="3307" t="s">
        <v>7</v>
      </c>
      <c r="I8" s="3383" t="s">
        <v>8</v>
      </c>
      <c r="J8" s="997" t="s">
        <v>9</v>
      </c>
      <c r="K8" s="74"/>
      <c r="L8" s="74"/>
    </row>
    <row r="9" spans="1:17" ht="26.25">
      <c r="A9" s="1579" t="s">
        <v>10</v>
      </c>
      <c r="B9" s="1630"/>
      <c r="C9" s="1631"/>
      <c r="D9" s="1642"/>
      <c r="E9" s="1630"/>
      <c r="F9" s="1631"/>
      <c r="G9" s="3378"/>
      <c r="H9" s="3389"/>
      <c r="I9" s="3384"/>
      <c r="J9" s="1643"/>
      <c r="K9" s="74"/>
      <c r="L9" s="74"/>
    </row>
    <row r="10" spans="1:17" ht="36" customHeight="1" thickBot="1">
      <c r="A10" s="2139" t="s">
        <v>252</v>
      </c>
      <c r="B10" s="1569">
        <v>0</v>
      </c>
      <c r="C10" s="1548">
        <v>0</v>
      </c>
      <c r="D10" s="2140">
        <v>0</v>
      </c>
      <c r="E10" s="1569">
        <v>0</v>
      </c>
      <c r="F10" s="1548">
        <v>3</v>
      </c>
      <c r="G10" s="3379">
        <v>3</v>
      </c>
      <c r="H10" s="3360">
        <f>B10+E10</f>
        <v>0</v>
      </c>
      <c r="I10" s="3385">
        <f>C10+F10</f>
        <v>3</v>
      </c>
      <c r="J10" s="1571">
        <f>H10+I10</f>
        <v>3</v>
      </c>
      <c r="K10" s="74"/>
      <c r="L10" s="74"/>
    </row>
    <row r="11" spans="1:17" ht="27" thickBot="1">
      <c r="A11" s="1638" t="s">
        <v>27</v>
      </c>
      <c r="B11" s="1632">
        <f t="shared" ref="B11" si="0">SUM(B10:B10)</f>
        <v>0</v>
      </c>
      <c r="C11" s="1632">
        <f t="shared" ref="C11" si="1">SUM(C10:C10)</f>
        <v>0</v>
      </c>
      <c r="D11" s="1606">
        <f t="shared" ref="D11:F11" si="2">SUM(D10:D10)</f>
        <v>0</v>
      </c>
      <c r="E11" s="1632">
        <f t="shared" si="2"/>
        <v>0</v>
      </c>
      <c r="F11" s="1632">
        <f t="shared" si="2"/>
        <v>3</v>
      </c>
      <c r="G11" s="3380">
        <f t="shared" ref="G11" si="3">SUM(G10:G10)</f>
        <v>3</v>
      </c>
      <c r="H11" s="3316">
        <f t="shared" ref="H11:J11" si="4">SUM(H10:H10)</f>
        <v>0</v>
      </c>
      <c r="I11" s="3318">
        <f t="shared" si="4"/>
        <v>3</v>
      </c>
      <c r="J11" s="1633">
        <f t="shared" si="4"/>
        <v>3</v>
      </c>
      <c r="K11" s="74"/>
      <c r="L11" s="74"/>
    </row>
    <row r="12" spans="1:17" ht="27" thickBot="1">
      <c r="A12" s="1638" t="s">
        <v>15</v>
      </c>
      <c r="B12" s="1611"/>
      <c r="C12" s="1634"/>
      <c r="D12" s="1627"/>
      <c r="E12" s="1611"/>
      <c r="F12" s="1634"/>
      <c r="G12" s="3381"/>
      <c r="H12" s="3357"/>
      <c r="I12" s="3386"/>
      <c r="J12" s="1635"/>
      <c r="K12" s="74"/>
      <c r="L12" s="74"/>
    </row>
    <row r="13" spans="1:17" ht="26.25">
      <c r="A13" s="1615" t="s">
        <v>16</v>
      </c>
      <c r="B13" s="1611"/>
      <c r="C13" s="1636"/>
      <c r="D13" s="1628"/>
      <c r="E13" s="1611"/>
      <c r="F13" s="1636"/>
      <c r="G13" s="2168"/>
      <c r="H13" s="3357"/>
      <c r="I13" s="1974"/>
      <c r="J13" s="1644"/>
      <c r="K13" s="80"/>
      <c r="L13" s="80"/>
    </row>
    <row r="14" spans="1:17" ht="36" customHeight="1" thickBot="1">
      <c r="A14" s="2139" t="s">
        <v>252</v>
      </c>
      <c r="B14" s="1569">
        <v>0</v>
      </c>
      <c r="C14" s="1548">
        <v>0</v>
      </c>
      <c r="D14" s="2140">
        <v>0</v>
      </c>
      <c r="E14" s="1569">
        <v>0</v>
      </c>
      <c r="F14" s="1548">
        <v>3</v>
      </c>
      <c r="G14" s="3379">
        <v>3</v>
      </c>
      <c r="H14" s="3360">
        <f>B14+E14</f>
        <v>0</v>
      </c>
      <c r="I14" s="3385">
        <f>C14+F14</f>
        <v>3</v>
      </c>
      <c r="J14" s="1571">
        <f>H14+I14</f>
        <v>3</v>
      </c>
      <c r="K14" s="80"/>
      <c r="L14" s="80"/>
    </row>
    <row r="15" spans="1:17" ht="27" thickBot="1">
      <c r="A15" s="1639" t="s">
        <v>17</v>
      </c>
      <c r="B15" s="1632">
        <f t="shared" ref="B15:D15" si="5">SUM(B13:B14)</f>
        <v>0</v>
      </c>
      <c r="C15" s="1632">
        <f t="shared" si="5"/>
        <v>0</v>
      </c>
      <c r="D15" s="1606">
        <f t="shared" si="5"/>
        <v>0</v>
      </c>
      <c r="E15" s="1632">
        <f t="shared" ref="E15:G15" si="6">SUM(E13:E14)</f>
        <v>0</v>
      </c>
      <c r="F15" s="1632">
        <f t="shared" si="6"/>
        <v>3</v>
      </c>
      <c r="G15" s="3380">
        <f t="shared" si="6"/>
        <v>3</v>
      </c>
      <c r="H15" s="3316">
        <f>SUM(H14:H14)</f>
        <v>0</v>
      </c>
      <c r="I15" s="3318">
        <f>SUM(I14:I14)</f>
        <v>3</v>
      </c>
      <c r="J15" s="1633">
        <f>SUM(J14:J14)</f>
        <v>3</v>
      </c>
      <c r="K15" s="81"/>
      <c r="L15" s="81"/>
    </row>
    <row r="16" spans="1:17" ht="27" thickBot="1">
      <c r="A16" s="3367" t="s">
        <v>18</v>
      </c>
      <c r="B16" s="3368"/>
      <c r="C16" s="3369"/>
      <c r="D16" s="3370"/>
      <c r="E16" s="3368"/>
      <c r="F16" s="3369"/>
      <c r="G16" s="3370"/>
      <c r="H16" s="3390"/>
      <c r="I16" s="3371"/>
      <c r="J16" s="2312"/>
      <c r="K16" s="345"/>
      <c r="L16" s="345"/>
    </row>
    <row r="17" spans="1:16" ht="26.25" thickBot="1">
      <c r="A17" s="3372" t="s">
        <v>252</v>
      </c>
      <c r="B17" s="3373">
        <v>0</v>
      </c>
      <c r="C17" s="3374"/>
      <c r="D17" s="3375"/>
      <c r="E17" s="3373"/>
      <c r="F17" s="3374"/>
      <c r="G17" s="3375"/>
      <c r="H17" s="3391">
        <f>B17+E17</f>
        <v>0</v>
      </c>
      <c r="I17" s="3376">
        <f>C17+F17</f>
        <v>0</v>
      </c>
      <c r="J17" s="3377">
        <f>H17+I17</f>
        <v>0</v>
      </c>
      <c r="K17" s="345"/>
      <c r="L17" s="345"/>
    </row>
    <row r="18" spans="1:16" ht="26.25" thickBot="1">
      <c r="A18" s="1639" t="s">
        <v>19</v>
      </c>
      <c r="B18" s="1629"/>
      <c r="C18" s="1629">
        <v>0</v>
      </c>
      <c r="D18" s="1629">
        <v>0</v>
      </c>
      <c r="E18" s="1629">
        <v>0</v>
      </c>
      <c r="F18" s="1629">
        <v>0</v>
      </c>
      <c r="G18" s="3319">
        <v>0</v>
      </c>
      <c r="H18" s="3392">
        <f t="shared" ref="H18:J18" si="7">SUM(H17:H17)</f>
        <v>0</v>
      </c>
      <c r="I18" s="3321">
        <f t="shared" si="7"/>
        <v>0</v>
      </c>
      <c r="J18" s="1637">
        <f t="shared" si="7"/>
        <v>0</v>
      </c>
      <c r="K18" s="345"/>
      <c r="L18" s="345"/>
    </row>
    <row r="19" spans="1:16" ht="26.25" thickBot="1">
      <c r="A19" s="1640" t="s">
        <v>29</v>
      </c>
      <c r="B19" s="1632">
        <v>0</v>
      </c>
      <c r="C19" s="1632">
        <v>0</v>
      </c>
      <c r="D19" s="1606">
        <v>0</v>
      </c>
      <c r="E19" s="1632">
        <v>0</v>
      </c>
      <c r="F19" s="1632">
        <v>3</v>
      </c>
      <c r="G19" s="3380">
        <v>3</v>
      </c>
      <c r="H19" s="3316">
        <f t="shared" ref="H19:J19" si="8">H15</f>
        <v>0</v>
      </c>
      <c r="I19" s="3387">
        <f t="shared" si="8"/>
        <v>3</v>
      </c>
      <c r="J19" s="1633">
        <f t="shared" si="8"/>
        <v>3</v>
      </c>
      <c r="K19" s="365"/>
      <c r="L19" s="365"/>
    </row>
    <row r="20" spans="1:16" ht="26.25" thickBot="1">
      <c r="A20" s="1640" t="s">
        <v>30</v>
      </c>
      <c r="B20" s="1632">
        <f t="shared" ref="B20:D20" si="9">B18</f>
        <v>0</v>
      </c>
      <c r="C20" s="1632">
        <f t="shared" si="9"/>
        <v>0</v>
      </c>
      <c r="D20" s="1606">
        <f t="shared" si="9"/>
        <v>0</v>
      </c>
      <c r="E20" s="1632">
        <f t="shared" ref="E20:G20" si="10">E18</f>
        <v>0</v>
      </c>
      <c r="F20" s="1632">
        <f t="shared" si="10"/>
        <v>0</v>
      </c>
      <c r="G20" s="3380">
        <f t="shared" si="10"/>
        <v>0</v>
      </c>
      <c r="H20" s="3316">
        <f t="shared" ref="H20:J20" si="11">H18</f>
        <v>0</v>
      </c>
      <c r="I20" s="3387">
        <f t="shared" si="11"/>
        <v>0</v>
      </c>
      <c r="J20" s="1633">
        <f t="shared" si="11"/>
        <v>0</v>
      </c>
      <c r="K20" s="885"/>
      <c r="L20" s="885"/>
    </row>
    <row r="21" spans="1:16" ht="26.25" thickBot="1">
      <c r="A21" s="1641" t="s">
        <v>31</v>
      </c>
      <c r="B21" s="1645">
        <f t="shared" ref="B21:D21" si="12">SUM(B19:B20)</f>
        <v>0</v>
      </c>
      <c r="C21" s="1645">
        <f t="shared" si="12"/>
        <v>0</v>
      </c>
      <c r="D21" s="1646">
        <f t="shared" si="12"/>
        <v>0</v>
      </c>
      <c r="E21" s="1645">
        <f t="shared" ref="E21:G21" si="13">SUM(E19:E20)</f>
        <v>0</v>
      </c>
      <c r="F21" s="1645">
        <f t="shared" si="13"/>
        <v>3</v>
      </c>
      <c r="G21" s="3382">
        <f t="shared" si="13"/>
        <v>3</v>
      </c>
      <c r="H21" s="3393">
        <f t="shared" ref="H21:J21" si="14">SUM(H19:H20)</f>
        <v>0</v>
      </c>
      <c r="I21" s="3388">
        <f t="shared" si="14"/>
        <v>3</v>
      </c>
      <c r="J21" s="1647">
        <f t="shared" si="14"/>
        <v>3</v>
      </c>
      <c r="K21" s="885"/>
      <c r="L21" s="885"/>
    </row>
    <row r="22" spans="1:16">
      <c r="A22" s="345"/>
      <c r="B22" s="885"/>
      <c r="C22" s="885"/>
      <c r="D22" s="885"/>
      <c r="E22" s="885"/>
      <c r="F22" s="885"/>
      <c r="G22" s="885"/>
      <c r="H22" s="885"/>
      <c r="I22" s="885"/>
      <c r="J22" s="885"/>
      <c r="K22" s="885"/>
      <c r="L22" s="885"/>
    </row>
    <row r="23" spans="1:16" hidden="1">
      <c r="A23" s="345"/>
      <c r="B23" s="885"/>
      <c r="C23" s="885"/>
      <c r="D23" s="885"/>
      <c r="E23" s="885"/>
      <c r="F23" s="885"/>
      <c r="G23" s="885"/>
      <c r="H23" s="885"/>
      <c r="I23" s="885"/>
      <c r="J23" s="885"/>
      <c r="K23" s="886"/>
    </row>
    <row r="24" spans="1:16">
      <c r="A24" s="7306"/>
      <c r="B24" s="7306"/>
      <c r="C24" s="7306"/>
      <c r="D24" s="7306"/>
      <c r="E24" s="7306"/>
      <c r="F24" s="7306"/>
      <c r="G24" s="7306"/>
      <c r="H24" s="7306"/>
      <c r="I24" s="7306"/>
      <c r="J24" s="7306"/>
      <c r="K24" s="7306"/>
      <c r="L24" s="7306"/>
      <c r="M24" s="7306"/>
      <c r="N24" s="7306"/>
      <c r="O24" s="7306"/>
      <c r="P24" s="7306"/>
    </row>
    <row r="25" spans="1:16">
      <c r="B25" s="886"/>
      <c r="C25" s="886"/>
      <c r="D25" s="886"/>
      <c r="E25" s="886"/>
      <c r="F25" s="886"/>
      <c r="G25" s="886"/>
      <c r="H25" s="886"/>
      <c r="I25" s="886"/>
      <c r="J25" s="886"/>
      <c r="K25" s="886"/>
      <c r="L25" s="886"/>
      <c r="M25" s="886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J43" sqref="J43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464"/>
      <c r="B1" s="6464"/>
      <c r="C1" s="6464"/>
      <c r="D1" s="6464"/>
      <c r="E1" s="6464"/>
      <c r="F1" s="6464"/>
      <c r="G1" s="6464"/>
      <c r="H1" s="6464"/>
      <c r="I1" s="6464"/>
      <c r="J1" s="6464"/>
      <c r="K1" s="6464"/>
      <c r="L1" s="6464"/>
      <c r="M1" s="6464"/>
      <c r="N1" s="6464"/>
      <c r="O1" s="6464"/>
      <c r="P1" s="6464"/>
      <c r="Q1" s="6464"/>
      <c r="R1" s="6464"/>
      <c r="S1" s="6464"/>
      <c r="T1" s="6464"/>
    </row>
    <row r="2" spans="1:20" ht="18.75" customHeight="1">
      <c r="A2" s="6465" t="s">
        <v>21</v>
      </c>
      <c r="B2" s="6465"/>
      <c r="C2" s="6465"/>
      <c r="D2" s="6465"/>
      <c r="E2" s="6465"/>
      <c r="F2" s="6465"/>
      <c r="G2" s="6465"/>
      <c r="H2" s="6465"/>
      <c r="I2" s="6465"/>
      <c r="J2" s="6465"/>
      <c r="K2" s="6465"/>
      <c r="L2" s="6465"/>
      <c r="M2" s="6465"/>
      <c r="N2" s="6465"/>
      <c r="O2" s="6465"/>
      <c r="P2" s="6465"/>
      <c r="Q2" s="6465"/>
      <c r="R2" s="6465"/>
      <c r="S2" s="6465"/>
      <c r="T2" s="6465"/>
    </row>
    <row r="3" spans="1:20" ht="37.5" customHeight="1">
      <c r="A3" s="6451" t="s">
        <v>399</v>
      </c>
      <c r="B3" s="6451"/>
      <c r="C3" s="6451"/>
      <c r="D3" s="6451"/>
      <c r="E3" s="6451"/>
      <c r="F3" s="6451"/>
      <c r="G3" s="6451"/>
      <c r="H3" s="6451"/>
      <c r="I3" s="6451"/>
      <c r="J3" s="6451"/>
      <c r="K3" s="6451"/>
      <c r="L3" s="6451"/>
      <c r="M3" s="6451"/>
      <c r="N3" s="6451"/>
      <c r="O3" s="6451"/>
      <c r="P3" s="6451"/>
      <c r="Q3" s="6451"/>
      <c r="R3" s="6451"/>
      <c r="S3" s="6451"/>
      <c r="T3" s="6451"/>
    </row>
    <row r="4" spans="1:20" ht="22.5" customHeight="1" thickBot="1">
      <c r="B4" s="356"/>
    </row>
    <row r="5" spans="1:20" ht="33" customHeight="1">
      <c r="B5" s="6466" t="s">
        <v>1</v>
      </c>
      <c r="C5" s="6469" t="s">
        <v>2</v>
      </c>
      <c r="D5" s="6470"/>
      <c r="E5" s="6470"/>
      <c r="F5" s="6469" t="s">
        <v>3</v>
      </c>
      <c r="G5" s="6470"/>
      <c r="H5" s="6473"/>
      <c r="I5" s="6477" t="s">
        <v>4</v>
      </c>
      <c r="J5" s="6470"/>
      <c r="K5" s="6470"/>
      <c r="L5" s="6469" t="s">
        <v>5</v>
      </c>
      <c r="M5" s="6470"/>
      <c r="N5" s="6473"/>
      <c r="O5" s="6469">
        <v>5</v>
      </c>
      <c r="P5" s="6470"/>
      <c r="Q5" s="6470"/>
      <c r="R5" s="6481" t="s">
        <v>22</v>
      </c>
      <c r="S5" s="6482"/>
      <c r="T5" s="6483"/>
    </row>
    <row r="6" spans="1:20" ht="33" customHeight="1" thickBot="1">
      <c r="B6" s="6467"/>
      <c r="C6" s="6471"/>
      <c r="D6" s="6472"/>
      <c r="E6" s="6472"/>
      <c r="F6" s="6474"/>
      <c r="G6" s="6475"/>
      <c r="H6" s="6476"/>
      <c r="I6" s="6475"/>
      <c r="J6" s="6475"/>
      <c r="K6" s="6475"/>
      <c r="L6" s="6478"/>
      <c r="M6" s="6479"/>
      <c r="N6" s="6480"/>
      <c r="O6" s="6471"/>
      <c r="P6" s="6472"/>
      <c r="Q6" s="6472"/>
      <c r="R6" s="6484"/>
      <c r="S6" s="6485"/>
      <c r="T6" s="6486"/>
    </row>
    <row r="7" spans="1:20" ht="86.25" customHeight="1" thickBot="1">
      <c r="B7" s="6468"/>
      <c r="C7" s="1139" t="s">
        <v>7</v>
      </c>
      <c r="D7" s="1140" t="s">
        <v>8</v>
      </c>
      <c r="E7" s="1141" t="s">
        <v>9</v>
      </c>
      <c r="F7" s="1139" t="s">
        <v>7</v>
      </c>
      <c r="G7" s="1140" t="s">
        <v>8</v>
      </c>
      <c r="H7" s="1141" t="s">
        <v>9</v>
      </c>
      <c r="I7" s="1139" t="s">
        <v>7</v>
      </c>
      <c r="J7" s="1140" t="s">
        <v>8</v>
      </c>
      <c r="K7" s="1141" t="s">
        <v>9</v>
      </c>
      <c r="L7" s="1139" t="s">
        <v>7</v>
      </c>
      <c r="M7" s="1140" t="s">
        <v>8</v>
      </c>
      <c r="N7" s="1141" t="s">
        <v>9</v>
      </c>
      <c r="O7" s="1139" t="s">
        <v>7</v>
      </c>
      <c r="P7" s="1140" t="s">
        <v>8</v>
      </c>
      <c r="Q7" s="1142" t="s">
        <v>9</v>
      </c>
      <c r="R7" s="1139" t="s">
        <v>7</v>
      </c>
      <c r="S7" s="1140" t="s">
        <v>8</v>
      </c>
      <c r="T7" s="1142" t="s">
        <v>9</v>
      </c>
    </row>
    <row r="8" spans="1:20" ht="34.5" customHeight="1" thickBot="1">
      <c r="B8" s="1449" t="s">
        <v>10</v>
      </c>
      <c r="C8" s="1450"/>
      <c r="D8" s="1451"/>
      <c r="E8" s="1452"/>
      <c r="F8" s="1451"/>
      <c r="G8" s="1451"/>
      <c r="H8" s="1453"/>
      <c r="I8" s="1454"/>
      <c r="J8" s="1451"/>
      <c r="K8" s="1452"/>
      <c r="L8" s="1451"/>
      <c r="M8" s="1451"/>
      <c r="N8" s="1453"/>
      <c r="O8" s="1455"/>
      <c r="P8" s="1456"/>
      <c r="Q8" s="1452"/>
      <c r="R8" s="1457"/>
      <c r="S8" s="1457"/>
      <c r="T8" s="1458"/>
    </row>
    <row r="9" spans="1:20" ht="31.5" customHeight="1">
      <c r="B9" s="2547" t="s">
        <v>32</v>
      </c>
      <c r="C9" s="3816">
        <f t="shared" ref="C9:E11" si="0">C23+C16</f>
        <v>0</v>
      </c>
      <c r="D9" s="3817">
        <f t="shared" si="0"/>
        <v>23</v>
      </c>
      <c r="E9" s="3818">
        <f t="shared" si="0"/>
        <v>23</v>
      </c>
      <c r="F9" s="3819">
        <f t="shared" ref="F9" si="1">F23+F16</f>
        <v>0</v>
      </c>
      <c r="G9" s="2549">
        <v>1</v>
      </c>
      <c r="H9" s="2550">
        <f t="shared" ref="H9" si="2">H23+H16</f>
        <v>1</v>
      </c>
      <c r="I9" s="2551">
        <f t="shared" ref="I9:T11" si="3">I23+I16</f>
        <v>0</v>
      </c>
      <c r="J9" s="2551">
        <v>0</v>
      </c>
      <c r="K9" s="2552">
        <v>0</v>
      </c>
      <c r="L9" s="2551">
        <f t="shared" si="3"/>
        <v>0</v>
      </c>
      <c r="M9" s="2551">
        <f t="shared" si="3"/>
        <v>0</v>
      </c>
      <c r="N9" s="2552">
        <f t="shared" si="3"/>
        <v>0</v>
      </c>
      <c r="O9" s="2551">
        <f t="shared" si="3"/>
        <v>0</v>
      </c>
      <c r="P9" s="2551">
        <f t="shared" si="3"/>
        <v>0</v>
      </c>
      <c r="Q9" s="2552">
        <f t="shared" si="3"/>
        <v>0</v>
      </c>
      <c r="R9" s="2548">
        <f t="shared" si="3"/>
        <v>0</v>
      </c>
      <c r="S9" s="2548">
        <f t="shared" si="3"/>
        <v>24</v>
      </c>
      <c r="T9" s="2553">
        <f t="shared" si="3"/>
        <v>24</v>
      </c>
    </row>
    <row r="10" spans="1:20" ht="27.75" hidden="1" customHeight="1">
      <c r="B10" s="1877" t="s">
        <v>33</v>
      </c>
      <c r="C10" s="3809">
        <f t="shared" si="0"/>
        <v>0</v>
      </c>
      <c r="D10" s="3810">
        <f t="shared" si="0"/>
        <v>0</v>
      </c>
      <c r="E10" s="3811">
        <f t="shared" si="0"/>
        <v>0</v>
      </c>
      <c r="F10" s="3820">
        <f t="shared" ref="F10:H10" si="4">F24+F17</f>
        <v>0</v>
      </c>
      <c r="G10" s="2554">
        <f t="shared" si="4"/>
        <v>0</v>
      </c>
      <c r="H10" s="2555">
        <f t="shared" si="4"/>
        <v>0</v>
      </c>
      <c r="I10" s="2556">
        <f t="shared" ref="I10:Q10" si="5">I24+I17</f>
        <v>0</v>
      </c>
      <c r="J10" s="2556">
        <f t="shared" si="5"/>
        <v>0</v>
      </c>
      <c r="K10" s="2557">
        <f t="shared" si="5"/>
        <v>0</v>
      </c>
      <c r="L10" s="2556">
        <f t="shared" si="5"/>
        <v>0</v>
      </c>
      <c r="M10" s="2556">
        <f t="shared" si="5"/>
        <v>0</v>
      </c>
      <c r="N10" s="2557">
        <f t="shared" si="5"/>
        <v>0</v>
      </c>
      <c r="O10" s="2556">
        <f t="shared" si="5"/>
        <v>0</v>
      </c>
      <c r="P10" s="2556">
        <f t="shared" si="5"/>
        <v>0</v>
      </c>
      <c r="Q10" s="2557">
        <f t="shared" si="5"/>
        <v>0</v>
      </c>
      <c r="R10" s="2486">
        <f t="shared" si="3"/>
        <v>0</v>
      </c>
      <c r="S10" s="2486">
        <f t="shared" si="3"/>
        <v>0</v>
      </c>
      <c r="T10" s="2525">
        <f t="shared" si="3"/>
        <v>0</v>
      </c>
    </row>
    <row r="11" spans="1:20" ht="34.5" customHeight="1" thickBot="1">
      <c r="B11" s="1691" t="s">
        <v>26</v>
      </c>
      <c r="C11" s="3812">
        <f t="shared" si="0"/>
        <v>0</v>
      </c>
      <c r="D11" s="3813">
        <f t="shared" si="0"/>
        <v>0</v>
      </c>
      <c r="E11" s="3814">
        <f t="shared" si="0"/>
        <v>0</v>
      </c>
      <c r="F11" s="3820">
        <f t="shared" ref="F11:H11" si="6">F25+F18</f>
        <v>0</v>
      </c>
      <c r="G11" s="2554">
        <f t="shared" si="6"/>
        <v>0</v>
      </c>
      <c r="H11" s="2555">
        <f t="shared" si="6"/>
        <v>0</v>
      </c>
      <c r="I11" s="2558">
        <f t="shared" ref="I11:Q11" si="7">I25+I18</f>
        <v>0</v>
      </c>
      <c r="J11" s="2558">
        <f t="shared" si="7"/>
        <v>0</v>
      </c>
      <c r="K11" s="2559">
        <f t="shared" si="7"/>
        <v>0</v>
      </c>
      <c r="L11" s="2558">
        <f t="shared" si="7"/>
        <v>0</v>
      </c>
      <c r="M11" s="2558">
        <f t="shared" si="7"/>
        <v>0</v>
      </c>
      <c r="N11" s="2559">
        <f t="shared" si="7"/>
        <v>0</v>
      </c>
      <c r="O11" s="2558">
        <f t="shared" si="7"/>
        <v>0</v>
      </c>
      <c r="P11" s="2558">
        <f t="shared" si="7"/>
        <v>0</v>
      </c>
      <c r="Q11" s="2559">
        <f t="shared" si="7"/>
        <v>0</v>
      </c>
      <c r="R11" s="2488">
        <f t="shared" si="3"/>
        <v>0</v>
      </c>
      <c r="S11" s="2488">
        <f t="shared" si="3"/>
        <v>0</v>
      </c>
      <c r="T11" s="2526">
        <f t="shared" si="3"/>
        <v>0</v>
      </c>
    </row>
    <row r="12" spans="1:20" ht="33" hidden="1" customHeight="1">
      <c r="B12" s="2560"/>
      <c r="C12" s="2985">
        <f t="shared" ref="C12:E12" si="8">C27+C19</f>
        <v>0</v>
      </c>
      <c r="D12" s="3765">
        <f t="shared" si="8"/>
        <v>0</v>
      </c>
      <c r="E12" s="2986">
        <f t="shared" si="8"/>
        <v>0</v>
      </c>
      <c r="F12" s="3820">
        <f t="shared" ref="F12:H12" si="9">F27+F19</f>
        <v>0</v>
      </c>
      <c r="G12" s="2000">
        <f t="shared" si="9"/>
        <v>0</v>
      </c>
      <c r="H12" s="2562">
        <f t="shared" si="9"/>
        <v>0</v>
      </c>
      <c r="I12" s="2563">
        <f t="shared" ref="I12:Q12" si="10">I27+I19</f>
        <v>0</v>
      </c>
      <c r="J12" s="2564">
        <f t="shared" si="10"/>
        <v>0</v>
      </c>
      <c r="K12" s="2565">
        <f t="shared" si="10"/>
        <v>0</v>
      </c>
      <c r="L12" s="2563">
        <f t="shared" si="10"/>
        <v>0</v>
      </c>
      <c r="M12" s="2564">
        <f t="shared" si="10"/>
        <v>0</v>
      </c>
      <c r="N12" s="2565">
        <f t="shared" si="10"/>
        <v>0</v>
      </c>
      <c r="O12" s="2563">
        <f t="shared" si="10"/>
        <v>0</v>
      </c>
      <c r="P12" s="2564">
        <f t="shared" si="10"/>
        <v>0</v>
      </c>
      <c r="Q12" s="2565">
        <f t="shared" si="10"/>
        <v>0</v>
      </c>
      <c r="R12" s="2527">
        <f>C12+F12+I12+L12+O12</f>
        <v>0</v>
      </c>
      <c r="S12" s="2528">
        <f>D12+G12+J12+M12+P12</f>
        <v>0</v>
      </c>
      <c r="T12" s="2529">
        <f>SUM(R12:S12)</f>
        <v>0</v>
      </c>
    </row>
    <row r="13" spans="1:20" ht="34.5" customHeight="1" thickBot="1">
      <c r="B13" s="2566" t="s">
        <v>14</v>
      </c>
      <c r="C13" s="3769">
        <f t="shared" ref="C13:E13" si="11">SUM(C9:C12)</f>
        <v>0</v>
      </c>
      <c r="D13" s="3767">
        <f t="shared" si="11"/>
        <v>23</v>
      </c>
      <c r="E13" s="3770">
        <f t="shared" si="11"/>
        <v>23</v>
      </c>
      <c r="F13" s="3821">
        <f t="shared" ref="F13:H13" si="12">SUM(F9:F12)</f>
        <v>0</v>
      </c>
      <c r="G13" s="1668">
        <f t="shared" si="12"/>
        <v>1</v>
      </c>
      <c r="H13" s="1670">
        <f t="shared" si="12"/>
        <v>1</v>
      </c>
      <c r="I13" s="1667">
        <f t="shared" ref="I13:Q13" si="13">SUM(I9:I12)</f>
        <v>0</v>
      </c>
      <c r="J13" s="1668">
        <f t="shared" si="13"/>
        <v>0</v>
      </c>
      <c r="K13" s="1669">
        <f t="shared" si="13"/>
        <v>0</v>
      </c>
      <c r="L13" s="1667">
        <f t="shared" si="13"/>
        <v>0</v>
      </c>
      <c r="M13" s="1668">
        <f t="shared" si="13"/>
        <v>0</v>
      </c>
      <c r="N13" s="1669">
        <f t="shared" si="13"/>
        <v>0</v>
      </c>
      <c r="O13" s="1667">
        <f t="shared" si="13"/>
        <v>0</v>
      </c>
      <c r="P13" s="1668">
        <f t="shared" si="13"/>
        <v>0</v>
      </c>
      <c r="Q13" s="1669">
        <f t="shared" si="13"/>
        <v>0</v>
      </c>
      <c r="R13" s="2530">
        <f t="shared" ref="R13:T13" si="14">SUM(R9:R12)</f>
        <v>0</v>
      </c>
      <c r="S13" s="2492">
        <f t="shared" si="14"/>
        <v>24</v>
      </c>
      <c r="T13" s="2493">
        <f t="shared" si="14"/>
        <v>24</v>
      </c>
    </row>
    <row r="14" spans="1:20" ht="30.75" customHeight="1" thickBot="1">
      <c r="B14" s="2567" t="s">
        <v>15</v>
      </c>
      <c r="C14" s="3774"/>
      <c r="D14" s="3772"/>
      <c r="E14" s="3773"/>
      <c r="F14" s="3822"/>
      <c r="G14" s="1671"/>
      <c r="H14" s="1672"/>
      <c r="I14" s="1673"/>
      <c r="J14" s="1671"/>
      <c r="K14" s="1672"/>
      <c r="L14" s="1673"/>
      <c r="M14" s="1671"/>
      <c r="N14" s="1672"/>
      <c r="O14" s="1673"/>
      <c r="P14" s="1671"/>
      <c r="Q14" s="1672"/>
      <c r="R14" s="2531"/>
      <c r="S14" s="2531"/>
      <c r="T14" s="2532"/>
    </row>
    <row r="15" spans="1:20" ht="30.75" customHeight="1" thickBot="1">
      <c r="B15" s="2568" t="s">
        <v>16</v>
      </c>
      <c r="C15" s="3775"/>
      <c r="D15" s="3776"/>
      <c r="E15" s="3768"/>
      <c r="F15" s="3823"/>
      <c r="G15" s="1674"/>
      <c r="H15" s="1670"/>
      <c r="I15" s="1675"/>
      <c r="J15" s="1674"/>
      <c r="K15" s="1670"/>
      <c r="L15" s="1675"/>
      <c r="M15" s="1674"/>
      <c r="N15" s="1670"/>
      <c r="O15" s="1675"/>
      <c r="P15" s="1674"/>
      <c r="Q15" s="1670"/>
      <c r="R15" s="2491"/>
      <c r="S15" s="2492"/>
      <c r="T15" s="2493"/>
    </row>
    <row r="16" spans="1:20" ht="30" customHeight="1">
      <c r="B16" s="1877" t="s">
        <v>32</v>
      </c>
      <c r="C16" s="2987">
        <v>0</v>
      </c>
      <c r="D16" s="2501">
        <v>23</v>
      </c>
      <c r="E16" s="2988">
        <f>SUM(C16:D16)</f>
        <v>23</v>
      </c>
      <c r="F16" s="3824">
        <v>0</v>
      </c>
      <c r="G16" s="2545">
        <v>1</v>
      </c>
      <c r="H16" s="2546">
        <f t="shared" ref="H16:H20" si="15">SUM(F16:G16)</f>
        <v>1</v>
      </c>
      <c r="I16" s="1676">
        <v>0</v>
      </c>
      <c r="J16" s="2545">
        <v>0</v>
      </c>
      <c r="K16" s="2546">
        <v>0</v>
      </c>
      <c r="L16" s="1676">
        <v>0</v>
      </c>
      <c r="M16" s="2545">
        <v>0</v>
      </c>
      <c r="N16" s="2546">
        <f t="shared" ref="N16:N20" si="16">SUM(L16:M16)</f>
        <v>0</v>
      </c>
      <c r="O16" s="1676">
        <v>0</v>
      </c>
      <c r="P16" s="2545">
        <v>0</v>
      </c>
      <c r="Q16" s="2546">
        <f t="shared" ref="Q16:Q20" si="17">SUM(O16:P16)</f>
        <v>0</v>
      </c>
      <c r="R16" s="2534">
        <f t="shared" ref="R16:S20" si="18">C16+F16+I16+L16+O16</f>
        <v>0</v>
      </c>
      <c r="S16" s="2528">
        <f t="shared" si="18"/>
        <v>24</v>
      </c>
      <c r="T16" s="2529">
        <f>SUM(R16:S16)</f>
        <v>24</v>
      </c>
    </row>
    <row r="17" spans="2:21" ht="25.5" hidden="1" customHeight="1">
      <c r="B17" s="1877" t="s">
        <v>33</v>
      </c>
      <c r="C17" s="3777"/>
      <c r="D17" s="2504"/>
      <c r="E17" s="2505">
        <f>SUM(C17:D17)</f>
        <v>0</v>
      </c>
      <c r="F17" s="3815"/>
      <c r="G17" s="1463"/>
      <c r="H17" s="1464">
        <f t="shared" si="15"/>
        <v>0</v>
      </c>
      <c r="I17" s="1677"/>
      <c r="J17" s="1463"/>
      <c r="K17" s="1464">
        <f t="shared" ref="K17:K20" si="19">SUM(I17:J17)</f>
        <v>0</v>
      </c>
      <c r="L17" s="1677"/>
      <c r="M17" s="1463"/>
      <c r="N17" s="1464">
        <f t="shared" si="16"/>
        <v>0</v>
      </c>
      <c r="O17" s="1677"/>
      <c r="P17" s="1463"/>
      <c r="Q17" s="1464">
        <f t="shared" si="17"/>
        <v>0</v>
      </c>
      <c r="R17" s="2535">
        <f t="shared" si="18"/>
        <v>0</v>
      </c>
      <c r="S17" s="2536">
        <f t="shared" si="18"/>
        <v>0</v>
      </c>
      <c r="T17" s="2537">
        <f>SUM(R17:S17)</f>
        <v>0</v>
      </c>
    </row>
    <row r="18" spans="2:21" ht="31.5" customHeight="1" thickBot="1">
      <c r="B18" s="1877" t="s">
        <v>26</v>
      </c>
      <c r="C18" s="3778">
        <v>0</v>
      </c>
      <c r="D18" s="3779">
        <v>0</v>
      </c>
      <c r="E18" s="3780">
        <f>SUM(C18:D18)</f>
        <v>0</v>
      </c>
      <c r="F18" s="3825">
        <v>0</v>
      </c>
      <c r="G18" s="2570">
        <v>0</v>
      </c>
      <c r="H18" s="2571">
        <f t="shared" si="15"/>
        <v>0</v>
      </c>
      <c r="I18" s="2569">
        <v>0</v>
      </c>
      <c r="J18" s="2570">
        <v>0</v>
      </c>
      <c r="K18" s="2571">
        <f t="shared" si="19"/>
        <v>0</v>
      </c>
      <c r="L18" s="2569">
        <v>0</v>
      </c>
      <c r="M18" s="2570">
        <v>0</v>
      </c>
      <c r="N18" s="2571">
        <f t="shared" si="16"/>
        <v>0</v>
      </c>
      <c r="O18" s="2569">
        <v>0</v>
      </c>
      <c r="P18" s="2570">
        <v>0</v>
      </c>
      <c r="Q18" s="2571">
        <f t="shared" si="17"/>
        <v>0</v>
      </c>
      <c r="R18" s="2535">
        <f t="shared" si="18"/>
        <v>0</v>
      </c>
      <c r="S18" s="2536">
        <f t="shared" si="18"/>
        <v>0</v>
      </c>
      <c r="T18" s="2537">
        <f>SUM(R18:S18)</f>
        <v>0</v>
      </c>
    </row>
    <row r="19" spans="2:21" ht="30" hidden="1" customHeight="1">
      <c r="B19" s="2572"/>
      <c r="C19" s="3778">
        <v>0</v>
      </c>
      <c r="D19" s="3779">
        <v>0</v>
      </c>
      <c r="E19" s="3780">
        <f>SUM(C19:D19)</f>
        <v>0</v>
      </c>
      <c r="F19" s="3825">
        <v>0</v>
      </c>
      <c r="G19" s="2570">
        <v>0</v>
      </c>
      <c r="H19" s="2571">
        <f t="shared" si="15"/>
        <v>0</v>
      </c>
      <c r="I19" s="2569">
        <v>0</v>
      </c>
      <c r="J19" s="2570">
        <v>0</v>
      </c>
      <c r="K19" s="2571">
        <f t="shared" si="19"/>
        <v>0</v>
      </c>
      <c r="L19" s="2569">
        <v>0</v>
      </c>
      <c r="M19" s="2570">
        <v>0</v>
      </c>
      <c r="N19" s="2571">
        <f t="shared" si="16"/>
        <v>0</v>
      </c>
      <c r="O19" s="2569">
        <v>0</v>
      </c>
      <c r="P19" s="2570">
        <v>0</v>
      </c>
      <c r="Q19" s="2571">
        <f t="shared" si="17"/>
        <v>0</v>
      </c>
      <c r="R19" s="2535">
        <f t="shared" si="18"/>
        <v>0</v>
      </c>
      <c r="S19" s="2536">
        <f t="shared" si="18"/>
        <v>0</v>
      </c>
      <c r="T19" s="2537">
        <f>SUM(R19:S19)</f>
        <v>0</v>
      </c>
    </row>
    <row r="20" spans="2:21" ht="36" hidden="1" customHeight="1">
      <c r="B20" s="2572"/>
      <c r="C20" s="3778">
        <v>0</v>
      </c>
      <c r="D20" s="3779">
        <v>0</v>
      </c>
      <c r="E20" s="3780">
        <f>SUM(C20:D20)</f>
        <v>0</v>
      </c>
      <c r="F20" s="3825">
        <v>0</v>
      </c>
      <c r="G20" s="2570">
        <v>0</v>
      </c>
      <c r="H20" s="2571">
        <f t="shared" si="15"/>
        <v>0</v>
      </c>
      <c r="I20" s="2569">
        <v>0</v>
      </c>
      <c r="J20" s="2570">
        <v>0</v>
      </c>
      <c r="K20" s="2571">
        <f t="shared" si="19"/>
        <v>0</v>
      </c>
      <c r="L20" s="2569">
        <v>0</v>
      </c>
      <c r="M20" s="2570">
        <v>0</v>
      </c>
      <c r="N20" s="2571">
        <f t="shared" si="16"/>
        <v>0</v>
      </c>
      <c r="O20" s="2569">
        <v>0</v>
      </c>
      <c r="P20" s="2570">
        <v>0</v>
      </c>
      <c r="Q20" s="2571">
        <f t="shared" si="17"/>
        <v>0</v>
      </c>
      <c r="R20" s="2535">
        <f t="shared" si="18"/>
        <v>0</v>
      </c>
      <c r="S20" s="2536">
        <f t="shared" si="18"/>
        <v>0</v>
      </c>
      <c r="T20" s="2537">
        <f>SUM(R20:S20)</f>
        <v>0</v>
      </c>
    </row>
    <row r="21" spans="2:21" ht="24.95" customHeight="1" thickBot="1">
      <c r="B21" s="2573" t="s">
        <v>17</v>
      </c>
      <c r="C21" s="3774">
        <f t="shared" ref="C21:E21" si="20">SUM(C16:C20)</f>
        <v>0</v>
      </c>
      <c r="D21" s="3774">
        <f t="shared" si="20"/>
        <v>23</v>
      </c>
      <c r="E21" s="3774">
        <f t="shared" si="20"/>
        <v>23</v>
      </c>
      <c r="F21" s="3822">
        <f t="shared" ref="F21:H21" si="21">SUM(F16:F20)</f>
        <v>0</v>
      </c>
      <c r="G21" s="1673">
        <f t="shared" si="21"/>
        <v>1</v>
      </c>
      <c r="H21" s="2574">
        <f t="shared" si="21"/>
        <v>1</v>
      </c>
      <c r="I21" s="1673">
        <f t="shared" ref="I21:T21" si="22">SUM(I16:I20)</f>
        <v>0</v>
      </c>
      <c r="J21" s="1673">
        <f t="shared" si="22"/>
        <v>0</v>
      </c>
      <c r="K21" s="1673">
        <f t="shared" si="22"/>
        <v>0</v>
      </c>
      <c r="L21" s="1673">
        <f t="shared" si="22"/>
        <v>0</v>
      </c>
      <c r="M21" s="1673">
        <f t="shared" si="22"/>
        <v>0</v>
      </c>
      <c r="N21" s="1673">
        <f t="shared" si="22"/>
        <v>0</v>
      </c>
      <c r="O21" s="1673">
        <f t="shared" si="22"/>
        <v>0</v>
      </c>
      <c r="P21" s="1673">
        <f t="shared" si="22"/>
        <v>0</v>
      </c>
      <c r="Q21" s="1673">
        <f t="shared" si="22"/>
        <v>0</v>
      </c>
      <c r="R21" s="2494">
        <f t="shared" si="22"/>
        <v>0</v>
      </c>
      <c r="S21" s="2494">
        <f t="shared" si="22"/>
        <v>24</v>
      </c>
      <c r="T21" s="2533">
        <f t="shared" si="22"/>
        <v>24</v>
      </c>
    </row>
    <row r="22" spans="2:21" ht="30.75" customHeight="1" thickBot="1">
      <c r="B22" s="2575" t="s">
        <v>18</v>
      </c>
      <c r="C22" s="3797"/>
      <c r="D22" s="3798"/>
      <c r="E22" s="3799"/>
      <c r="F22" s="3826"/>
      <c r="G22" s="2579"/>
      <c r="H22" s="2580"/>
      <c r="I22" s="2578"/>
      <c r="J22" s="2579"/>
      <c r="K22" s="2580"/>
      <c r="L22" s="2578"/>
      <c r="M22" s="2579"/>
      <c r="N22" s="2580"/>
      <c r="O22" s="2578"/>
      <c r="P22" s="2579"/>
      <c r="Q22" s="2580"/>
      <c r="R22" s="2576"/>
      <c r="S22" s="2577"/>
      <c r="T22" s="2581"/>
    </row>
    <row r="23" spans="2:21" ht="24.95" customHeight="1">
      <c r="B23" s="2544" t="s">
        <v>32</v>
      </c>
      <c r="C23" s="3827">
        <v>0</v>
      </c>
      <c r="D23" s="3828">
        <v>0</v>
      </c>
      <c r="E23" s="3829">
        <f>SUM(C23:D23)</f>
        <v>0</v>
      </c>
      <c r="F23" s="3830">
        <v>0</v>
      </c>
      <c r="G23" s="2545">
        <v>0</v>
      </c>
      <c r="H23" s="2546">
        <f t="shared" ref="H23:H27" si="23">SUM(F23:G23)</f>
        <v>0</v>
      </c>
      <c r="I23" s="1676">
        <v>0</v>
      </c>
      <c r="J23" s="2545">
        <v>0</v>
      </c>
      <c r="K23" s="2546">
        <f t="shared" ref="K23:K27" si="24">SUM(I23:J23)</f>
        <v>0</v>
      </c>
      <c r="L23" s="1676">
        <v>0</v>
      </c>
      <c r="M23" s="2545">
        <v>0</v>
      </c>
      <c r="N23" s="2546">
        <f t="shared" ref="N23:N27" si="25">SUM(L23:M23)</f>
        <v>0</v>
      </c>
      <c r="O23" s="1676">
        <v>0</v>
      </c>
      <c r="P23" s="2545">
        <v>0</v>
      </c>
      <c r="Q23" s="2546">
        <f t="shared" ref="Q23:Q27" si="26">SUM(O23:P23)</f>
        <v>0</v>
      </c>
      <c r="R23" s="2539">
        <f t="shared" ref="R23:S27" si="27">C23+F23+I23+L23+O23</f>
        <v>0</v>
      </c>
      <c r="S23" s="2540">
        <f t="shared" si="27"/>
        <v>0</v>
      </c>
      <c r="T23" s="2541">
        <f>SUM(R23:S23)</f>
        <v>0</v>
      </c>
    </row>
    <row r="24" spans="2:21" ht="24.95" hidden="1" customHeight="1">
      <c r="B24" s="959" t="s">
        <v>33</v>
      </c>
      <c r="C24" s="3777">
        <v>0</v>
      </c>
      <c r="D24" s="2504">
        <v>0</v>
      </c>
      <c r="E24" s="2505">
        <f>SUM(C24:D24)</f>
        <v>0</v>
      </c>
      <c r="F24" s="3815">
        <v>0</v>
      </c>
      <c r="G24" s="1463">
        <v>0</v>
      </c>
      <c r="H24" s="1464">
        <f t="shared" si="23"/>
        <v>0</v>
      </c>
      <c r="I24" s="1465">
        <v>0</v>
      </c>
      <c r="J24" s="1463">
        <v>0</v>
      </c>
      <c r="K24" s="1464">
        <f t="shared" si="24"/>
        <v>0</v>
      </c>
      <c r="L24" s="1465">
        <v>0</v>
      </c>
      <c r="M24" s="1463">
        <v>0</v>
      </c>
      <c r="N24" s="1464">
        <f t="shared" si="25"/>
        <v>0</v>
      </c>
      <c r="O24" s="1465">
        <v>0</v>
      </c>
      <c r="P24" s="1463">
        <v>0</v>
      </c>
      <c r="Q24" s="1464">
        <f t="shared" si="26"/>
        <v>0</v>
      </c>
      <c r="R24" s="2534">
        <f t="shared" si="27"/>
        <v>0</v>
      </c>
      <c r="S24" s="2528">
        <f t="shared" si="27"/>
        <v>0</v>
      </c>
      <c r="T24" s="2529">
        <f>SUM(R24:S24)</f>
        <v>0</v>
      </c>
    </row>
    <row r="25" spans="2:21" ht="27.75" customHeight="1" thickBot="1">
      <c r="B25" s="959" t="s">
        <v>26</v>
      </c>
      <c r="C25" s="3806">
        <v>0</v>
      </c>
      <c r="D25" s="3807">
        <v>0</v>
      </c>
      <c r="E25" s="3808">
        <f>SUM(C25:D25)</f>
        <v>0</v>
      </c>
      <c r="F25" s="1679">
        <v>0</v>
      </c>
      <c r="G25" s="1678">
        <v>0</v>
      </c>
      <c r="H25" s="1466">
        <f t="shared" si="23"/>
        <v>0</v>
      </c>
      <c r="I25" s="1467">
        <v>0</v>
      </c>
      <c r="J25" s="1468">
        <v>0</v>
      </c>
      <c r="K25" s="1469">
        <f t="shared" si="24"/>
        <v>0</v>
      </c>
      <c r="L25" s="1467">
        <v>0</v>
      </c>
      <c r="M25" s="1468">
        <v>0</v>
      </c>
      <c r="N25" s="1469">
        <f t="shared" si="25"/>
        <v>0</v>
      </c>
      <c r="O25" s="1467">
        <v>0</v>
      </c>
      <c r="P25" s="1468">
        <v>0</v>
      </c>
      <c r="Q25" s="1469">
        <f t="shared" si="26"/>
        <v>0</v>
      </c>
      <c r="R25" s="2535">
        <f t="shared" si="27"/>
        <v>0</v>
      </c>
      <c r="S25" s="2536">
        <f t="shared" si="27"/>
        <v>0</v>
      </c>
      <c r="T25" s="2537">
        <f>SUM(R25:S25)</f>
        <v>0</v>
      </c>
    </row>
    <row r="26" spans="2:21" ht="29.25" hidden="1" customHeight="1">
      <c r="B26" s="960"/>
      <c r="C26" s="3800">
        <v>0</v>
      </c>
      <c r="D26" s="3801">
        <v>0</v>
      </c>
      <c r="E26" s="3802">
        <f>SUM(C26:D26)</f>
        <v>0</v>
      </c>
      <c r="F26" s="1679">
        <v>0</v>
      </c>
      <c r="G26" s="1678">
        <v>0</v>
      </c>
      <c r="H26" s="1466">
        <f t="shared" si="23"/>
        <v>0</v>
      </c>
      <c r="I26" s="1467">
        <v>0</v>
      </c>
      <c r="J26" s="1468">
        <v>0</v>
      </c>
      <c r="K26" s="1469">
        <f t="shared" si="24"/>
        <v>0</v>
      </c>
      <c r="L26" s="1467">
        <v>0</v>
      </c>
      <c r="M26" s="1468">
        <v>0</v>
      </c>
      <c r="N26" s="1469">
        <f t="shared" si="25"/>
        <v>0</v>
      </c>
      <c r="O26" s="1467">
        <v>0</v>
      </c>
      <c r="P26" s="1468">
        <v>0</v>
      </c>
      <c r="Q26" s="1469">
        <f t="shared" si="26"/>
        <v>0</v>
      </c>
      <c r="R26" s="2535">
        <f t="shared" si="27"/>
        <v>0</v>
      </c>
      <c r="S26" s="2536">
        <f t="shared" si="27"/>
        <v>0</v>
      </c>
      <c r="T26" s="2537">
        <f>SUM(R26:S26)</f>
        <v>0</v>
      </c>
    </row>
    <row r="27" spans="2:21" ht="31.5" hidden="1" customHeight="1">
      <c r="B27" s="960"/>
      <c r="C27" s="3800">
        <v>0</v>
      </c>
      <c r="D27" s="3801">
        <v>0</v>
      </c>
      <c r="E27" s="3802">
        <f>SUM(C27:D27)</f>
        <v>0</v>
      </c>
      <c r="F27" s="1679">
        <v>0</v>
      </c>
      <c r="G27" s="1678">
        <v>0</v>
      </c>
      <c r="H27" s="1466">
        <f t="shared" si="23"/>
        <v>0</v>
      </c>
      <c r="I27" s="1467">
        <v>0</v>
      </c>
      <c r="J27" s="1468">
        <v>0</v>
      </c>
      <c r="K27" s="1469">
        <f t="shared" si="24"/>
        <v>0</v>
      </c>
      <c r="L27" s="1467">
        <v>0</v>
      </c>
      <c r="M27" s="1468">
        <v>0</v>
      </c>
      <c r="N27" s="1469">
        <f t="shared" si="25"/>
        <v>0</v>
      </c>
      <c r="O27" s="1467">
        <v>0</v>
      </c>
      <c r="P27" s="1468">
        <v>0</v>
      </c>
      <c r="Q27" s="1469">
        <f t="shared" si="26"/>
        <v>0</v>
      </c>
      <c r="R27" s="2535">
        <f t="shared" si="27"/>
        <v>0</v>
      </c>
      <c r="S27" s="2536">
        <f t="shared" si="27"/>
        <v>0</v>
      </c>
      <c r="T27" s="2537">
        <f>SUM(R27:S27)</f>
        <v>0</v>
      </c>
    </row>
    <row r="28" spans="2:21" ht="27" customHeight="1" thickBot="1">
      <c r="B28" s="1144" t="s">
        <v>19</v>
      </c>
      <c r="C28" s="3770">
        <f t="shared" ref="C28:E28" si="28">SUM(C23:C27)</f>
        <v>0</v>
      </c>
      <c r="D28" s="3769">
        <f t="shared" si="28"/>
        <v>0</v>
      </c>
      <c r="E28" s="3789">
        <f t="shared" si="28"/>
        <v>0</v>
      </c>
      <c r="F28" s="1470">
        <f t="shared" ref="F28:H28" si="29">SUM(F23:F27)</f>
        <v>0</v>
      </c>
      <c r="G28" s="1460">
        <f t="shared" si="29"/>
        <v>0</v>
      </c>
      <c r="H28" s="1680">
        <f t="shared" si="29"/>
        <v>0</v>
      </c>
      <c r="I28" s="1462">
        <f t="shared" ref="I28:T28" si="30">SUM(I23:I27)</f>
        <v>0</v>
      </c>
      <c r="J28" s="1461">
        <f t="shared" si="30"/>
        <v>0</v>
      </c>
      <c r="K28" s="1471">
        <f t="shared" si="30"/>
        <v>0</v>
      </c>
      <c r="L28" s="1462">
        <f t="shared" si="30"/>
        <v>0</v>
      </c>
      <c r="M28" s="1461">
        <f t="shared" si="30"/>
        <v>0</v>
      </c>
      <c r="N28" s="1471">
        <f t="shared" si="30"/>
        <v>0</v>
      </c>
      <c r="O28" s="1462">
        <f t="shared" si="30"/>
        <v>0</v>
      </c>
      <c r="P28" s="1461">
        <f t="shared" si="30"/>
        <v>0</v>
      </c>
      <c r="Q28" s="1471">
        <f t="shared" si="30"/>
        <v>0</v>
      </c>
      <c r="R28" s="2491">
        <f t="shared" si="30"/>
        <v>0</v>
      </c>
      <c r="S28" s="2491">
        <f t="shared" si="30"/>
        <v>0</v>
      </c>
      <c r="T28" s="2533">
        <f t="shared" si="30"/>
        <v>0</v>
      </c>
    </row>
    <row r="29" spans="2:21" ht="30.75" customHeight="1" thickBot="1">
      <c r="B29" s="1472" t="s">
        <v>29</v>
      </c>
      <c r="C29" s="3803">
        <f t="shared" ref="C29:E29" si="31">C21</f>
        <v>0</v>
      </c>
      <c r="D29" s="3804">
        <f t="shared" si="31"/>
        <v>23</v>
      </c>
      <c r="E29" s="3805">
        <f t="shared" si="31"/>
        <v>23</v>
      </c>
      <c r="F29" s="1681">
        <f t="shared" ref="F29:H29" si="32">F21</f>
        <v>0</v>
      </c>
      <c r="G29" s="1459">
        <f t="shared" si="32"/>
        <v>1</v>
      </c>
      <c r="H29" s="1682">
        <f t="shared" si="32"/>
        <v>1</v>
      </c>
      <c r="I29" s="1478">
        <f t="shared" ref="I29:T29" si="33">I21</f>
        <v>0</v>
      </c>
      <c r="J29" s="1479">
        <f t="shared" si="33"/>
        <v>0</v>
      </c>
      <c r="K29" s="1480">
        <f t="shared" si="33"/>
        <v>0</v>
      </c>
      <c r="L29" s="1478">
        <f t="shared" si="33"/>
        <v>0</v>
      </c>
      <c r="M29" s="1479">
        <f t="shared" si="33"/>
        <v>0</v>
      </c>
      <c r="N29" s="1480">
        <f t="shared" si="33"/>
        <v>0</v>
      </c>
      <c r="O29" s="1478">
        <f t="shared" si="33"/>
        <v>0</v>
      </c>
      <c r="P29" s="1479">
        <f t="shared" si="33"/>
        <v>0</v>
      </c>
      <c r="Q29" s="1480">
        <f t="shared" si="33"/>
        <v>0</v>
      </c>
      <c r="R29" s="2543">
        <f t="shared" si="33"/>
        <v>0</v>
      </c>
      <c r="S29" s="2516">
        <f t="shared" si="33"/>
        <v>24</v>
      </c>
      <c r="T29" s="2517">
        <f t="shared" si="33"/>
        <v>24</v>
      </c>
      <c r="U29" s="192"/>
    </row>
    <row r="30" spans="2:21" ht="37.5" customHeight="1" thickBot="1">
      <c r="B30" s="1145" t="s">
        <v>34</v>
      </c>
      <c r="C30" s="2989">
        <f t="shared" ref="C30:E30" si="34">C28</f>
        <v>0</v>
      </c>
      <c r="D30" s="2514">
        <f t="shared" si="34"/>
        <v>0</v>
      </c>
      <c r="E30" s="2515">
        <f t="shared" si="34"/>
        <v>0</v>
      </c>
      <c r="F30" s="1683">
        <f t="shared" ref="F30:H30" si="35">F28</f>
        <v>0</v>
      </c>
      <c r="G30" s="1684">
        <f t="shared" si="35"/>
        <v>0</v>
      </c>
      <c r="H30" s="1685">
        <f t="shared" si="35"/>
        <v>0</v>
      </c>
      <c r="I30" s="1481">
        <f t="shared" ref="I30:T30" si="36">I28</f>
        <v>0</v>
      </c>
      <c r="J30" s="1482">
        <f t="shared" si="36"/>
        <v>0</v>
      </c>
      <c r="K30" s="1483">
        <f t="shared" si="36"/>
        <v>0</v>
      </c>
      <c r="L30" s="1481">
        <f t="shared" si="36"/>
        <v>0</v>
      </c>
      <c r="M30" s="1482">
        <f t="shared" si="36"/>
        <v>0</v>
      </c>
      <c r="N30" s="1483">
        <f t="shared" si="36"/>
        <v>0</v>
      </c>
      <c r="O30" s="1481">
        <f t="shared" si="36"/>
        <v>0</v>
      </c>
      <c r="P30" s="1482">
        <f t="shared" si="36"/>
        <v>0</v>
      </c>
      <c r="Q30" s="1483">
        <f t="shared" si="36"/>
        <v>0</v>
      </c>
      <c r="R30" s="2518">
        <f t="shared" si="36"/>
        <v>0</v>
      </c>
      <c r="S30" s="2519">
        <f t="shared" si="36"/>
        <v>0</v>
      </c>
      <c r="T30" s="2520">
        <f t="shared" si="36"/>
        <v>0</v>
      </c>
    </row>
    <row r="31" spans="2:21" ht="36" customHeight="1" thickBot="1">
      <c r="B31" s="1473" t="s">
        <v>35</v>
      </c>
      <c r="C31" s="2521">
        <f t="shared" ref="C31:E31" si="37">SUM(C29:C30)</f>
        <v>0</v>
      </c>
      <c r="D31" s="2522">
        <f t="shared" si="37"/>
        <v>23</v>
      </c>
      <c r="E31" s="2523">
        <f t="shared" si="37"/>
        <v>23</v>
      </c>
      <c r="F31" s="2524">
        <f t="shared" ref="F31:H31" si="38">SUM(F29:F30)</f>
        <v>0</v>
      </c>
      <c r="G31" s="1686">
        <f t="shared" si="38"/>
        <v>1</v>
      </c>
      <c r="H31" s="1687">
        <f t="shared" si="38"/>
        <v>1</v>
      </c>
      <c r="I31" s="1474">
        <f t="shared" ref="I31:Q31" si="39">SUM(I29:I30)</f>
        <v>0</v>
      </c>
      <c r="J31" s="1475">
        <f t="shared" si="39"/>
        <v>0</v>
      </c>
      <c r="K31" s="1476">
        <f t="shared" si="39"/>
        <v>0</v>
      </c>
      <c r="L31" s="1474">
        <f t="shared" si="39"/>
        <v>0</v>
      </c>
      <c r="M31" s="1475">
        <f t="shared" si="39"/>
        <v>0</v>
      </c>
      <c r="N31" s="1476">
        <f t="shared" si="39"/>
        <v>0</v>
      </c>
      <c r="O31" s="1474">
        <f t="shared" si="39"/>
        <v>0</v>
      </c>
      <c r="P31" s="1475">
        <f t="shared" si="39"/>
        <v>0</v>
      </c>
      <c r="Q31" s="1476">
        <f t="shared" si="39"/>
        <v>0</v>
      </c>
      <c r="R31" s="1477">
        <f t="shared" ref="R31:T31" si="40">SUM(R29:R30)</f>
        <v>0</v>
      </c>
      <c r="S31" s="1475">
        <f t="shared" si="40"/>
        <v>24</v>
      </c>
      <c r="T31" s="1476">
        <f t="shared" si="40"/>
        <v>24</v>
      </c>
    </row>
    <row r="32" spans="2:21">
      <c r="B32" s="1665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1665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463"/>
      <c r="C34" s="6463"/>
      <c r="D34" s="6463"/>
      <c r="E34" s="6463"/>
      <c r="F34" s="6463"/>
      <c r="G34" s="6463"/>
      <c r="H34" s="6463"/>
      <c r="I34" s="6463"/>
      <c r="J34" s="6463"/>
      <c r="K34" s="6463"/>
      <c r="L34" s="6463"/>
      <c r="M34" s="6463"/>
      <c r="N34" s="6463"/>
      <c r="O34" s="6463"/>
      <c r="P34" s="6463"/>
      <c r="Q34" s="6463"/>
      <c r="R34" s="6463"/>
      <c r="S34" s="6463"/>
      <c r="T34" s="6463"/>
    </row>
    <row r="35" spans="2:20">
      <c r="B35" s="1665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89"/>
  <sheetViews>
    <sheetView zoomScale="50" zoomScaleNormal="50" workbookViewId="0">
      <selection activeCell="A30" sqref="A30"/>
    </sheetView>
  </sheetViews>
  <sheetFormatPr defaultRowHeight="20.25"/>
  <cols>
    <col min="1" max="1" width="118" style="39" customWidth="1"/>
    <col min="2" max="2" width="12.7109375" style="39" customWidth="1"/>
    <col min="3" max="3" width="12.85546875" style="39" customWidth="1"/>
    <col min="4" max="4" width="12.28515625" style="39" customWidth="1"/>
    <col min="5" max="5" width="11.42578125" style="39" customWidth="1"/>
    <col min="6" max="6" width="11.5703125" style="39" customWidth="1"/>
    <col min="7" max="7" width="11" style="39" customWidth="1"/>
    <col min="8" max="8" width="11.7109375" style="39" customWidth="1"/>
    <col min="9" max="9" width="11.28515625" style="39" customWidth="1"/>
    <col min="10" max="10" width="12.28515625" style="39" customWidth="1"/>
    <col min="11" max="11" width="10.42578125" style="39" customWidth="1"/>
    <col min="12" max="12" width="11.85546875" style="39" customWidth="1"/>
    <col min="13" max="13" width="12" style="39" customWidth="1"/>
    <col min="14" max="14" width="12.5703125" style="39" customWidth="1"/>
    <col min="15" max="15" width="11.85546875" style="39" customWidth="1"/>
    <col min="16" max="16" width="13.8554687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44.25" customHeight="1">
      <c r="A1" s="6384" t="s">
        <v>338</v>
      </c>
      <c r="B1" s="6384"/>
      <c r="C1" s="6384"/>
      <c r="D1" s="6384"/>
      <c r="E1" s="6384"/>
      <c r="F1" s="6384"/>
      <c r="G1" s="6384"/>
      <c r="H1" s="6384"/>
      <c r="I1" s="6384"/>
      <c r="J1" s="6384"/>
      <c r="K1" s="6384"/>
      <c r="L1" s="6384"/>
      <c r="M1" s="6384"/>
      <c r="N1" s="6384"/>
      <c r="O1" s="6384"/>
      <c r="P1" s="6384"/>
    </row>
    <row r="2" spans="1:16" ht="2.25" customHeight="1">
      <c r="A2" s="6383"/>
      <c r="B2" s="6383"/>
      <c r="C2" s="6383"/>
      <c r="D2" s="6383"/>
      <c r="E2" s="6383"/>
      <c r="F2" s="6383"/>
      <c r="G2" s="6383"/>
      <c r="H2" s="6383"/>
      <c r="I2" s="6383"/>
      <c r="J2" s="6383"/>
      <c r="K2" s="6383"/>
      <c r="L2" s="6383"/>
      <c r="M2" s="6383"/>
      <c r="N2" s="6383"/>
      <c r="O2" s="6383"/>
      <c r="P2" s="6383"/>
    </row>
    <row r="3" spans="1:16" ht="20.25" customHeight="1">
      <c r="A3" s="7332" t="s">
        <v>411</v>
      </c>
      <c r="B3" s="7332"/>
      <c r="C3" s="7332"/>
      <c r="D3" s="7332"/>
      <c r="E3" s="7332"/>
      <c r="F3" s="7332"/>
      <c r="G3" s="7332"/>
      <c r="H3" s="7332"/>
      <c r="I3" s="7332"/>
      <c r="J3" s="7332"/>
      <c r="K3" s="7332"/>
      <c r="L3" s="7332"/>
      <c r="M3" s="7332"/>
      <c r="N3" s="7332"/>
      <c r="O3" s="7332"/>
      <c r="P3" s="7332"/>
    </row>
    <row r="4" spans="1:16" ht="18" customHeight="1" thickBot="1">
      <c r="A4" s="607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339" t="s">
        <v>1</v>
      </c>
      <c r="B5" s="7333" t="s">
        <v>2</v>
      </c>
      <c r="C5" s="7334"/>
      <c r="D5" s="7335"/>
      <c r="E5" s="7333" t="s">
        <v>3</v>
      </c>
      <c r="F5" s="7334"/>
      <c r="G5" s="7335"/>
      <c r="H5" s="7333" t="s">
        <v>4</v>
      </c>
      <c r="I5" s="7334"/>
      <c r="J5" s="7335"/>
      <c r="K5" s="7333" t="s">
        <v>5</v>
      </c>
      <c r="L5" s="7334"/>
      <c r="M5" s="7335"/>
      <c r="N5" s="7336" t="s">
        <v>22</v>
      </c>
      <c r="O5" s="7337"/>
      <c r="P5" s="7338"/>
    </row>
    <row r="6" spans="1:16" ht="168.75" customHeight="1" thickBot="1">
      <c r="A6" s="7340"/>
      <c r="B6" s="6128" t="s">
        <v>7</v>
      </c>
      <c r="C6" s="6128" t="s">
        <v>8</v>
      </c>
      <c r="D6" s="6128" t="s">
        <v>9</v>
      </c>
      <c r="E6" s="6128" t="s">
        <v>7</v>
      </c>
      <c r="F6" s="6128" t="s">
        <v>8</v>
      </c>
      <c r="G6" s="6128" t="s">
        <v>9</v>
      </c>
      <c r="H6" s="6128" t="s">
        <v>7</v>
      </c>
      <c r="I6" s="6128" t="s">
        <v>8</v>
      </c>
      <c r="J6" s="6128" t="s">
        <v>9</v>
      </c>
      <c r="K6" s="6128" t="s">
        <v>7</v>
      </c>
      <c r="L6" s="6128" t="s">
        <v>8</v>
      </c>
      <c r="M6" s="6128" t="s">
        <v>9</v>
      </c>
      <c r="N6" s="6128" t="s">
        <v>7</v>
      </c>
      <c r="O6" s="6128" t="s">
        <v>8</v>
      </c>
      <c r="P6" s="6136" t="s">
        <v>9</v>
      </c>
    </row>
    <row r="7" spans="1:16" ht="32.25" customHeight="1" thickBot="1">
      <c r="A7" s="6129" t="s">
        <v>10</v>
      </c>
      <c r="B7" s="6130"/>
      <c r="C7" s="6130"/>
      <c r="D7" s="6130"/>
      <c r="E7" s="6130"/>
      <c r="F7" s="6130"/>
      <c r="G7" s="6130"/>
      <c r="H7" s="6130"/>
      <c r="I7" s="6130"/>
      <c r="J7" s="6130"/>
      <c r="K7" s="6130"/>
      <c r="L7" s="6130"/>
      <c r="M7" s="6130"/>
      <c r="N7" s="6130"/>
      <c r="O7" s="6130"/>
      <c r="P7" s="6137"/>
    </row>
    <row r="8" spans="1:16" ht="26.25" customHeight="1" thickBot="1">
      <c r="A8" s="6131" t="s">
        <v>259</v>
      </c>
      <c r="B8" s="6132"/>
      <c r="C8" s="6132"/>
      <c r="D8" s="6138"/>
      <c r="E8" s="6132"/>
      <c r="F8" s="6132"/>
      <c r="G8" s="6138"/>
      <c r="H8" s="6132"/>
      <c r="I8" s="6132"/>
      <c r="J8" s="6138"/>
      <c r="K8" s="6132"/>
      <c r="L8" s="6132"/>
      <c r="M8" s="6138"/>
      <c r="N8" s="6139"/>
      <c r="O8" s="6139"/>
      <c r="P8" s="6140"/>
    </row>
    <row r="9" spans="1:16" ht="69" customHeight="1" thickBot="1">
      <c r="A9" s="6157" t="s">
        <v>339</v>
      </c>
      <c r="B9" s="6159">
        <v>46</v>
      </c>
      <c r="C9" s="6160">
        <v>1</v>
      </c>
      <c r="D9" s="6141">
        <f>B9+C9</f>
        <v>47</v>
      </c>
      <c r="E9" s="6161">
        <v>69</v>
      </c>
      <c r="F9" s="6160">
        <v>1</v>
      </c>
      <c r="G9" s="6141">
        <f>E9+F9</f>
        <v>70</v>
      </c>
      <c r="H9" s="6161">
        <v>45</v>
      </c>
      <c r="I9" s="6160">
        <v>1</v>
      </c>
      <c r="J9" s="6141">
        <f>H9+I9</f>
        <v>46</v>
      </c>
      <c r="K9" s="6161">
        <v>0</v>
      </c>
      <c r="L9" s="6160">
        <v>0</v>
      </c>
      <c r="M9" s="6141">
        <f>K9+L9</f>
        <v>0</v>
      </c>
      <c r="N9" s="6162">
        <f>B9+E9+H9+K9</f>
        <v>160</v>
      </c>
      <c r="O9" s="6163">
        <f>C9+F9+I9+L9</f>
        <v>3</v>
      </c>
      <c r="P9" s="6142">
        <f>N9+O9</f>
        <v>163</v>
      </c>
    </row>
    <row r="10" spans="1:16" ht="33" customHeight="1">
      <c r="A10" s="6157" t="s">
        <v>260</v>
      </c>
      <c r="B10" s="6164">
        <v>0</v>
      </c>
      <c r="C10" s="6133">
        <v>0</v>
      </c>
      <c r="D10" s="6145">
        <f t="shared" ref="D10:D27" si="0">B10+C10</f>
        <v>0</v>
      </c>
      <c r="E10" s="6143">
        <v>0</v>
      </c>
      <c r="F10" s="6133">
        <v>0</v>
      </c>
      <c r="G10" s="6145">
        <f t="shared" ref="G10:G26" si="1">E10+F10</f>
        <v>0</v>
      </c>
      <c r="H10" s="6143">
        <v>0</v>
      </c>
      <c r="I10" s="6133">
        <v>0</v>
      </c>
      <c r="J10" s="6145">
        <v>0</v>
      </c>
      <c r="K10" s="6143">
        <v>41</v>
      </c>
      <c r="L10" s="6133">
        <v>4</v>
      </c>
      <c r="M10" s="6145">
        <f t="shared" ref="M10:M27" si="2">K10+L10</f>
        <v>45</v>
      </c>
      <c r="N10" s="6165">
        <f t="shared" ref="N10:O27" si="3">B10+E10+H10+K10</f>
        <v>41</v>
      </c>
      <c r="O10" s="6166">
        <f t="shared" si="3"/>
        <v>4</v>
      </c>
      <c r="P10" s="6167">
        <f t="shared" ref="P10:P27" si="4">N10+O10</f>
        <v>45</v>
      </c>
    </row>
    <row r="11" spans="1:16" ht="60.75">
      <c r="A11" s="6158" t="s">
        <v>340</v>
      </c>
      <c r="B11" s="6164">
        <v>9</v>
      </c>
      <c r="C11" s="6133">
        <v>0</v>
      </c>
      <c r="D11" s="6145">
        <f t="shared" si="0"/>
        <v>9</v>
      </c>
      <c r="E11" s="6143">
        <v>1</v>
      </c>
      <c r="F11" s="6133">
        <v>0</v>
      </c>
      <c r="G11" s="6145">
        <f t="shared" si="1"/>
        <v>1</v>
      </c>
      <c r="H11" s="6143">
        <v>1</v>
      </c>
      <c r="I11" s="6133">
        <v>0</v>
      </c>
      <c r="J11" s="6145">
        <f t="shared" ref="J11:J27" si="5">H11+I11</f>
        <v>1</v>
      </c>
      <c r="K11" s="6143">
        <v>0</v>
      </c>
      <c r="L11" s="6133">
        <v>0</v>
      </c>
      <c r="M11" s="6145">
        <f t="shared" si="2"/>
        <v>0</v>
      </c>
      <c r="N11" s="6165">
        <f t="shared" si="3"/>
        <v>11</v>
      </c>
      <c r="O11" s="6166">
        <f t="shared" si="3"/>
        <v>0</v>
      </c>
      <c r="P11" s="6167">
        <f t="shared" si="4"/>
        <v>11</v>
      </c>
    </row>
    <row r="12" spans="1:16" ht="30" customHeight="1" thickBot="1">
      <c r="A12" s="6158" t="s">
        <v>341</v>
      </c>
      <c r="B12" s="6164">
        <v>0</v>
      </c>
      <c r="C12" s="6133">
        <v>0</v>
      </c>
      <c r="D12" s="6145">
        <f t="shared" si="0"/>
        <v>0</v>
      </c>
      <c r="E12" s="6143">
        <v>0</v>
      </c>
      <c r="F12" s="6133">
        <v>0</v>
      </c>
      <c r="G12" s="6145">
        <f t="shared" si="1"/>
        <v>0</v>
      </c>
      <c r="H12" s="6143">
        <v>0</v>
      </c>
      <c r="I12" s="6133">
        <v>0</v>
      </c>
      <c r="J12" s="6145">
        <f t="shared" si="5"/>
        <v>0</v>
      </c>
      <c r="K12" s="6143">
        <v>13</v>
      </c>
      <c r="L12" s="6133">
        <v>0</v>
      </c>
      <c r="M12" s="6145">
        <f t="shared" si="2"/>
        <v>13</v>
      </c>
      <c r="N12" s="6165">
        <f t="shared" si="3"/>
        <v>13</v>
      </c>
      <c r="O12" s="6166">
        <f t="shared" si="3"/>
        <v>0</v>
      </c>
      <c r="P12" s="6167">
        <f t="shared" si="4"/>
        <v>13</v>
      </c>
    </row>
    <row r="13" spans="1:16" ht="75" customHeight="1">
      <c r="A13" s="6157" t="s">
        <v>342</v>
      </c>
      <c r="B13" s="6164">
        <v>20</v>
      </c>
      <c r="C13" s="6133">
        <v>0</v>
      </c>
      <c r="D13" s="6145">
        <f t="shared" si="0"/>
        <v>20</v>
      </c>
      <c r="E13" s="6143">
        <v>21</v>
      </c>
      <c r="F13" s="6133">
        <v>0</v>
      </c>
      <c r="G13" s="6145">
        <f t="shared" si="1"/>
        <v>21</v>
      </c>
      <c r="H13" s="6143">
        <v>13</v>
      </c>
      <c r="I13" s="6133">
        <v>0</v>
      </c>
      <c r="J13" s="6145">
        <f t="shared" si="5"/>
        <v>13</v>
      </c>
      <c r="K13" s="6143">
        <v>0</v>
      </c>
      <c r="L13" s="6133">
        <v>0</v>
      </c>
      <c r="M13" s="6145">
        <f t="shared" si="2"/>
        <v>0</v>
      </c>
      <c r="N13" s="6165">
        <f t="shared" si="3"/>
        <v>54</v>
      </c>
      <c r="O13" s="6166">
        <f t="shared" si="3"/>
        <v>0</v>
      </c>
      <c r="P13" s="6167">
        <f t="shared" si="4"/>
        <v>54</v>
      </c>
    </row>
    <row r="14" spans="1:16" ht="30" customHeight="1">
      <c r="A14" s="6158" t="s">
        <v>261</v>
      </c>
      <c r="B14" s="6164">
        <v>0</v>
      </c>
      <c r="C14" s="6133">
        <v>0</v>
      </c>
      <c r="D14" s="6145">
        <f t="shared" si="0"/>
        <v>0</v>
      </c>
      <c r="E14" s="6143">
        <v>0</v>
      </c>
      <c r="F14" s="6133">
        <v>0</v>
      </c>
      <c r="G14" s="6145">
        <f t="shared" si="1"/>
        <v>0</v>
      </c>
      <c r="H14" s="6143">
        <v>1</v>
      </c>
      <c r="I14" s="6133">
        <v>0</v>
      </c>
      <c r="J14" s="6145">
        <f t="shared" si="5"/>
        <v>1</v>
      </c>
      <c r="K14" s="6143">
        <v>16</v>
      </c>
      <c r="L14" s="6133">
        <v>0</v>
      </c>
      <c r="M14" s="6145">
        <f t="shared" si="2"/>
        <v>16</v>
      </c>
      <c r="N14" s="6165">
        <f t="shared" si="3"/>
        <v>17</v>
      </c>
      <c r="O14" s="6166">
        <f t="shared" si="3"/>
        <v>0</v>
      </c>
      <c r="P14" s="6167">
        <f t="shared" si="4"/>
        <v>17</v>
      </c>
    </row>
    <row r="15" spans="1:16" ht="60.75">
      <c r="A15" s="6158" t="s">
        <v>343</v>
      </c>
      <c r="B15" s="6164">
        <v>21</v>
      </c>
      <c r="C15" s="6133">
        <v>0</v>
      </c>
      <c r="D15" s="6145">
        <f t="shared" si="0"/>
        <v>21</v>
      </c>
      <c r="E15" s="6143">
        <v>14</v>
      </c>
      <c r="F15" s="6133">
        <v>0</v>
      </c>
      <c r="G15" s="6145">
        <f t="shared" si="1"/>
        <v>14</v>
      </c>
      <c r="H15" s="6143">
        <v>12</v>
      </c>
      <c r="I15" s="6133">
        <v>0</v>
      </c>
      <c r="J15" s="6145">
        <f t="shared" si="5"/>
        <v>12</v>
      </c>
      <c r="K15" s="6143">
        <v>0</v>
      </c>
      <c r="L15" s="6133">
        <v>0</v>
      </c>
      <c r="M15" s="6145">
        <f t="shared" si="2"/>
        <v>0</v>
      </c>
      <c r="N15" s="6165">
        <f t="shared" si="3"/>
        <v>47</v>
      </c>
      <c r="O15" s="6166">
        <f t="shared" si="3"/>
        <v>0</v>
      </c>
      <c r="P15" s="6167">
        <f t="shared" si="4"/>
        <v>47</v>
      </c>
    </row>
    <row r="16" spans="1:16" ht="34.5" customHeight="1">
      <c r="A16" s="6158" t="s">
        <v>262</v>
      </c>
      <c r="B16" s="6164">
        <v>0</v>
      </c>
      <c r="C16" s="6133">
        <v>0</v>
      </c>
      <c r="D16" s="6145">
        <f t="shared" si="0"/>
        <v>0</v>
      </c>
      <c r="E16" s="6143">
        <v>0</v>
      </c>
      <c r="F16" s="6133">
        <v>0</v>
      </c>
      <c r="G16" s="6145">
        <f t="shared" si="1"/>
        <v>0</v>
      </c>
      <c r="H16" s="6143">
        <v>0</v>
      </c>
      <c r="I16" s="6133">
        <v>0</v>
      </c>
      <c r="J16" s="6145">
        <f t="shared" si="5"/>
        <v>0</v>
      </c>
      <c r="K16" s="6143">
        <v>11</v>
      </c>
      <c r="L16" s="6133">
        <v>0</v>
      </c>
      <c r="M16" s="6145">
        <f t="shared" si="2"/>
        <v>11</v>
      </c>
      <c r="N16" s="6165">
        <f t="shared" si="3"/>
        <v>11</v>
      </c>
      <c r="O16" s="6166">
        <f t="shared" si="3"/>
        <v>0</v>
      </c>
      <c r="P16" s="6167">
        <f t="shared" si="4"/>
        <v>11</v>
      </c>
    </row>
    <row r="17" spans="1:16" ht="25.5" customHeight="1">
      <c r="A17" s="6158" t="s">
        <v>344</v>
      </c>
      <c r="B17" s="6164">
        <v>60</v>
      </c>
      <c r="C17" s="6133">
        <v>11</v>
      </c>
      <c r="D17" s="6145">
        <f t="shared" si="0"/>
        <v>71</v>
      </c>
      <c r="E17" s="6143">
        <v>58</v>
      </c>
      <c r="F17" s="6133">
        <v>1</v>
      </c>
      <c r="G17" s="6145">
        <f t="shared" si="1"/>
        <v>59</v>
      </c>
      <c r="H17" s="6143">
        <v>53</v>
      </c>
      <c r="I17" s="6133">
        <v>1</v>
      </c>
      <c r="J17" s="6145">
        <f t="shared" si="5"/>
        <v>54</v>
      </c>
      <c r="K17" s="6143">
        <v>48</v>
      </c>
      <c r="L17" s="6133">
        <v>2</v>
      </c>
      <c r="M17" s="6145">
        <f t="shared" si="2"/>
        <v>50</v>
      </c>
      <c r="N17" s="6165">
        <f t="shared" si="3"/>
        <v>219</v>
      </c>
      <c r="O17" s="6166">
        <f t="shared" si="3"/>
        <v>15</v>
      </c>
      <c r="P17" s="6167">
        <f t="shared" si="4"/>
        <v>234</v>
      </c>
    </row>
    <row r="18" spans="1:16" ht="45.75" customHeight="1">
      <c r="A18" s="6144" t="s">
        <v>345</v>
      </c>
      <c r="B18" s="6164">
        <v>11</v>
      </c>
      <c r="C18" s="6133">
        <v>0</v>
      </c>
      <c r="D18" s="6145">
        <f t="shared" si="0"/>
        <v>11</v>
      </c>
      <c r="E18" s="6143">
        <v>0</v>
      </c>
      <c r="F18" s="6133">
        <v>0</v>
      </c>
      <c r="G18" s="6145">
        <f t="shared" si="1"/>
        <v>0</v>
      </c>
      <c r="H18" s="6143">
        <v>0</v>
      </c>
      <c r="I18" s="6133">
        <v>0</v>
      </c>
      <c r="J18" s="6145">
        <f t="shared" si="5"/>
        <v>0</v>
      </c>
      <c r="K18" s="6143">
        <v>0</v>
      </c>
      <c r="L18" s="6133">
        <v>0</v>
      </c>
      <c r="M18" s="6145">
        <f t="shared" si="2"/>
        <v>0</v>
      </c>
      <c r="N18" s="6165">
        <f t="shared" si="3"/>
        <v>11</v>
      </c>
      <c r="O18" s="6166">
        <f t="shared" si="3"/>
        <v>0</v>
      </c>
      <c r="P18" s="6167">
        <f t="shared" si="4"/>
        <v>11</v>
      </c>
    </row>
    <row r="19" spans="1:16" ht="28.5" customHeight="1">
      <c r="A19" s="6158" t="s">
        <v>346</v>
      </c>
      <c r="B19" s="6164">
        <v>0</v>
      </c>
      <c r="C19" s="6133">
        <v>0</v>
      </c>
      <c r="D19" s="6145">
        <f t="shared" si="0"/>
        <v>0</v>
      </c>
      <c r="E19" s="6143">
        <v>14</v>
      </c>
      <c r="F19" s="6133">
        <v>0</v>
      </c>
      <c r="G19" s="6145">
        <f t="shared" si="1"/>
        <v>14</v>
      </c>
      <c r="H19" s="6143">
        <v>10</v>
      </c>
      <c r="I19" s="6133">
        <v>0</v>
      </c>
      <c r="J19" s="6145">
        <f t="shared" si="5"/>
        <v>10</v>
      </c>
      <c r="K19" s="6143">
        <v>16</v>
      </c>
      <c r="L19" s="6133">
        <v>0</v>
      </c>
      <c r="M19" s="6145">
        <f t="shared" si="2"/>
        <v>16</v>
      </c>
      <c r="N19" s="6165">
        <f t="shared" si="3"/>
        <v>40</v>
      </c>
      <c r="O19" s="6166">
        <f t="shared" si="3"/>
        <v>0</v>
      </c>
      <c r="P19" s="6167">
        <f t="shared" si="4"/>
        <v>40</v>
      </c>
    </row>
    <row r="20" spans="1:16" ht="37.5">
      <c r="A20" s="6144" t="s">
        <v>347</v>
      </c>
      <c r="B20" s="6164">
        <v>0</v>
      </c>
      <c r="C20" s="6133">
        <v>0</v>
      </c>
      <c r="D20" s="6145">
        <f t="shared" si="0"/>
        <v>0</v>
      </c>
      <c r="E20" s="6143">
        <v>1</v>
      </c>
      <c r="F20" s="6133">
        <v>0</v>
      </c>
      <c r="G20" s="6145">
        <f t="shared" si="1"/>
        <v>1</v>
      </c>
      <c r="H20" s="6143">
        <v>4</v>
      </c>
      <c r="I20" s="6133">
        <v>0</v>
      </c>
      <c r="J20" s="6145">
        <f t="shared" si="5"/>
        <v>4</v>
      </c>
      <c r="K20" s="6143">
        <v>0</v>
      </c>
      <c r="L20" s="6133">
        <v>0</v>
      </c>
      <c r="M20" s="6145">
        <f t="shared" si="2"/>
        <v>0</v>
      </c>
      <c r="N20" s="6165">
        <f t="shared" si="3"/>
        <v>5</v>
      </c>
      <c r="O20" s="6166">
        <f t="shared" si="3"/>
        <v>0</v>
      </c>
      <c r="P20" s="6167">
        <f t="shared" si="4"/>
        <v>5</v>
      </c>
    </row>
    <row r="21" spans="1:16">
      <c r="A21" s="6158" t="s">
        <v>264</v>
      </c>
      <c r="B21" s="6164">
        <v>0</v>
      </c>
      <c r="C21" s="6133">
        <v>0</v>
      </c>
      <c r="D21" s="6145">
        <f t="shared" si="0"/>
        <v>0</v>
      </c>
      <c r="E21" s="6143">
        <v>0</v>
      </c>
      <c r="F21" s="6133">
        <v>0</v>
      </c>
      <c r="G21" s="6145">
        <f t="shared" si="1"/>
        <v>0</v>
      </c>
      <c r="H21" s="6143">
        <v>0</v>
      </c>
      <c r="I21" s="6133">
        <v>0</v>
      </c>
      <c r="J21" s="6145">
        <f t="shared" si="5"/>
        <v>0</v>
      </c>
      <c r="K21" s="6143">
        <v>7</v>
      </c>
      <c r="L21" s="6133">
        <v>0</v>
      </c>
      <c r="M21" s="6145">
        <f t="shared" si="2"/>
        <v>7</v>
      </c>
      <c r="N21" s="6165">
        <f t="shared" si="3"/>
        <v>7</v>
      </c>
      <c r="O21" s="6166">
        <f t="shared" si="3"/>
        <v>0</v>
      </c>
      <c r="P21" s="6167">
        <f t="shared" si="4"/>
        <v>7</v>
      </c>
    </row>
    <row r="22" spans="1:16" ht="48.75" customHeight="1">
      <c r="A22" s="6144" t="s">
        <v>348</v>
      </c>
      <c r="B22" s="6164">
        <v>10</v>
      </c>
      <c r="C22" s="6133">
        <v>0</v>
      </c>
      <c r="D22" s="6145">
        <f t="shared" si="0"/>
        <v>10</v>
      </c>
      <c r="E22" s="6143">
        <v>17</v>
      </c>
      <c r="F22" s="6133">
        <v>0</v>
      </c>
      <c r="G22" s="6145">
        <f t="shared" si="1"/>
        <v>17</v>
      </c>
      <c r="H22" s="6143">
        <v>8</v>
      </c>
      <c r="I22" s="6133">
        <v>0</v>
      </c>
      <c r="J22" s="6145">
        <f t="shared" si="5"/>
        <v>8</v>
      </c>
      <c r="K22" s="6143">
        <v>0</v>
      </c>
      <c r="L22" s="6133">
        <v>0</v>
      </c>
      <c r="M22" s="6145">
        <f t="shared" si="2"/>
        <v>0</v>
      </c>
      <c r="N22" s="6165">
        <f t="shared" si="3"/>
        <v>35</v>
      </c>
      <c r="O22" s="6166">
        <f t="shared" si="3"/>
        <v>0</v>
      </c>
      <c r="P22" s="6167">
        <f t="shared" si="4"/>
        <v>35</v>
      </c>
    </row>
    <row r="23" spans="1:16">
      <c r="A23" s="6158" t="s">
        <v>265</v>
      </c>
      <c r="B23" s="6164">
        <v>0</v>
      </c>
      <c r="C23" s="6133">
        <v>0</v>
      </c>
      <c r="D23" s="6145">
        <f t="shared" si="0"/>
        <v>0</v>
      </c>
      <c r="E23" s="6143">
        <v>0</v>
      </c>
      <c r="F23" s="6133">
        <v>0</v>
      </c>
      <c r="G23" s="6145">
        <f t="shared" si="1"/>
        <v>0</v>
      </c>
      <c r="H23" s="6143">
        <v>0</v>
      </c>
      <c r="I23" s="6133">
        <v>0</v>
      </c>
      <c r="J23" s="6145">
        <f t="shared" si="5"/>
        <v>0</v>
      </c>
      <c r="K23" s="6143">
        <v>12</v>
      </c>
      <c r="L23" s="6133">
        <v>0</v>
      </c>
      <c r="M23" s="6145">
        <f t="shared" si="2"/>
        <v>12</v>
      </c>
      <c r="N23" s="6165">
        <f t="shared" si="3"/>
        <v>12</v>
      </c>
      <c r="O23" s="6166">
        <f t="shared" si="3"/>
        <v>0</v>
      </c>
      <c r="P23" s="6167">
        <f t="shared" si="4"/>
        <v>12</v>
      </c>
    </row>
    <row r="24" spans="1:16">
      <c r="A24" s="6158" t="s">
        <v>269</v>
      </c>
      <c r="B24" s="6164">
        <v>0</v>
      </c>
      <c r="C24" s="6133">
        <v>0</v>
      </c>
      <c r="D24" s="6145">
        <f t="shared" si="0"/>
        <v>0</v>
      </c>
      <c r="E24" s="6143">
        <v>0</v>
      </c>
      <c r="F24" s="6133">
        <v>0</v>
      </c>
      <c r="G24" s="6145">
        <f t="shared" si="1"/>
        <v>0</v>
      </c>
      <c r="H24" s="6143">
        <v>0</v>
      </c>
      <c r="I24" s="6133">
        <v>0</v>
      </c>
      <c r="J24" s="6145">
        <f t="shared" si="5"/>
        <v>0</v>
      </c>
      <c r="K24" s="6143">
        <v>1</v>
      </c>
      <c r="L24" s="6133">
        <v>0</v>
      </c>
      <c r="M24" s="6145">
        <f>K24+L24</f>
        <v>1</v>
      </c>
      <c r="N24" s="6165">
        <f t="shared" si="3"/>
        <v>1</v>
      </c>
      <c r="O24" s="6166">
        <f>C24+F24+I24+L24</f>
        <v>0</v>
      </c>
      <c r="P24" s="6167">
        <f t="shared" si="4"/>
        <v>1</v>
      </c>
    </row>
    <row r="25" spans="1:16" ht="30" customHeight="1">
      <c r="A25" s="6158" t="s">
        <v>266</v>
      </c>
      <c r="B25" s="6164">
        <v>0</v>
      </c>
      <c r="C25" s="6133">
        <v>0</v>
      </c>
      <c r="D25" s="6145">
        <f t="shared" si="0"/>
        <v>0</v>
      </c>
      <c r="E25" s="6143">
        <v>0</v>
      </c>
      <c r="F25" s="6133">
        <v>0</v>
      </c>
      <c r="G25" s="6145">
        <f t="shared" si="1"/>
        <v>0</v>
      </c>
      <c r="H25" s="6143">
        <v>0</v>
      </c>
      <c r="I25" s="6133">
        <v>0</v>
      </c>
      <c r="J25" s="6145">
        <f t="shared" si="5"/>
        <v>0</v>
      </c>
      <c r="K25" s="6143">
        <v>9</v>
      </c>
      <c r="L25" s="6133">
        <v>0</v>
      </c>
      <c r="M25" s="6145">
        <f t="shared" si="2"/>
        <v>9</v>
      </c>
      <c r="N25" s="6165">
        <f t="shared" si="3"/>
        <v>9</v>
      </c>
      <c r="O25" s="6166">
        <f t="shared" si="3"/>
        <v>0</v>
      </c>
      <c r="P25" s="6167">
        <f t="shared" si="4"/>
        <v>9</v>
      </c>
    </row>
    <row r="26" spans="1:16" ht="45.75" customHeight="1">
      <c r="A26" s="6144" t="s">
        <v>349</v>
      </c>
      <c r="B26" s="6164">
        <v>0</v>
      </c>
      <c r="C26" s="6133">
        <v>0</v>
      </c>
      <c r="D26" s="6145">
        <f t="shared" si="0"/>
        <v>0</v>
      </c>
      <c r="E26" s="6143">
        <v>1</v>
      </c>
      <c r="F26" s="6133">
        <v>0</v>
      </c>
      <c r="G26" s="6145">
        <f t="shared" si="1"/>
        <v>1</v>
      </c>
      <c r="H26" s="6143">
        <v>6</v>
      </c>
      <c r="I26" s="6133">
        <v>0</v>
      </c>
      <c r="J26" s="6145">
        <f t="shared" si="5"/>
        <v>6</v>
      </c>
      <c r="K26" s="6143">
        <v>0</v>
      </c>
      <c r="L26" s="6133">
        <v>0</v>
      </c>
      <c r="M26" s="6145">
        <f t="shared" si="2"/>
        <v>0</v>
      </c>
      <c r="N26" s="6165">
        <f t="shared" si="3"/>
        <v>7</v>
      </c>
      <c r="O26" s="6166">
        <f t="shared" si="3"/>
        <v>0</v>
      </c>
      <c r="P26" s="6167">
        <f t="shared" si="4"/>
        <v>7</v>
      </c>
    </row>
    <row r="27" spans="1:16" ht="24.75" customHeight="1" thickBot="1">
      <c r="A27" s="6158" t="s">
        <v>267</v>
      </c>
      <c r="B27" s="6168">
        <v>0</v>
      </c>
      <c r="C27" s="6169">
        <v>0</v>
      </c>
      <c r="D27" s="6170">
        <f t="shared" si="0"/>
        <v>0</v>
      </c>
      <c r="E27" s="6171">
        <v>0</v>
      </c>
      <c r="F27" s="6169">
        <v>0</v>
      </c>
      <c r="G27" s="6170">
        <f>E27+F27</f>
        <v>0</v>
      </c>
      <c r="H27" s="6171">
        <v>0</v>
      </c>
      <c r="I27" s="6169">
        <v>0</v>
      </c>
      <c r="J27" s="6170">
        <f t="shared" si="5"/>
        <v>0</v>
      </c>
      <c r="K27" s="6171">
        <v>8</v>
      </c>
      <c r="L27" s="6169">
        <v>0</v>
      </c>
      <c r="M27" s="6170">
        <f t="shared" si="2"/>
        <v>8</v>
      </c>
      <c r="N27" s="6172">
        <f t="shared" si="3"/>
        <v>8</v>
      </c>
      <c r="O27" s="6173">
        <f t="shared" si="3"/>
        <v>0</v>
      </c>
      <c r="P27" s="6174">
        <f t="shared" si="4"/>
        <v>8</v>
      </c>
    </row>
    <row r="28" spans="1:16" ht="30" customHeight="1" thickBot="1">
      <c r="A28" s="6146" t="s">
        <v>27</v>
      </c>
      <c r="B28" s="6147">
        <f t="shared" ref="B28:P28" si="6">SUM(B9:B27)</f>
        <v>177</v>
      </c>
      <c r="C28" s="6148">
        <f t="shared" si="6"/>
        <v>12</v>
      </c>
      <c r="D28" s="6149">
        <f t="shared" si="6"/>
        <v>189</v>
      </c>
      <c r="E28" s="6147">
        <f t="shared" si="6"/>
        <v>196</v>
      </c>
      <c r="F28" s="6148">
        <f t="shared" si="6"/>
        <v>2</v>
      </c>
      <c r="G28" s="6149">
        <f t="shared" si="6"/>
        <v>198</v>
      </c>
      <c r="H28" s="6147">
        <f t="shared" si="6"/>
        <v>153</v>
      </c>
      <c r="I28" s="6148">
        <f t="shared" si="6"/>
        <v>2</v>
      </c>
      <c r="J28" s="6149">
        <f t="shared" si="6"/>
        <v>155</v>
      </c>
      <c r="K28" s="6147">
        <f t="shared" si="6"/>
        <v>182</v>
      </c>
      <c r="L28" s="6148">
        <f t="shared" si="6"/>
        <v>6</v>
      </c>
      <c r="M28" s="6149">
        <f t="shared" si="6"/>
        <v>188</v>
      </c>
      <c r="N28" s="6147">
        <f t="shared" si="6"/>
        <v>708</v>
      </c>
      <c r="O28" s="6148">
        <f t="shared" si="6"/>
        <v>22</v>
      </c>
      <c r="P28" s="6149">
        <f t="shared" si="6"/>
        <v>730</v>
      </c>
    </row>
    <row r="29" spans="1:16" ht="21" thickBot="1">
      <c r="A29" s="6134" t="s">
        <v>15</v>
      </c>
      <c r="B29" s="2643"/>
      <c r="C29" s="2643"/>
      <c r="D29" s="2643"/>
      <c r="E29" s="1973"/>
      <c r="F29" s="1973"/>
      <c r="G29" s="1973"/>
      <c r="H29" s="1973"/>
      <c r="I29" s="1973"/>
      <c r="J29" s="1973"/>
      <c r="K29" s="1973"/>
      <c r="L29" s="1973"/>
      <c r="M29" s="1973"/>
      <c r="N29" s="1196"/>
      <c r="O29" s="1196"/>
      <c r="P29" s="1196"/>
    </row>
    <row r="30" spans="1:16" ht="21" thickBot="1">
      <c r="A30" s="6150" t="s">
        <v>16</v>
      </c>
      <c r="B30" s="6138"/>
      <c r="C30" s="6138"/>
      <c r="D30" s="6138"/>
      <c r="E30" s="6151"/>
      <c r="F30" s="6151"/>
      <c r="G30" s="6152"/>
      <c r="H30" s="6151"/>
      <c r="I30" s="6151"/>
      <c r="J30" s="6152"/>
      <c r="K30" s="6151"/>
      <c r="L30" s="6151"/>
      <c r="M30" s="6152"/>
      <c r="N30" s="6139"/>
      <c r="O30" s="6139"/>
      <c r="P30" s="6140"/>
    </row>
    <row r="31" spans="1:16" ht="21" thickBot="1">
      <c r="A31" s="6131" t="s">
        <v>259</v>
      </c>
      <c r="B31" s="6138"/>
      <c r="C31" s="6138"/>
      <c r="D31" s="6138"/>
      <c r="E31" s="6132"/>
      <c r="F31" s="6132"/>
      <c r="G31" s="6138"/>
      <c r="H31" s="6132"/>
      <c r="I31" s="6132"/>
      <c r="J31" s="6138"/>
      <c r="K31" s="6132"/>
      <c r="L31" s="6132"/>
      <c r="M31" s="6138"/>
      <c r="N31" s="6139"/>
      <c r="O31" s="6139"/>
      <c r="P31" s="6140"/>
    </row>
    <row r="32" spans="1:16" ht="70.5" customHeight="1" thickBot="1">
      <c r="A32" s="6157" t="s">
        <v>339</v>
      </c>
      <c r="B32" s="6159">
        <v>46</v>
      </c>
      <c r="C32" s="6160">
        <v>1</v>
      </c>
      <c r="D32" s="6141">
        <f>B32+C32</f>
        <v>47</v>
      </c>
      <c r="E32" s="6161">
        <v>69</v>
      </c>
      <c r="F32" s="6160">
        <v>1</v>
      </c>
      <c r="G32" s="6141">
        <f>E32+F32</f>
        <v>70</v>
      </c>
      <c r="H32" s="6161">
        <v>45</v>
      </c>
      <c r="I32" s="6160">
        <v>1</v>
      </c>
      <c r="J32" s="6141">
        <f>H32+I32</f>
        <v>46</v>
      </c>
      <c r="K32" s="6161">
        <v>0</v>
      </c>
      <c r="L32" s="6160">
        <v>0</v>
      </c>
      <c r="M32" s="6141">
        <f>K32+L32</f>
        <v>0</v>
      </c>
      <c r="N32" s="6162">
        <f>B32+E32+H32+K32</f>
        <v>160</v>
      </c>
      <c r="O32" s="6163">
        <f>C32+F32+I32+L32</f>
        <v>3</v>
      </c>
      <c r="P32" s="6142">
        <f>N32+O32</f>
        <v>163</v>
      </c>
    </row>
    <row r="33" spans="1:16" ht="31.5" customHeight="1">
      <c r="A33" s="6157" t="s">
        <v>260</v>
      </c>
      <c r="B33" s="6164">
        <v>0</v>
      </c>
      <c r="C33" s="6133">
        <v>0</v>
      </c>
      <c r="D33" s="6145">
        <f t="shared" ref="D33:D50" si="7">B33+C33</f>
        <v>0</v>
      </c>
      <c r="E33" s="6143">
        <v>0</v>
      </c>
      <c r="F33" s="6133">
        <v>0</v>
      </c>
      <c r="G33" s="6145">
        <f t="shared" ref="G33:G50" si="8">E33+F33</f>
        <v>0</v>
      </c>
      <c r="H33" s="6143">
        <v>0</v>
      </c>
      <c r="I33" s="6133">
        <v>0</v>
      </c>
      <c r="J33" s="6145">
        <f t="shared" ref="J33:J50" si="9">H33+I33</f>
        <v>0</v>
      </c>
      <c r="K33" s="6143">
        <v>41</v>
      </c>
      <c r="L33" s="6133">
        <v>4</v>
      </c>
      <c r="M33" s="6145">
        <f t="shared" ref="M33:M50" si="10">K33+L33</f>
        <v>45</v>
      </c>
      <c r="N33" s="6165">
        <f t="shared" ref="N33:O50" si="11">B33+E33+H33+K33</f>
        <v>41</v>
      </c>
      <c r="O33" s="6166">
        <f t="shared" si="11"/>
        <v>4</v>
      </c>
      <c r="P33" s="6167">
        <f t="shared" ref="P33:P50" si="12">N33+O33</f>
        <v>45</v>
      </c>
    </row>
    <row r="34" spans="1:16" ht="60.75">
      <c r="A34" s="6158" t="s">
        <v>340</v>
      </c>
      <c r="B34" s="6164">
        <v>9</v>
      </c>
      <c r="C34" s="6133">
        <v>0</v>
      </c>
      <c r="D34" s="6145">
        <f t="shared" si="7"/>
        <v>9</v>
      </c>
      <c r="E34" s="6143">
        <v>1</v>
      </c>
      <c r="F34" s="6133">
        <v>0</v>
      </c>
      <c r="G34" s="6145">
        <f t="shared" si="8"/>
        <v>1</v>
      </c>
      <c r="H34" s="6143">
        <v>1</v>
      </c>
      <c r="I34" s="6133">
        <v>0</v>
      </c>
      <c r="J34" s="6145">
        <f t="shared" si="9"/>
        <v>1</v>
      </c>
      <c r="K34" s="6143">
        <v>0</v>
      </c>
      <c r="L34" s="6133">
        <v>0</v>
      </c>
      <c r="M34" s="6145">
        <f t="shared" si="10"/>
        <v>0</v>
      </c>
      <c r="N34" s="6165">
        <f t="shared" si="11"/>
        <v>11</v>
      </c>
      <c r="O34" s="6166">
        <f t="shared" si="11"/>
        <v>0</v>
      </c>
      <c r="P34" s="6167">
        <f t="shared" si="12"/>
        <v>11</v>
      </c>
    </row>
    <row r="35" spans="1:16" ht="21" thickBot="1">
      <c r="A35" s="6158" t="s">
        <v>341</v>
      </c>
      <c r="B35" s="6164">
        <v>0</v>
      </c>
      <c r="C35" s="6133">
        <v>0</v>
      </c>
      <c r="D35" s="6145">
        <f t="shared" si="7"/>
        <v>0</v>
      </c>
      <c r="E35" s="6143">
        <v>0</v>
      </c>
      <c r="F35" s="6133">
        <v>0</v>
      </c>
      <c r="G35" s="6145">
        <f t="shared" si="8"/>
        <v>0</v>
      </c>
      <c r="H35" s="6143">
        <v>0</v>
      </c>
      <c r="I35" s="6133">
        <v>0</v>
      </c>
      <c r="J35" s="6145">
        <f t="shared" si="9"/>
        <v>0</v>
      </c>
      <c r="K35" s="6143">
        <v>13</v>
      </c>
      <c r="L35" s="6133">
        <v>0</v>
      </c>
      <c r="M35" s="6145">
        <f t="shared" si="10"/>
        <v>13</v>
      </c>
      <c r="N35" s="6165">
        <f t="shared" si="11"/>
        <v>13</v>
      </c>
      <c r="O35" s="6166">
        <f t="shared" si="11"/>
        <v>0</v>
      </c>
      <c r="P35" s="6167">
        <f t="shared" si="12"/>
        <v>13</v>
      </c>
    </row>
    <row r="36" spans="1:16" ht="69" customHeight="1">
      <c r="A36" s="6157" t="s">
        <v>342</v>
      </c>
      <c r="B36" s="6164">
        <v>18</v>
      </c>
      <c r="C36" s="6133">
        <v>0</v>
      </c>
      <c r="D36" s="6145">
        <f t="shared" si="7"/>
        <v>18</v>
      </c>
      <c r="E36" s="6143">
        <v>21</v>
      </c>
      <c r="F36" s="6133"/>
      <c r="G36" s="6145">
        <f t="shared" si="8"/>
        <v>21</v>
      </c>
      <c r="H36" s="6143">
        <v>13</v>
      </c>
      <c r="I36" s="6133">
        <v>0</v>
      </c>
      <c r="J36" s="6145">
        <f t="shared" si="9"/>
        <v>13</v>
      </c>
      <c r="K36" s="6143">
        <v>0</v>
      </c>
      <c r="L36" s="6133">
        <v>0</v>
      </c>
      <c r="M36" s="6145">
        <f t="shared" si="10"/>
        <v>0</v>
      </c>
      <c r="N36" s="6165">
        <f t="shared" si="11"/>
        <v>52</v>
      </c>
      <c r="O36" s="6166">
        <f t="shared" si="11"/>
        <v>0</v>
      </c>
      <c r="P36" s="6167">
        <f t="shared" si="12"/>
        <v>52</v>
      </c>
    </row>
    <row r="37" spans="1:16" ht="24.75" customHeight="1">
      <c r="A37" s="6158" t="s">
        <v>261</v>
      </c>
      <c r="B37" s="6164">
        <v>0</v>
      </c>
      <c r="C37" s="6133">
        <v>0</v>
      </c>
      <c r="D37" s="6145">
        <f t="shared" si="7"/>
        <v>0</v>
      </c>
      <c r="E37" s="6143">
        <v>0</v>
      </c>
      <c r="F37" s="6133">
        <v>0</v>
      </c>
      <c r="G37" s="6145">
        <f t="shared" si="8"/>
        <v>0</v>
      </c>
      <c r="H37" s="6143">
        <v>1</v>
      </c>
      <c r="I37" s="6133">
        <v>0</v>
      </c>
      <c r="J37" s="6145">
        <f t="shared" si="9"/>
        <v>1</v>
      </c>
      <c r="K37" s="6143">
        <v>16</v>
      </c>
      <c r="L37" s="6133">
        <v>0</v>
      </c>
      <c r="M37" s="6145">
        <f t="shared" si="10"/>
        <v>16</v>
      </c>
      <c r="N37" s="6165">
        <f t="shared" si="11"/>
        <v>17</v>
      </c>
      <c r="O37" s="6166">
        <f t="shared" si="11"/>
        <v>0</v>
      </c>
      <c r="P37" s="6167">
        <f t="shared" si="12"/>
        <v>17</v>
      </c>
    </row>
    <row r="38" spans="1:16" ht="66" customHeight="1">
      <c r="A38" s="6158" t="s">
        <v>343</v>
      </c>
      <c r="B38" s="6164">
        <v>21</v>
      </c>
      <c r="C38" s="6133">
        <v>0</v>
      </c>
      <c r="D38" s="6145">
        <f t="shared" si="7"/>
        <v>21</v>
      </c>
      <c r="E38" s="6143">
        <v>13</v>
      </c>
      <c r="F38" s="6133">
        <v>0</v>
      </c>
      <c r="G38" s="6145">
        <f t="shared" si="8"/>
        <v>13</v>
      </c>
      <c r="H38" s="6143">
        <v>12</v>
      </c>
      <c r="I38" s="6133">
        <v>0</v>
      </c>
      <c r="J38" s="6145">
        <f t="shared" si="9"/>
        <v>12</v>
      </c>
      <c r="K38" s="6143">
        <v>0</v>
      </c>
      <c r="L38" s="6133">
        <v>0</v>
      </c>
      <c r="M38" s="6145">
        <f t="shared" si="10"/>
        <v>0</v>
      </c>
      <c r="N38" s="6165">
        <f t="shared" si="11"/>
        <v>46</v>
      </c>
      <c r="O38" s="6166">
        <f t="shared" si="11"/>
        <v>0</v>
      </c>
      <c r="P38" s="6167">
        <f t="shared" si="12"/>
        <v>46</v>
      </c>
    </row>
    <row r="39" spans="1:16" ht="24.95" customHeight="1">
      <c r="A39" s="6158" t="s">
        <v>262</v>
      </c>
      <c r="B39" s="6164">
        <v>0</v>
      </c>
      <c r="C39" s="6133">
        <v>0</v>
      </c>
      <c r="D39" s="6145">
        <f t="shared" si="7"/>
        <v>0</v>
      </c>
      <c r="E39" s="6143">
        <v>0</v>
      </c>
      <c r="F39" s="6133">
        <v>0</v>
      </c>
      <c r="G39" s="6145">
        <f t="shared" si="8"/>
        <v>0</v>
      </c>
      <c r="H39" s="6143">
        <v>0</v>
      </c>
      <c r="I39" s="6133">
        <v>0</v>
      </c>
      <c r="J39" s="6145">
        <f t="shared" si="9"/>
        <v>0</v>
      </c>
      <c r="K39" s="6143">
        <v>11</v>
      </c>
      <c r="L39" s="6133">
        <v>0</v>
      </c>
      <c r="M39" s="6145">
        <f t="shared" si="10"/>
        <v>11</v>
      </c>
      <c r="N39" s="6165">
        <f t="shared" si="11"/>
        <v>11</v>
      </c>
      <c r="O39" s="6166">
        <f t="shared" si="11"/>
        <v>0</v>
      </c>
      <c r="P39" s="6167">
        <f t="shared" si="12"/>
        <v>11</v>
      </c>
    </row>
    <row r="40" spans="1:16">
      <c r="A40" s="6158" t="s">
        <v>344</v>
      </c>
      <c r="B40" s="6164">
        <v>60</v>
      </c>
      <c r="C40" s="6133">
        <v>11</v>
      </c>
      <c r="D40" s="6145">
        <f t="shared" si="7"/>
        <v>71</v>
      </c>
      <c r="E40" s="6143">
        <v>58</v>
      </c>
      <c r="F40" s="6133">
        <v>1</v>
      </c>
      <c r="G40" s="6145">
        <f t="shared" si="8"/>
        <v>59</v>
      </c>
      <c r="H40" s="6143">
        <v>53</v>
      </c>
      <c r="I40" s="6133">
        <v>1</v>
      </c>
      <c r="J40" s="6145">
        <f t="shared" si="9"/>
        <v>54</v>
      </c>
      <c r="K40" s="6143">
        <v>47</v>
      </c>
      <c r="L40" s="6133">
        <v>2</v>
      </c>
      <c r="M40" s="6145">
        <f t="shared" si="10"/>
        <v>49</v>
      </c>
      <c r="N40" s="6165">
        <f t="shared" si="11"/>
        <v>218</v>
      </c>
      <c r="O40" s="6166">
        <f t="shared" si="11"/>
        <v>15</v>
      </c>
      <c r="P40" s="6167">
        <f t="shared" si="12"/>
        <v>233</v>
      </c>
    </row>
    <row r="41" spans="1:16" ht="44.25" customHeight="1">
      <c r="A41" s="6144" t="s">
        <v>345</v>
      </c>
      <c r="B41" s="6164">
        <v>11</v>
      </c>
      <c r="C41" s="6133">
        <v>0</v>
      </c>
      <c r="D41" s="6145">
        <f t="shared" si="7"/>
        <v>11</v>
      </c>
      <c r="E41" s="6143">
        <v>0</v>
      </c>
      <c r="F41" s="6133">
        <v>0</v>
      </c>
      <c r="G41" s="6145">
        <f t="shared" si="8"/>
        <v>0</v>
      </c>
      <c r="H41" s="6143">
        <v>0</v>
      </c>
      <c r="I41" s="6133">
        <v>0</v>
      </c>
      <c r="J41" s="6145">
        <f t="shared" si="9"/>
        <v>0</v>
      </c>
      <c r="K41" s="6143">
        <v>0</v>
      </c>
      <c r="L41" s="6133">
        <v>0</v>
      </c>
      <c r="M41" s="6145">
        <f t="shared" si="10"/>
        <v>0</v>
      </c>
      <c r="N41" s="6165">
        <f t="shared" si="11"/>
        <v>11</v>
      </c>
      <c r="O41" s="6166">
        <f t="shared" si="11"/>
        <v>0</v>
      </c>
      <c r="P41" s="6167">
        <f t="shared" si="12"/>
        <v>11</v>
      </c>
    </row>
    <row r="42" spans="1:16">
      <c r="A42" s="6158" t="s">
        <v>346</v>
      </c>
      <c r="B42" s="6164">
        <v>0</v>
      </c>
      <c r="C42" s="6133">
        <v>0</v>
      </c>
      <c r="D42" s="6145">
        <f t="shared" si="7"/>
        <v>0</v>
      </c>
      <c r="E42" s="6143">
        <v>13</v>
      </c>
      <c r="F42" s="6133">
        <v>0</v>
      </c>
      <c r="G42" s="6145">
        <f t="shared" si="8"/>
        <v>13</v>
      </c>
      <c r="H42" s="6143">
        <v>10</v>
      </c>
      <c r="I42" s="6133">
        <v>0</v>
      </c>
      <c r="J42" s="6145">
        <f t="shared" si="9"/>
        <v>10</v>
      </c>
      <c r="K42" s="6143">
        <v>16</v>
      </c>
      <c r="L42" s="6133">
        <v>0</v>
      </c>
      <c r="M42" s="6145">
        <f t="shared" si="10"/>
        <v>16</v>
      </c>
      <c r="N42" s="6165">
        <f t="shared" si="11"/>
        <v>39</v>
      </c>
      <c r="O42" s="6166">
        <f t="shared" si="11"/>
        <v>0</v>
      </c>
      <c r="P42" s="6167">
        <f t="shared" si="12"/>
        <v>39</v>
      </c>
    </row>
    <row r="43" spans="1:16" ht="37.5">
      <c r="A43" s="6144" t="s">
        <v>347</v>
      </c>
      <c r="B43" s="6164">
        <v>0</v>
      </c>
      <c r="C43" s="6133">
        <v>0</v>
      </c>
      <c r="D43" s="6145">
        <f t="shared" si="7"/>
        <v>0</v>
      </c>
      <c r="E43" s="6143">
        <v>1</v>
      </c>
      <c r="F43" s="6133">
        <v>0</v>
      </c>
      <c r="G43" s="6145">
        <f t="shared" si="8"/>
        <v>1</v>
      </c>
      <c r="H43" s="6143">
        <v>4</v>
      </c>
      <c r="I43" s="6133">
        <v>0</v>
      </c>
      <c r="J43" s="6145">
        <f t="shared" si="9"/>
        <v>4</v>
      </c>
      <c r="K43" s="6143">
        <v>0</v>
      </c>
      <c r="L43" s="6133">
        <v>0</v>
      </c>
      <c r="M43" s="6145">
        <f t="shared" si="10"/>
        <v>0</v>
      </c>
      <c r="N43" s="6165">
        <f t="shared" si="11"/>
        <v>5</v>
      </c>
      <c r="O43" s="6166">
        <f t="shared" si="11"/>
        <v>0</v>
      </c>
      <c r="P43" s="6167">
        <f t="shared" si="12"/>
        <v>5</v>
      </c>
    </row>
    <row r="44" spans="1:16" ht="26.25" customHeight="1">
      <c r="A44" s="6158" t="s">
        <v>264</v>
      </c>
      <c r="B44" s="6164">
        <v>0</v>
      </c>
      <c r="C44" s="6133">
        <v>0</v>
      </c>
      <c r="D44" s="6145">
        <f t="shared" si="7"/>
        <v>0</v>
      </c>
      <c r="E44" s="6143">
        <v>0</v>
      </c>
      <c r="F44" s="6133">
        <v>0</v>
      </c>
      <c r="G44" s="6145">
        <f t="shared" si="8"/>
        <v>0</v>
      </c>
      <c r="H44" s="6143">
        <v>0</v>
      </c>
      <c r="I44" s="6133">
        <v>0</v>
      </c>
      <c r="J44" s="6145">
        <f t="shared" si="9"/>
        <v>0</v>
      </c>
      <c r="K44" s="6143">
        <v>7</v>
      </c>
      <c r="L44" s="6133">
        <v>0</v>
      </c>
      <c r="M44" s="6145">
        <f t="shared" si="10"/>
        <v>7</v>
      </c>
      <c r="N44" s="6165">
        <f t="shared" si="11"/>
        <v>7</v>
      </c>
      <c r="O44" s="6166">
        <f t="shared" si="11"/>
        <v>0</v>
      </c>
      <c r="P44" s="6167">
        <f t="shared" si="12"/>
        <v>7</v>
      </c>
    </row>
    <row r="45" spans="1:16" ht="47.25" customHeight="1">
      <c r="A45" s="6144" t="s">
        <v>348</v>
      </c>
      <c r="B45" s="6164">
        <v>10</v>
      </c>
      <c r="C45" s="6133">
        <v>0</v>
      </c>
      <c r="D45" s="6145">
        <f t="shared" si="7"/>
        <v>10</v>
      </c>
      <c r="E45" s="6143">
        <v>16</v>
      </c>
      <c r="F45" s="6133">
        <v>0</v>
      </c>
      <c r="G45" s="6145">
        <f t="shared" si="8"/>
        <v>16</v>
      </c>
      <c r="H45" s="6143">
        <v>8</v>
      </c>
      <c r="I45" s="6133">
        <v>0</v>
      </c>
      <c r="J45" s="6145">
        <f t="shared" si="9"/>
        <v>8</v>
      </c>
      <c r="K45" s="6143">
        <v>0</v>
      </c>
      <c r="L45" s="6133">
        <v>0</v>
      </c>
      <c r="M45" s="6145">
        <f t="shared" si="10"/>
        <v>0</v>
      </c>
      <c r="N45" s="6165">
        <f t="shared" si="11"/>
        <v>34</v>
      </c>
      <c r="O45" s="6166">
        <f t="shared" si="11"/>
        <v>0</v>
      </c>
      <c r="P45" s="6167">
        <f t="shared" si="12"/>
        <v>34</v>
      </c>
    </row>
    <row r="46" spans="1:16" ht="24.75" customHeight="1">
      <c r="A46" s="6158" t="s">
        <v>265</v>
      </c>
      <c r="B46" s="6164">
        <v>0</v>
      </c>
      <c r="C46" s="6133">
        <v>0</v>
      </c>
      <c r="D46" s="6145">
        <f t="shared" si="7"/>
        <v>0</v>
      </c>
      <c r="E46" s="6143">
        <v>0</v>
      </c>
      <c r="F46" s="6133">
        <v>0</v>
      </c>
      <c r="G46" s="6145">
        <f t="shared" si="8"/>
        <v>0</v>
      </c>
      <c r="H46" s="6143">
        <v>0</v>
      </c>
      <c r="I46" s="6133">
        <v>0</v>
      </c>
      <c r="J46" s="6145">
        <f t="shared" si="9"/>
        <v>0</v>
      </c>
      <c r="K46" s="6143">
        <v>12</v>
      </c>
      <c r="L46" s="6133">
        <v>0</v>
      </c>
      <c r="M46" s="6145">
        <f t="shared" si="10"/>
        <v>12</v>
      </c>
      <c r="N46" s="6165">
        <f t="shared" si="11"/>
        <v>12</v>
      </c>
      <c r="O46" s="6166">
        <f t="shared" si="11"/>
        <v>0</v>
      </c>
      <c r="P46" s="6167">
        <f t="shared" si="12"/>
        <v>12</v>
      </c>
    </row>
    <row r="47" spans="1:16" ht="26.25" customHeight="1">
      <c r="A47" s="6158" t="s">
        <v>269</v>
      </c>
      <c r="B47" s="6164">
        <v>0</v>
      </c>
      <c r="C47" s="6133">
        <v>0</v>
      </c>
      <c r="D47" s="6145">
        <v>0</v>
      </c>
      <c r="E47" s="6143">
        <v>0</v>
      </c>
      <c r="F47" s="6133">
        <v>0</v>
      </c>
      <c r="G47" s="6145">
        <f t="shared" si="8"/>
        <v>0</v>
      </c>
      <c r="H47" s="6143">
        <v>0</v>
      </c>
      <c r="I47" s="6133">
        <v>0</v>
      </c>
      <c r="J47" s="6145">
        <f t="shared" si="9"/>
        <v>0</v>
      </c>
      <c r="K47" s="6143">
        <v>1</v>
      </c>
      <c r="L47" s="6133">
        <v>0</v>
      </c>
      <c r="M47" s="6145">
        <f t="shared" si="10"/>
        <v>1</v>
      </c>
      <c r="N47" s="6165">
        <f t="shared" si="11"/>
        <v>1</v>
      </c>
      <c r="O47" s="6166">
        <f t="shared" si="11"/>
        <v>0</v>
      </c>
      <c r="P47" s="6167">
        <f t="shared" si="12"/>
        <v>1</v>
      </c>
    </row>
    <row r="48" spans="1:16" ht="27.75" customHeight="1">
      <c r="A48" s="6158" t="s">
        <v>266</v>
      </c>
      <c r="B48" s="6164">
        <v>0</v>
      </c>
      <c r="C48" s="6133">
        <v>0</v>
      </c>
      <c r="D48" s="6145">
        <f t="shared" si="7"/>
        <v>0</v>
      </c>
      <c r="E48" s="6143">
        <v>0</v>
      </c>
      <c r="F48" s="6133">
        <v>0</v>
      </c>
      <c r="G48" s="6145">
        <f t="shared" si="8"/>
        <v>0</v>
      </c>
      <c r="H48" s="6143">
        <v>0</v>
      </c>
      <c r="I48" s="6133">
        <v>0</v>
      </c>
      <c r="J48" s="6145">
        <f t="shared" si="9"/>
        <v>0</v>
      </c>
      <c r="K48" s="6143">
        <v>9</v>
      </c>
      <c r="L48" s="6133">
        <v>0</v>
      </c>
      <c r="M48" s="6145">
        <f t="shared" si="10"/>
        <v>9</v>
      </c>
      <c r="N48" s="6165">
        <f t="shared" si="11"/>
        <v>9</v>
      </c>
      <c r="O48" s="6166">
        <f t="shared" si="11"/>
        <v>0</v>
      </c>
      <c r="P48" s="6167">
        <f t="shared" si="12"/>
        <v>9</v>
      </c>
    </row>
    <row r="49" spans="1:16" ht="42.75" customHeight="1">
      <c r="A49" s="6144" t="s">
        <v>349</v>
      </c>
      <c r="B49" s="6164">
        <v>0</v>
      </c>
      <c r="C49" s="6133">
        <v>0</v>
      </c>
      <c r="D49" s="6145">
        <f t="shared" si="7"/>
        <v>0</v>
      </c>
      <c r="E49" s="6143">
        <v>1</v>
      </c>
      <c r="F49" s="6133">
        <v>0</v>
      </c>
      <c r="G49" s="6145">
        <f t="shared" si="8"/>
        <v>1</v>
      </c>
      <c r="H49" s="6143">
        <v>6</v>
      </c>
      <c r="I49" s="6133">
        <v>0</v>
      </c>
      <c r="J49" s="6145">
        <f t="shared" si="9"/>
        <v>6</v>
      </c>
      <c r="K49" s="6143">
        <v>0</v>
      </c>
      <c r="L49" s="6133">
        <v>0</v>
      </c>
      <c r="M49" s="6145">
        <f t="shared" si="10"/>
        <v>0</v>
      </c>
      <c r="N49" s="6165">
        <f t="shared" si="11"/>
        <v>7</v>
      </c>
      <c r="O49" s="6166">
        <f t="shared" si="11"/>
        <v>0</v>
      </c>
      <c r="P49" s="6167">
        <f t="shared" si="12"/>
        <v>7</v>
      </c>
    </row>
    <row r="50" spans="1:16" ht="27" customHeight="1" thickBot="1">
      <c r="A50" s="6158" t="s">
        <v>267</v>
      </c>
      <c r="B50" s="6168">
        <v>0</v>
      </c>
      <c r="C50" s="6169">
        <v>0</v>
      </c>
      <c r="D50" s="6170">
        <f t="shared" si="7"/>
        <v>0</v>
      </c>
      <c r="E50" s="6171">
        <v>0</v>
      </c>
      <c r="F50" s="6169">
        <v>0</v>
      </c>
      <c r="G50" s="6170">
        <f t="shared" si="8"/>
        <v>0</v>
      </c>
      <c r="H50" s="6171">
        <v>0</v>
      </c>
      <c r="I50" s="6169">
        <v>0</v>
      </c>
      <c r="J50" s="6170">
        <f t="shared" si="9"/>
        <v>0</v>
      </c>
      <c r="K50" s="6171">
        <v>8</v>
      </c>
      <c r="L50" s="6169">
        <v>0</v>
      </c>
      <c r="M50" s="6170">
        <f t="shared" si="10"/>
        <v>8</v>
      </c>
      <c r="N50" s="6172">
        <f t="shared" si="11"/>
        <v>8</v>
      </c>
      <c r="O50" s="6173">
        <f t="shared" si="11"/>
        <v>0</v>
      </c>
      <c r="P50" s="6174">
        <f t="shared" si="12"/>
        <v>8</v>
      </c>
    </row>
    <row r="51" spans="1:16" ht="25.5" customHeight="1" thickBot="1">
      <c r="A51" s="6153" t="s">
        <v>17</v>
      </c>
      <c r="B51" s="6132">
        <f t="shared" ref="B51:P51" si="13">SUM(B32:B50)</f>
        <v>175</v>
      </c>
      <c r="C51" s="6148">
        <f t="shared" si="13"/>
        <v>12</v>
      </c>
      <c r="D51" s="6149">
        <f t="shared" si="13"/>
        <v>187</v>
      </c>
      <c r="E51" s="6147">
        <f t="shared" si="13"/>
        <v>193</v>
      </c>
      <c r="F51" s="6148">
        <f t="shared" si="13"/>
        <v>2</v>
      </c>
      <c r="G51" s="6149">
        <f t="shared" si="13"/>
        <v>195</v>
      </c>
      <c r="H51" s="6147">
        <f t="shared" si="13"/>
        <v>153</v>
      </c>
      <c r="I51" s="6148">
        <f t="shared" si="13"/>
        <v>2</v>
      </c>
      <c r="J51" s="6149">
        <f t="shared" si="13"/>
        <v>155</v>
      </c>
      <c r="K51" s="6147">
        <f t="shared" si="13"/>
        <v>181</v>
      </c>
      <c r="L51" s="6148">
        <f t="shared" si="13"/>
        <v>6</v>
      </c>
      <c r="M51" s="6149">
        <f t="shared" si="13"/>
        <v>187</v>
      </c>
      <c r="N51" s="6147">
        <f t="shared" si="13"/>
        <v>702</v>
      </c>
      <c r="O51" s="6148">
        <f t="shared" si="13"/>
        <v>22</v>
      </c>
      <c r="P51" s="6149">
        <f t="shared" si="13"/>
        <v>724</v>
      </c>
    </row>
    <row r="52" spans="1:16" ht="30" customHeight="1" thickBot="1">
      <c r="A52" s="6154" t="s">
        <v>18</v>
      </c>
      <c r="B52" s="6138"/>
      <c r="C52" s="6138"/>
      <c r="D52" s="6138"/>
      <c r="E52" s="6151"/>
      <c r="F52" s="6151"/>
      <c r="G52" s="6151"/>
      <c r="H52" s="6151"/>
      <c r="I52" s="6151"/>
      <c r="J52" s="6151"/>
      <c r="K52" s="6151"/>
      <c r="L52" s="6151"/>
      <c r="M52" s="6151"/>
      <c r="N52" s="6139"/>
      <c r="O52" s="6139"/>
      <c r="P52" s="6140"/>
    </row>
    <row r="53" spans="1:16" ht="27" customHeight="1" thickBot="1">
      <c r="A53" s="6131" t="s">
        <v>259</v>
      </c>
      <c r="B53" s="6138"/>
      <c r="C53" s="6138"/>
      <c r="D53" s="6138"/>
      <c r="E53" s="6155"/>
      <c r="F53" s="6155"/>
      <c r="G53" s="6138"/>
      <c r="H53" s="6155"/>
      <c r="I53" s="6155"/>
      <c r="J53" s="6138"/>
      <c r="K53" s="6155"/>
      <c r="L53" s="6155"/>
      <c r="M53" s="6138"/>
      <c r="N53" s="6139"/>
      <c r="O53" s="6139"/>
      <c r="P53" s="6140"/>
    </row>
    <row r="54" spans="1:16" ht="69" customHeight="1" thickBot="1">
      <c r="A54" s="6157" t="s">
        <v>339</v>
      </c>
      <c r="B54" s="6159">
        <v>0</v>
      </c>
      <c r="C54" s="6160">
        <v>0</v>
      </c>
      <c r="D54" s="6141">
        <f>SUM(B54:C54)</f>
        <v>0</v>
      </c>
      <c r="E54" s="6161">
        <v>0</v>
      </c>
      <c r="F54" s="6160">
        <v>0</v>
      </c>
      <c r="G54" s="6141">
        <f>SUM(E54:F54)</f>
        <v>0</v>
      </c>
      <c r="H54" s="6161">
        <v>0</v>
      </c>
      <c r="I54" s="6160">
        <v>0</v>
      </c>
      <c r="J54" s="6141">
        <f>SUM(H54:I54)</f>
        <v>0</v>
      </c>
      <c r="K54" s="6176">
        <v>0</v>
      </c>
      <c r="L54" s="6177">
        <v>0</v>
      </c>
      <c r="M54" s="6141">
        <f>SUM(K54:L54)</f>
        <v>0</v>
      </c>
      <c r="N54" s="6162">
        <f>SUM(B54,E54,H54,K54)</f>
        <v>0</v>
      </c>
      <c r="O54" s="6163">
        <f>SUM(C54,F54,I54,L54)</f>
        <v>0</v>
      </c>
      <c r="P54" s="6142">
        <f>SUM(D54,G54,J54,M54)</f>
        <v>0</v>
      </c>
    </row>
    <row r="55" spans="1:16" ht="29.25" customHeight="1">
      <c r="A55" s="6157" t="s">
        <v>260</v>
      </c>
      <c r="B55" s="6164">
        <v>0</v>
      </c>
      <c r="C55" s="6133">
        <v>0</v>
      </c>
      <c r="D55" s="6145">
        <f t="shared" ref="D55:D71" si="14">SUM(B55:C55)</f>
        <v>0</v>
      </c>
      <c r="E55" s="6143">
        <v>0</v>
      </c>
      <c r="F55" s="6133">
        <v>0</v>
      </c>
      <c r="G55" s="6145">
        <f t="shared" ref="G55:G71" si="15">SUM(E55:F55)</f>
        <v>0</v>
      </c>
      <c r="H55" s="6143">
        <v>0</v>
      </c>
      <c r="I55" s="6133">
        <v>0</v>
      </c>
      <c r="J55" s="6145">
        <f t="shared" ref="J55:J71" si="16">SUM(H55:I55)</f>
        <v>0</v>
      </c>
      <c r="K55" s="6156">
        <v>0</v>
      </c>
      <c r="L55" s="6135">
        <v>0</v>
      </c>
      <c r="M55" s="6145">
        <f t="shared" ref="M55:M71" si="17">SUM(K55:L55)</f>
        <v>0</v>
      </c>
      <c r="N55" s="6165">
        <f t="shared" ref="N55:P71" si="18">SUM(B55,E55,H55,K55)</f>
        <v>0</v>
      </c>
      <c r="O55" s="6166">
        <f t="shared" si="18"/>
        <v>0</v>
      </c>
      <c r="P55" s="6167">
        <f t="shared" si="18"/>
        <v>0</v>
      </c>
    </row>
    <row r="56" spans="1:16" ht="60.75">
      <c r="A56" s="6158" t="s">
        <v>340</v>
      </c>
      <c r="B56" s="6164">
        <v>0</v>
      </c>
      <c r="C56" s="6133">
        <v>0</v>
      </c>
      <c r="D56" s="6145">
        <f t="shared" si="14"/>
        <v>0</v>
      </c>
      <c r="E56" s="6143">
        <v>0</v>
      </c>
      <c r="F56" s="6133">
        <v>0</v>
      </c>
      <c r="G56" s="6145">
        <f t="shared" si="15"/>
        <v>0</v>
      </c>
      <c r="H56" s="6143">
        <v>0</v>
      </c>
      <c r="I56" s="6133">
        <v>0</v>
      </c>
      <c r="J56" s="6145">
        <f t="shared" si="16"/>
        <v>0</v>
      </c>
      <c r="K56" s="6156">
        <v>0</v>
      </c>
      <c r="L56" s="6135">
        <v>0</v>
      </c>
      <c r="M56" s="6145">
        <f t="shared" si="17"/>
        <v>0</v>
      </c>
      <c r="N56" s="6165">
        <f t="shared" si="18"/>
        <v>0</v>
      </c>
      <c r="O56" s="6166">
        <f t="shared" si="18"/>
        <v>0</v>
      </c>
      <c r="P56" s="6167">
        <f t="shared" si="18"/>
        <v>0</v>
      </c>
    </row>
    <row r="57" spans="1:16" ht="21" thickBot="1">
      <c r="A57" s="6158" t="s">
        <v>341</v>
      </c>
      <c r="B57" s="6164">
        <v>0</v>
      </c>
      <c r="C57" s="6133">
        <v>0</v>
      </c>
      <c r="D57" s="6145">
        <f t="shared" si="14"/>
        <v>0</v>
      </c>
      <c r="E57" s="6143">
        <v>0</v>
      </c>
      <c r="F57" s="6133">
        <v>0</v>
      </c>
      <c r="G57" s="6145">
        <f t="shared" si="15"/>
        <v>0</v>
      </c>
      <c r="H57" s="6143">
        <v>0</v>
      </c>
      <c r="I57" s="6133">
        <v>0</v>
      </c>
      <c r="J57" s="6145">
        <f t="shared" si="16"/>
        <v>0</v>
      </c>
      <c r="K57" s="6156">
        <v>0</v>
      </c>
      <c r="L57" s="6135">
        <v>0</v>
      </c>
      <c r="M57" s="6145">
        <f t="shared" si="17"/>
        <v>0</v>
      </c>
      <c r="N57" s="6165">
        <f t="shared" si="18"/>
        <v>0</v>
      </c>
      <c r="O57" s="6166">
        <f t="shared" si="18"/>
        <v>0</v>
      </c>
      <c r="P57" s="6167">
        <f t="shared" si="18"/>
        <v>0</v>
      </c>
    </row>
    <row r="58" spans="1:16" ht="66" customHeight="1">
      <c r="A58" s="6157" t="s">
        <v>342</v>
      </c>
      <c r="B58" s="6164">
        <v>2</v>
      </c>
      <c r="C58" s="6133">
        <v>0</v>
      </c>
      <c r="D58" s="6145">
        <f t="shared" si="14"/>
        <v>2</v>
      </c>
      <c r="E58" s="6143">
        <v>0</v>
      </c>
      <c r="F58" s="6133">
        <v>0</v>
      </c>
      <c r="G58" s="6145">
        <f t="shared" si="15"/>
        <v>0</v>
      </c>
      <c r="H58" s="6143">
        <v>0</v>
      </c>
      <c r="I58" s="6133">
        <v>0</v>
      </c>
      <c r="J58" s="6145">
        <f t="shared" si="16"/>
        <v>0</v>
      </c>
      <c r="K58" s="6156">
        <v>0</v>
      </c>
      <c r="L58" s="6135">
        <v>0</v>
      </c>
      <c r="M58" s="6145">
        <f t="shared" si="17"/>
        <v>0</v>
      </c>
      <c r="N58" s="6165">
        <f t="shared" si="18"/>
        <v>2</v>
      </c>
      <c r="O58" s="6166">
        <f t="shared" si="18"/>
        <v>0</v>
      </c>
      <c r="P58" s="6167">
        <f t="shared" si="18"/>
        <v>2</v>
      </c>
    </row>
    <row r="59" spans="1:16" ht="26.25" customHeight="1">
      <c r="A59" s="6158" t="s">
        <v>261</v>
      </c>
      <c r="B59" s="6164">
        <v>0</v>
      </c>
      <c r="C59" s="6133">
        <v>0</v>
      </c>
      <c r="D59" s="6145">
        <f t="shared" si="14"/>
        <v>0</v>
      </c>
      <c r="E59" s="6143">
        <v>0</v>
      </c>
      <c r="F59" s="6133">
        <v>0</v>
      </c>
      <c r="G59" s="6145">
        <f t="shared" si="15"/>
        <v>0</v>
      </c>
      <c r="H59" s="6143">
        <v>0</v>
      </c>
      <c r="I59" s="6133">
        <v>0</v>
      </c>
      <c r="J59" s="6145">
        <f t="shared" si="16"/>
        <v>0</v>
      </c>
      <c r="K59" s="6156">
        <v>0</v>
      </c>
      <c r="L59" s="6135">
        <v>0</v>
      </c>
      <c r="M59" s="6145">
        <f t="shared" si="17"/>
        <v>0</v>
      </c>
      <c r="N59" s="6165">
        <f t="shared" si="18"/>
        <v>0</v>
      </c>
      <c r="O59" s="6166">
        <f t="shared" si="18"/>
        <v>0</v>
      </c>
      <c r="P59" s="6167">
        <f t="shared" si="18"/>
        <v>0</v>
      </c>
    </row>
    <row r="60" spans="1:16" ht="60.75">
      <c r="A60" s="6158" t="s">
        <v>343</v>
      </c>
      <c r="B60" s="6164">
        <v>0</v>
      </c>
      <c r="C60" s="6133">
        <v>0</v>
      </c>
      <c r="D60" s="6145">
        <f t="shared" si="14"/>
        <v>0</v>
      </c>
      <c r="E60" s="6143">
        <v>1</v>
      </c>
      <c r="F60" s="6133">
        <v>0</v>
      </c>
      <c r="G60" s="6145">
        <f t="shared" si="15"/>
        <v>1</v>
      </c>
      <c r="H60" s="6143">
        <v>0</v>
      </c>
      <c r="I60" s="6133">
        <v>0</v>
      </c>
      <c r="J60" s="6145">
        <f t="shared" si="16"/>
        <v>0</v>
      </c>
      <c r="K60" s="6156">
        <v>0</v>
      </c>
      <c r="L60" s="6135">
        <v>0</v>
      </c>
      <c r="M60" s="6145">
        <f t="shared" si="17"/>
        <v>0</v>
      </c>
      <c r="N60" s="6165">
        <f t="shared" si="18"/>
        <v>1</v>
      </c>
      <c r="O60" s="6166">
        <f t="shared" si="18"/>
        <v>0</v>
      </c>
      <c r="P60" s="6167">
        <f t="shared" si="18"/>
        <v>1</v>
      </c>
    </row>
    <row r="61" spans="1:16">
      <c r="A61" s="6158" t="s">
        <v>262</v>
      </c>
      <c r="B61" s="6164">
        <v>0</v>
      </c>
      <c r="C61" s="6133">
        <v>0</v>
      </c>
      <c r="D61" s="6145">
        <f t="shared" si="14"/>
        <v>0</v>
      </c>
      <c r="E61" s="6143">
        <v>0</v>
      </c>
      <c r="F61" s="6133">
        <v>0</v>
      </c>
      <c r="G61" s="6145">
        <f t="shared" si="15"/>
        <v>0</v>
      </c>
      <c r="H61" s="6143">
        <v>0</v>
      </c>
      <c r="I61" s="6133">
        <v>0</v>
      </c>
      <c r="J61" s="6145">
        <f t="shared" si="16"/>
        <v>0</v>
      </c>
      <c r="K61" s="6156">
        <v>0</v>
      </c>
      <c r="L61" s="6135">
        <v>0</v>
      </c>
      <c r="M61" s="6145">
        <f t="shared" si="17"/>
        <v>0</v>
      </c>
      <c r="N61" s="6165">
        <f t="shared" si="18"/>
        <v>0</v>
      </c>
      <c r="O61" s="6166">
        <f t="shared" si="18"/>
        <v>0</v>
      </c>
      <c r="P61" s="6167">
        <f t="shared" si="18"/>
        <v>0</v>
      </c>
    </row>
    <row r="62" spans="1:16">
      <c r="A62" s="6158" t="s">
        <v>344</v>
      </c>
      <c r="B62" s="6164">
        <v>0</v>
      </c>
      <c r="C62" s="6133">
        <v>0</v>
      </c>
      <c r="D62" s="6145">
        <f t="shared" si="14"/>
        <v>0</v>
      </c>
      <c r="E62" s="6143">
        <v>0</v>
      </c>
      <c r="F62" s="6133">
        <v>0</v>
      </c>
      <c r="G62" s="6145">
        <f t="shared" si="15"/>
        <v>0</v>
      </c>
      <c r="H62" s="6143">
        <v>0</v>
      </c>
      <c r="I62" s="6133">
        <v>0</v>
      </c>
      <c r="J62" s="6145">
        <f t="shared" si="16"/>
        <v>0</v>
      </c>
      <c r="K62" s="6156">
        <v>1</v>
      </c>
      <c r="L62" s="6135">
        <v>0</v>
      </c>
      <c r="M62" s="6145">
        <f t="shared" si="17"/>
        <v>1</v>
      </c>
      <c r="N62" s="6165">
        <f t="shared" si="18"/>
        <v>1</v>
      </c>
      <c r="O62" s="6166">
        <f t="shared" si="18"/>
        <v>0</v>
      </c>
      <c r="P62" s="6167">
        <f t="shared" si="18"/>
        <v>1</v>
      </c>
    </row>
    <row r="63" spans="1:16" ht="48" customHeight="1">
      <c r="A63" s="6144" t="s">
        <v>345</v>
      </c>
      <c r="B63" s="6164">
        <v>0</v>
      </c>
      <c r="C63" s="6133">
        <v>0</v>
      </c>
      <c r="D63" s="6145">
        <f t="shared" si="14"/>
        <v>0</v>
      </c>
      <c r="E63" s="6143">
        <v>0</v>
      </c>
      <c r="F63" s="6133">
        <v>0</v>
      </c>
      <c r="G63" s="6145">
        <f t="shared" si="15"/>
        <v>0</v>
      </c>
      <c r="H63" s="6143">
        <v>0</v>
      </c>
      <c r="I63" s="6133">
        <v>0</v>
      </c>
      <c r="J63" s="6145">
        <f t="shared" si="16"/>
        <v>0</v>
      </c>
      <c r="K63" s="6156">
        <v>0</v>
      </c>
      <c r="L63" s="6135">
        <v>0</v>
      </c>
      <c r="M63" s="6145">
        <f t="shared" si="17"/>
        <v>0</v>
      </c>
      <c r="N63" s="6165">
        <f t="shared" si="18"/>
        <v>0</v>
      </c>
      <c r="O63" s="6166">
        <f t="shared" si="18"/>
        <v>0</v>
      </c>
      <c r="P63" s="6167">
        <f t="shared" si="18"/>
        <v>0</v>
      </c>
    </row>
    <row r="64" spans="1:16" ht="20.25" hidden="1" customHeight="1">
      <c r="A64" s="6158" t="s">
        <v>346</v>
      </c>
      <c r="B64" s="6164">
        <v>0</v>
      </c>
      <c r="C64" s="6133">
        <v>0</v>
      </c>
      <c r="D64" s="6145">
        <f t="shared" si="14"/>
        <v>0</v>
      </c>
      <c r="E64" s="6143">
        <v>1</v>
      </c>
      <c r="F64" s="6133">
        <v>0</v>
      </c>
      <c r="G64" s="6145">
        <f t="shared" si="15"/>
        <v>1</v>
      </c>
      <c r="H64" s="6143">
        <v>0</v>
      </c>
      <c r="I64" s="6133">
        <v>0</v>
      </c>
      <c r="J64" s="6145">
        <f t="shared" si="16"/>
        <v>0</v>
      </c>
      <c r="K64" s="6156">
        <v>0</v>
      </c>
      <c r="L64" s="6135">
        <v>0</v>
      </c>
      <c r="M64" s="6145">
        <f t="shared" si="17"/>
        <v>0</v>
      </c>
      <c r="N64" s="6165">
        <f t="shared" si="18"/>
        <v>1</v>
      </c>
      <c r="O64" s="6166">
        <f t="shared" si="18"/>
        <v>0</v>
      </c>
      <c r="P64" s="6167">
        <f t="shared" si="18"/>
        <v>1</v>
      </c>
    </row>
    <row r="65" spans="1:16" ht="45.75" customHeight="1">
      <c r="A65" s="6144" t="s">
        <v>347</v>
      </c>
      <c r="B65" s="6164">
        <v>0</v>
      </c>
      <c r="C65" s="6133">
        <v>0</v>
      </c>
      <c r="D65" s="6145">
        <f t="shared" si="14"/>
        <v>0</v>
      </c>
      <c r="E65" s="6143">
        <v>0</v>
      </c>
      <c r="F65" s="6133">
        <v>0</v>
      </c>
      <c r="G65" s="6145">
        <f t="shared" si="15"/>
        <v>0</v>
      </c>
      <c r="H65" s="6143">
        <v>0</v>
      </c>
      <c r="I65" s="6133">
        <v>0</v>
      </c>
      <c r="J65" s="6145">
        <f t="shared" si="16"/>
        <v>0</v>
      </c>
      <c r="K65" s="6156">
        <v>0</v>
      </c>
      <c r="L65" s="6135">
        <v>0</v>
      </c>
      <c r="M65" s="6145">
        <f t="shared" si="17"/>
        <v>0</v>
      </c>
      <c r="N65" s="6165">
        <f t="shared" si="18"/>
        <v>0</v>
      </c>
      <c r="O65" s="6166">
        <f t="shared" si="18"/>
        <v>0</v>
      </c>
      <c r="P65" s="6167">
        <f t="shared" si="18"/>
        <v>0</v>
      </c>
    </row>
    <row r="66" spans="1:16">
      <c r="A66" s="6158" t="s">
        <v>264</v>
      </c>
      <c r="B66" s="6164">
        <v>0</v>
      </c>
      <c r="C66" s="6133">
        <v>0</v>
      </c>
      <c r="D66" s="6145">
        <f t="shared" si="14"/>
        <v>0</v>
      </c>
      <c r="E66" s="6143">
        <v>0</v>
      </c>
      <c r="F66" s="6133">
        <v>0</v>
      </c>
      <c r="G66" s="6145">
        <f t="shared" si="15"/>
        <v>0</v>
      </c>
      <c r="H66" s="6143">
        <v>0</v>
      </c>
      <c r="I66" s="6133">
        <v>0</v>
      </c>
      <c r="J66" s="6145">
        <f t="shared" si="16"/>
        <v>0</v>
      </c>
      <c r="K66" s="6156">
        <v>0</v>
      </c>
      <c r="L66" s="6135">
        <v>0</v>
      </c>
      <c r="M66" s="6145">
        <f t="shared" si="17"/>
        <v>0</v>
      </c>
      <c r="N66" s="6165">
        <f t="shared" si="18"/>
        <v>0</v>
      </c>
      <c r="O66" s="6166">
        <f t="shared" si="18"/>
        <v>0</v>
      </c>
      <c r="P66" s="6167">
        <f t="shared" si="18"/>
        <v>0</v>
      </c>
    </row>
    <row r="67" spans="1:16" ht="38.25" customHeight="1">
      <c r="A67" s="6144" t="s">
        <v>348</v>
      </c>
      <c r="B67" s="6164">
        <v>0</v>
      </c>
      <c r="C67" s="6133">
        <v>0</v>
      </c>
      <c r="D67" s="6145">
        <f t="shared" si="14"/>
        <v>0</v>
      </c>
      <c r="E67" s="6143">
        <v>1</v>
      </c>
      <c r="F67" s="6133">
        <v>0</v>
      </c>
      <c r="G67" s="6145">
        <f t="shared" si="15"/>
        <v>1</v>
      </c>
      <c r="H67" s="6143">
        <v>0</v>
      </c>
      <c r="I67" s="6133">
        <v>0</v>
      </c>
      <c r="J67" s="6145">
        <f t="shared" si="16"/>
        <v>0</v>
      </c>
      <c r="K67" s="6156">
        <v>0</v>
      </c>
      <c r="L67" s="6135">
        <v>0</v>
      </c>
      <c r="M67" s="6145">
        <f t="shared" si="17"/>
        <v>0</v>
      </c>
      <c r="N67" s="6165">
        <f t="shared" si="18"/>
        <v>1</v>
      </c>
      <c r="O67" s="6166">
        <f t="shared" si="18"/>
        <v>0</v>
      </c>
      <c r="P67" s="6167">
        <f t="shared" si="18"/>
        <v>1</v>
      </c>
    </row>
    <row r="68" spans="1:16" ht="33" customHeight="1">
      <c r="A68" s="6158" t="s">
        <v>265</v>
      </c>
      <c r="B68" s="6164">
        <v>0</v>
      </c>
      <c r="C68" s="6133">
        <v>0</v>
      </c>
      <c r="D68" s="6145">
        <f t="shared" si="14"/>
        <v>0</v>
      </c>
      <c r="E68" s="6143">
        <v>0</v>
      </c>
      <c r="F68" s="6133">
        <v>0</v>
      </c>
      <c r="G68" s="6145">
        <f t="shared" si="15"/>
        <v>0</v>
      </c>
      <c r="H68" s="6143">
        <v>0</v>
      </c>
      <c r="I68" s="6133">
        <v>0</v>
      </c>
      <c r="J68" s="6145">
        <f t="shared" si="16"/>
        <v>0</v>
      </c>
      <c r="K68" s="6156">
        <v>0</v>
      </c>
      <c r="L68" s="6135">
        <v>0</v>
      </c>
      <c r="M68" s="6145">
        <f t="shared" si="17"/>
        <v>0</v>
      </c>
      <c r="N68" s="6165">
        <f t="shared" si="18"/>
        <v>0</v>
      </c>
      <c r="O68" s="6166">
        <f t="shared" si="18"/>
        <v>0</v>
      </c>
      <c r="P68" s="6167">
        <f t="shared" si="18"/>
        <v>0</v>
      </c>
    </row>
    <row r="69" spans="1:16" ht="26.25" customHeight="1">
      <c r="A69" s="6158" t="s">
        <v>266</v>
      </c>
      <c r="B69" s="6164">
        <v>0</v>
      </c>
      <c r="C69" s="6133">
        <v>0</v>
      </c>
      <c r="D69" s="6145">
        <f t="shared" si="14"/>
        <v>0</v>
      </c>
      <c r="E69" s="6143">
        <v>0</v>
      </c>
      <c r="F69" s="6133">
        <v>0</v>
      </c>
      <c r="G69" s="6145">
        <f t="shared" si="15"/>
        <v>0</v>
      </c>
      <c r="H69" s="6143">
        <v>0</v>
      </c>
      <c r="I69" s="6133">
        <v>0</v>
      </c>
      <c r="J69" s="6145">
        <f t="shared" si="16"/>
        <v>0</v>
      </c>
      <c r="K69" s="6156">
        <v>0</v>
      </c>
      <c r="L69" s="6135">
        <v>0</v>
      </c>
      <c r="M69" s="6145">
        <f t="shared" si="17"/>
        <v>0</v>
      </c>
      <c r="N69" s="6165">
        <f t="shared" si="18"/>
        <v>0</v>
      </c>
      <c r="O69" s="6166">
        <f t="shared" si="18"/>
        <v>0</v>
      </c>
      <c r="P69" s="6167">
        <f t="shared" si="18"/>
        <v>0</v>
      </c>
    </row>
    <row r="70" spans="1:16" ht="52.5" customHeight="1">
      <c r="A70" s="6144" t="s">
        <v>349</v>
      </c>
      <c r="B70" s="6164">
        <v>0</v>
      </c>
      <c r="C70" s="6133">
        <v>0</v>
      </c>
      <c r="D70" s="6145">
        <f t="shared" si="14"/>
        <v>0</v>
      </c>
      <c r="E70" s="6143">
        <v>0</v>
      </c>
      <c r="F70" s="6133">
        <v>0</v>
      </c>
      <c r="G70" s="6145">
        <f t="shared" si="15"/>
        <v>0</v>
      </c>
      <c r="H70" s="6143">
        <v>0</v>
      </c>
      <c r="I70" s="6133">
        <v>0</v>
      </c>
      <c r="J70" s="6145">
        <f t="shared" si="16"/>
        <v>0</v>
      </c>
      <c r="K70" s="6156">
        <v>0</v>
      </c>
      <c r="L70" s="6135">
        <v>0</v>
      </c>
      <c r="M70" s="6145">
        <f t="shared" si="17"/>
        <v>0</v>
      </c>
      <c r="N70" s="6165">
        <f t="shared" si="18"/>
        <v>0</v>
      </c>
      <c r="O70" s="6166">
        <f t="shared" si="18"/>
        <v>0</v>
      </c>
      <c r="P70" s="6167">
        <f t="shared" si="18"/>
        <v>0</v>
      </c>
    </row>
    <row r="71" spans="1:16" ht="27" customHeight="1" thickBot="1">
      <c r="A71" s="6158" t="s">
        <v>267</v>
      </c>
      <c r="B71" s="6164">
        <v>0</v>
      </c>
      <c r="C71" s="6133">
        <v>0</v>
      </c>
      <c r="D71" s="6145">
        <f t="shared" si="14"/>
        <v>0</v>
      </c>
      <c r="E71" s="6143">
        <v>0</v>
      </c>
      <c r="F71" s="6133">
        <v>0</v>
      </c>
      <c r="G71" s="6145">
        <f t="shared" si="15"/>
        <v>0</v>
      </c>
      <c r="H71" s="6143">
        <v>0</v>
      </c>
      <c r="I71" s="6133">
        <v>0</v>
      </c>
      <c r="J71" s="6145">
        <f t="shared" si="16"/>
        <v>0</v>
      </c>
      <c r="K71" s="6156">
        <v>0</v>
      </c>
      <c r="L71" s="6135">
        <v>0</v>
      </c>
      <c r="M71" s="6145">
        <f t="shared" si="17"/>
        <v>0</v>
      </c>
      <c r="N71" s="6165">
        <f t="shared" si="18"/>
        <v>0</v>
      </c>
      <c r="O71" s="6166">
        <f t="shared" si="18"/>
        <v>0</v>
      </c>
      <c r="P71" s="6167">
        <f t="shared" si="18"/>
        <v>0</v>
      </c>
    </row>
    <row r="72" spans="1:16" ht="39" customHeight="1" thickBot="1">
      <c r="A72" s="6175" t="s">
        <v>19</v>
      </c>
      <c r="B72" s="6178">
        <f t="shared" ref="B72:P72" si="19">SUM(B54:B71)</f>
        <v>2</v>
      </c>
      <c r="C72" s="6179">
        <f t="shared" si="19"/>
        <v>0</v>
      </c>
      <c r="D72" s="6170">
        <f t="shared" si="19"/>
        <v>2</v>
      </c>
      <c r="E72" s="6180">
        <f t="shared" si="19"/>
        <v>3</v>
      </c>
      <c r="F72" s="6179">
        <f t="shared" si="19"/>
        <v>0</v>
      </c>
      <c r="G72" s="6170">
        <f t="shared" si="19"/>
        <v>3</v>
      </c>
      <c r="H72" s="6180">
        <f t="shared" si="19"/>
        <v>0</v>
      </c>
      <c r="I72" s="6179">
        <f t="shared" si="19"/>
        <v>0</v>
      </c>
      <c r="J72" s="6170">
        <f t="shared" si="19"/>
        <v>0</v>
      </c>
      <c r="K72" s="6180">
        <f t="shared" si="19"/>
        <v>1</v>
      </c>
      <c r="L72" s="6179">
        <f t="shared" si="19"/>
        <v>0</v>
      </c>
      <c r="M72" s="6170">
        <f t="shared" si="19"/>
        <v>1</v>
      </c>
      <c r="N72" s="6180">
        <f t="shared" si="19"/>
        <v>6</v>
      </c>
      <c r="O72" s="6179">
        <f t="shared" si="19"/>
        <v>0</v>
      </c>
      <c r="P72" s="6170">
        <f t="shared" si="19"/>
        <v>6</v>
      </c>
    </row>
    <row r="73" spans="1:16" ht="34.5" customHeight="1" thickBot="1">
      <c r="A73" s="3708" t="s">
        <v>221</v>
      </c>
      <c r="B73" s="4033">
        <f t="shared" ref="B73:P73" si="20">B72+B51</f>
        <v>177</v>
      </c>
      <c r="C73" s="4034">
        <f t="shared" si="20"/>
        <v>12</v>
      </c>
      <c r="D73" s="4035">
        <f t="shared" si="20"/>
        <v>189</v>
      </c>
      <c r="E73" s="4036">
        <f t="shared" si="20"/>
        <v>196</v>
      </c>
      <c r="F73" s="4034">
        <f t="shared" si="20"/>
        <v>2</v>
      </c>
      <c r="G73" s="4035">
        <f t="shared" si="20"/>
        <v>198</v>
      </c>
      <c r="H73" s="4036">
        <f t="shared" si="20"/>
        <v>153</v>
      </c>
      <c r="I73" s="4034">
        <f t="shared" si="20"/>
        <v>2</v>
      </c>
      <c r="J73" s="4035">
        <f t="shared" si="20"/>
        <v>155</v>
      </c>
      <c r="K73" s="4036">
        <f t="shared" si="20"/>
        <v>182</v>
      </c>
      <c r="L73" s="4034">
        <f t="shared" si="20"/>
        <v>6</v>
      </c>
      <c r="M73" s="4035">
        <f t="shared" si="20"/>
        <v>188</v>
      </c>
      <c r="N73" s="4036">
        <f t="shared" si="20"/>
        <v>708</v>
      </c>
      <c r="O73" s="4034">
        <f t="shared" si="20"/>
        <v>22</v>
      </c>
      <c r="P73" s="4035">
        <f t="shared" si="20"/>
        <v>730</v>
      </c>
    </row>
    <row r="74" spans="1:16">
      <c r="A74" s="2641"/>
      <c r="B74" s="2642"/>
      <c r="C74" s="2642"/>
      <c r="D74" s="2642"/>
      <c r="E74" s="2642"/>
      <c r="F74" s="2642"/>
      <c r="G74" s="2642"/>
      <c r="H74" s="2642"/>
      <c r="I74" s="2642"/>
      <c r="J74" s="2642"/>
      <c r="K74" s="2642"/>
      <c r="L74" s="2642"/>
      <c r="M74" s="2642"/>
      <c r="N74" s="2642"/>
      <c r="O74" s="2642"/>
      <c r="P74" s="2642"/>
    </row>
    <row r="78" spans="1:16" ht="42.75" customHeight="1"/>
    <row r="79" spans="1:16" ht="57" customHeight="1"/>
    <row r="80" spans="1:16" ht="57" customHeight="1"/>
    <row r="81" spans="20:20" ht="30.75" customHeight="1">
      <c r="T81" s="39" t="s">
        <v>28</v>
      </c>
    </row>
    <row r="89" spans="20:20" ht="39" customHeight="1"/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27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34"/>
  <sheetViews>
    <sheetView zoomScale="50" zoomScaleNormal="50" workbookViewId="0">
      <selection activeCell="M41" sqref="M41"/>
    </sheetView>
  </sheetViews>
  <sheetFormatPr defaultRowHeight="20.25"/>
  <cols>
    <col min="1" max="1" width="97.5703125" style="27" customWidth="1"/>
    <col min="2" max="8" width="9.42578125" style="27" customWidth="1"/>
    <col min="9" max="9" width="11.42578125" style="27" customWidth="1"/>
    <col min="10" max="13" width="9.42578125" style="27" customWidth="1"/>
    <col min="14" max="15" width="10.28515625" style="27" customWidth="1"/>
    <col min="16" max="16" width="10.85546875" style="27" customWidth="1"/>
    <col min="17" max="17" width="11" style="27" bestFit="1" customWidth="1"/>
    <col min="18" max="18" width="10.85546875" style="27" customWidth="1"/>
    <col min="19" max="19" width="12.5703125" style="34" customWidth="1"/>
    <col min="20" max="21" width="9.140625" style="27"/>
    <col min="22" max="22" width="9.140625" style="27" customWidth="1"/>
    <col min="23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6394" t="s">
        <v>350</v>
      </c>
      <c r="B1" s="6394"/>
      <c r="C1" s="6394"/>
      <c r="D1" s="6394"/>
      <c r="E1" s="6394"/>
      <c r="F1" s="6394"/>
      <c r="G1" s="6394"/>
      <c r="H1" s="6394"/>
      <c r="I1" s="6394"/>
      <c r="J1" s="6394"/>
      <c r="K1" s="6394"/>
      <c r="L1" s="6394"/>
      <c r="M1" s="6394"/>
      <c r="N1" s="6394"/>
      <c r="O1" s="6394"/>
      <c r="P1" s="6394"/>
      <c r="Q1" s="6394"/>
      <c r="R1" s="6394"/>
      <c r="S1" s="6394"/>
    </row>
    <row r="2" spans="1:28" ht="27.75" customHeight="1">
      <c r="A2" s="7341" t="s">
        <v>426</v>
      </c>
      <c r="B2" s="7341"/>
      <c r="C2" s="7341"/>
      <c r="D2" s="7341"/>
      <c r="E2" s="7341"/>
      <c r="F2" s="7341"/>
      <c r="G2" s="7341"/>
      <c r="H2" s="7341"/>
      <c r="I2" s="7341"/>
      <c r="J2" s="7341"/>
      <c r="K2" s="7341"/>
      <c r="L2" s="7341"/>
      <c r="M2" s="7341"/>
      <c r="N2" s="7341"/>
      <c r="O2" s="7341"/>
      <c r="P2" s="7341"/>
      <c r="Q2" s="7341"/>
      <c r="R2" s="7341"/>
      <c r="S2" s="7341"/>
    </row>
    <row r="3" spans="1:28" ht="15" customHeight="1" thickBot="1">
      <c r="A3" s="3706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7342" t="s">
        <v>1</v>
      </c>
      <c r="B4" s="7345" t="s">
        <v>2</v>
      </c>
      <c r="C4" s="7346"/>
      <c r="D4" s="7346"/>
      <c r="E4" s="7345" t="s">
        <v>3</v>
      </c>
      <c r="F4" s="7346"/>
      <c r="G4" s="7348"/>
      <c r="H4" s="7352" t="s">
        <v>4</v>
      </c>
      <c r="I4" s="7346"/>
      <c r="J4" s="7346"/>
      <c r="K4" s="7345" t="s">
        <v>5</v>
      </c>
      <c r="L4" s="7346"/>
      <c r="M4" s="7348"/>
      <c r="N4" s="7345">
        <v>5</v>
      </c>
      <c r="O4" s="7346"/>
      <c r="P4" s="7346"/>
      <c r="Q4" s="7356" t="s">
        <v>22</v>
      </c>
      <c r="R4" s="7357"/>
      <c r="S4" s="7358"/>
    </row>
    <row r="5" spans="1:28" ht="21" customHeight="1" thickBot="1">
      <c r="A5" s="7343"/>
      <c r="B5" s="7347"/>
      <c r="C5" s="6401"/>
      <c r="D5" s="6401"/>
      <c r="E5" s="7349"/>
      <c r="F5" s="7350"/>
      <c r="G5" s="7351"/>
      <c r="H5" s="7350"/>
      <c r="I5" s="7350"/>
      <c r="J5" s="7350"/>
      <c r="K5" s="7353"/>
      <c r="L5" s="7354"/>
      <c r="M5" s="7355"/>
      <c r="N5" s="7347"/>
      <c r="O5" s="6401"/>
      <c r="P5" s="6401"/>
      <c r="Q5" s="7359"/>
      <c r="R5" s="7360"/>
      <c r="S5" s="7361"/>
    </row>
    <row r="6" spans="1:28" ht="174" customHeight="1" thickBot="1">
      <c r="A6" s="7344"/>
      <c r="B6" s="2648" t="s">
        <v>7</v>
      </c>
      <c r="C6" s="2648" t="s">
        <v>8</v>
      </c>
      <c r="D6" s="2648" t="s">
        <v>9</v>
      </c>
      <c r="E6" s="2648" t="s">
        <v>7</v>
      </c>
      <c r="F6" s="2648" t="s">
        <v>8</v>
      </c>
      <c r="G6" s="2648" t="s">
        <v>9</v>
      </c>
      <c r="H6" s="2648" t="s">
        <v>7</v>
      </c>
      <c r="I6" s="2648" t="s">
        <v>8</v>
      </c>
      <c r="J6" s="2648" t="s">
        <v>9</v>
      </c>
      <c r="K6" s="2648" t="s">
        <v>7</v>
      </c>
      <c r="L6" s="2648" t="s">
        <v>8</v>
      </c>
      <c r="M6" s="2648" t="s">
        <v>9</v>
      </c>
      <c r="N6" s="2648" t="s">
        <v>7</v>
      </c>
      <c r="O6" s="2648" t="s">
        <v>8</v>
      </c>
      <c r="P6" s="2648" t="s">
        <v>9</v>
      </c>
      <c r="Q6" s="2648" t="s">
        <v>7</v>
      </c>
      <c r="R6" s="2648" t="s">
        <v>8</v>
      </c>
      <c r="S6" s="2649" t="s">
        <v>9</v>
      </c>
    </row>
    <row r="7" spans="1:28" ht="34.5" customHeight="1" thickBot="1">
      <c r="A7" s="2663" t="s">
        <v>10</v>
      </c>
      <c r="B7" s="2667"/>
      <c r="C7" s="2655"/>
      <c r="D7" s="6181"/>
      <c r="E7" s="6209"/>
      <c r="F7" s="6210"/>
      <c r="G7" s="6211"/>
      <c r="H7" s="6194"/>
      <c r="I7" s="6252"/>
      <c r="J7" s="6270"/>
      <c r="K7" s="6210"/>
      <c r="L7" s="6210"/>
      <c r="M7" s="6259"/>
      <c r="N7" s="2655"/>
      <c r="O7" s="2655"/>
      <c r="P7" s="2656"/>
      <c r="Q7" s="2657"/>
      <c r="R7" s="2657"/>
      <c r="S7" s="2658"/>
    </row>
    <row r="8" spans="1:28" ht="27.75" customHeight="1" thickBot="1">
      <c r="A8" s="2644" t="s">
        <v>259</v>
      </c>
      <c r="B8" s="2669"/>
      <c r="C8" s="2659"/>
      <c r="D8" s="6182"/>
      <c r="E8" s="6212"/>
      <c r="F8" s="6213"/>
      <c r="G8" s="6214"/>
      <c r="H8" s="6195"/>
      <c r="I8" s="6253"/>
      <c r="J8" s="6271"/>
      <c r="K8" s="6213"/>
      <c r="L8" s="6213"/>
      <c r="M8" s="6260"/>
      <c r="N8" s="2659"/>
      <c r="O8" s="2659"/>
      <c r="P8" s="2652"/>
      <c r="Q8" s="2653"/>
      <c r="R8" s="2653"/>
      <c r="S8" s="2660"/>
      <c r="T8" s="376"/>
      <c r="U8" s="376"/>
      <c r="V8" s="376"/>
      <c r="W8" s="376"/>
      <c r="X8" s="376"/>
      <c r="Y8" s="38"/>
      <c r="Z8" s="38"/>
      <c r="AA8" s="38"/>
      <c r="AB8" s="38"/>
    </row>
    <row r="9" spans="1:28" ht="24.75" customHeight="1">
      <c r="A9" s="3709" t="s">
        <v>260</v>
      </c>
      <c r="B9" s="4044">
        <v>0</v>
      </c>
      <c r="C9" s="4045">
        <v>0</v>
      </c>
      <c r="D9" s="6183">
        <f>B9+C9</f>
        <v>0</v>
      </c>
      <c r="E9" s="6215">
        <v>0</v>
      </c>
      <c r="F9" s="6216">
        <v>0</v>
      </c>
      <c r="G9" s="6217">
        <f>E9+F9</f>
        <v>0</v>
      </c>
      <c r="H9" s="6196">
        <v>0</v>
      </c>
      <c r="I9" s="6254">
        <v>0</v>
      </c>
      <c r="J9" s="6183">
        <f>H9+I9</f>
        <v>0</v>
      </c>
      <c r="K9" s="6273">
        <v>0</v>
      </c>
      <c r="L9" s="6272">
        <v>0</v>
      </c>
      <c r="M9" s="6261">
        <f>K9+L9</f>
        <v>0</v>
      </c>
      <c r="N9" s="6203">
        <v>14</v>
      </c>
      <c r="O9" s="6272">
        <v>4</v>
      </c>
      <c r="P9" s="6261">
        <f>N9+O9</f>
        <v>18</v>
      </c>
      <c r="Q9" s="4047">
        <f t="shared" ref="Q9:S13" si="0">N9+K9+H9+E9+B9</f>
        <v>14</v>
      </c>
      <c r="R9" s="4048">
        <f t="shared" si="0"/>
        <v>4</v>
      </c>
      <c r="S9" s="4049">
        <f t="shared" si="0"/>
        <v>18</v>
      </c>
    </row>
    <row r="10" spans="1:28" ht="27.75" customHeight="1">
      <c r="A10" s="4032" t="s">
        <v>263</v>
      </c>
      <c r="B10" s="4050">
        <v>10</v>
      </c>
      <c r="C10" s="4051">
        <v>3</v>
      </c>
      <c r="D10" s="6184">
        <f>B10+C10</f>
        <v>13</v>
      </c>
      <c r="E10" s="6218">
        <v>16</v>
      </c>
      <c r="F10" s="6219">
        <v>1</v>
      </c>
      <c r="G10" s="6220">
        <f>E10+F10</f>
        <v>17</v>
      </c>
      <c r="H10" s="6197">
        <v>28</v>
      </c>
      <c r="I10" s="6255">
        <v>1</v>
      </c>
      <c r="J10" s="6184">
        <f>H10+I10</f>
        <v>29</v>
      </c>
      <c r="K10" s="6221">
        <v>24</v>
      </c>
      <c r="L10" s="6222">
        <v>0</v>
      </c>
      <c r="M10" s="6262">
        <f>K10+L10</f>
        <v>24</v>
      </c>
      <c r="N10" s="6198">
        <v>17</v>
      </c>
      <c r="O10" s="6222">
        <v>4</v>
      </c>
      <c r="P10" s="6262">
        <f>N10+O10</f>
        <v>21</v>
      </c>
      <c r="Q10" s="4053">
        <f t="shared" si="0"/>
        <v>95</v>
      </c>
      <c r="R10" s="4054">
        <f t="shared" si="0"/>
        <v>9</v>
      </c>
      <c r="S10" s="4055">
        <f t="shared" si="0"/>
        <v>104</v>
      </c>
    </row>
    <row r="11" spans="1:28" ht="62.25" customHeight="1">
      <c r="A11" s="4032" t="s">
        <v>351</v>
      </c>
      <c r="B11" s="4050">
        <v>10</v>
      </c>
      <c r="C11" s="4051">
        <v>0</v>
      </c>
      <c r="D11" s="6184">
        <f>B11+C11</f>
        <v>10</v>
      </c>
      <c r="E11" s="6218">
        <v>9</v>
      </c>
      <c r="F11" s="6219">
        <v>0</v>
      </c>
      <c r="G11" s="6220">
        <f>E11+F11</f>
        <v>9</v>
      </c>
      <c r="H11" s="6197">
        <v>2</v>
      </c>
      <c r="I11" s="6255">
        <v>0</v>
      </c>
      <c r="J11" s="6184">
        <f>H11+I11</f>
        <v>2</v>
      </c>
      <c r="K11" s="6221">
        <v>0</v>
      </c>
      <c r="L11" s="6222">
        <v>0</v>
      </c>
      <c r="M11" s="6262">
        <f>K11+L11</f>
        <v>0</v>
      </c>
      <c r="N11" s="6198">
        <v>0</v>
      </c>
      <c r="O11" s="6222">
        <v>0</v>
      </c>
      <c r="P11" s="6262">
        <f>N11+O11</f>
        <v>0</v>
      </c>
      <c r="Q11" s="4053">
        <f t="shared" si="0"/>
        <v>21</v>
      </c>
      <c r="R11" s="4054">
        <f t="shared" si="0"/>
        <v>0</v>
      </c>
      <c r="S11" s="4055">
        <f t="shared" si="0"/>
        <v>21</v>
      </c>
    </row>
    <row r="12" spans="1:28" ht="26.25" customHeight="1">
      <c r="A12" s="4032" t="s">
        <v>271</v>
      </c>
      <c r="B12" s="4050">
        <v>0</v>
      </c>
      <c r="C12" s="4051">
        <v>0</v>
      </c>
      <c r="D12" s="6184">
        <f>B12+C12</f>
        <v>0</v>
      </c>
      <c r="E12" s="6221">
        <v>0</v>
      </c>
      <c r="F12" s="6222">
        <v>0</v>
      </c>
      <c r="G12" s="6220">
        <f>E12+F12</f>
        <v>0</v>
      </c>
      <c r="H12" s="6198">
        <v>0</v>
      </c>
      <c r="I12" s="6256">
        <v>0</v>
      </c>
      <c r="J12" s="6184">
        <f>H12+I12</f>
        <v>0</v>
      </c>
      <c r="K12" s="6221">
        <v>5</v>
      </c>
      <c r="L12" s="6222">
        <v>0</v>
      </c>
      <c r="M12" s="6262">
        <f>K12+L12</f>
        <v>5</v>
      </c>
      <c r="N12" s="6198">
        <v>0</v>
      </c>
      <c r="O12" s="6222">
        <v>0</v>
      </c>
      <c r="P12" s="6262">
        <f>N12+O12</f>
        <v>0</v>
      </c>
      <c r="Q12" s="4053">
        <f t="shared" si="0"/>
        <v>5</v>
      </c>
      <c r="R12" s="4054">
        <f t="shared" si="0"/>
        <v>0</v>
      </c>
      <c r="S12" s="4055">
        <f t="shared" si="0"/>
        <v>5</v>
      </c>
    </row>
    <row r="13" spans="1:28" ht="30.75" customHeight="1" thickBot="1">
      <c r="A13" s="3710" t="s">
        <v>269</v>
      </c>
      <c r="B13" s="4056">
        <v>0</v>
      </c>
      <c r="C13" s="4057">
        <v>0</v>
      </c>
      <c r="D13" s="6185">
        <f>B13+C13</f>
        <v>0</v>
      </c>
      <c r="E13" s="6223">
        <v>0</v>
      </c>
      <c r="F13" s="6224">
        <v>0</v>
      </c>
      <c r="G13" s="6225">
        <f>E13+F13</f>
        <v>0</v>
      </c>
      <c r="H13" s="6199">
        <v>0</v>
      </c>
      <c r="I13" s="6257">
        <v>0</v>
      </c>
      <c r="J13" s="6185">
        <f>H13+I13</f>
        <v>0</v>
      </c>
      <c r="K13" s="6223">
        <v>0</v>
      </c>
      <c r="L13" s="6224">
        <v>0</v>
      </c>
      <c r="M13" s="6263">
        <f>K13+L13</f>
        <v>0</v>
      </c>
      <c r="N13" s="6199">
        <v>9</v>
      </c>
      <c r="O13" s="6224">
        <v>0</v>
      </c>
      <c r="P13" s="6263">
        <f>N13+O13</f>
        <v>9</v>
      </c>
      <c r="Q13" s="4059">
        <f t="shared" si="0"/>
        <v>9</v>
      </c>
      <c r="R13" s="4060">
        <f t="shared" si="0"/>
        <v>0</v>
      </c>
      <c r="S13" s="4061">
        <f t="shared" si="0"/>
        <v>9</v>
      </c>
    </row>
    <row r="14" spans="1:28" ht="30.75" customHeight="1" thickBot="1">
      <c r="A14" s="2663" t="s">
        <v>14</v>
      </c>
      <c r="B14" s="2670">
        <f t="shared" ref="B14:S14" si="1">SUM(B9:B13)</f>
        <v>20</v>
      </c>
      <c r="C14" s="2651">
        <f t="shared" si="1"/>
        <v>3</v>
      </c>
      <c r="D14" s="6186">
        <f t="shared" si="1"/>
        <v>23</v>
      </c>
      <c r="E14" s="6226">
        <f t="shared" ref="E14:P14" si="2">SUM(E9:E13)</f>
        <v>25</v>
      </c>
      <c r="F14" s="6227">
        <f t="shared" si="2"/>
        <v>1</v>
      </c>
      <c r="G14" s="6228">
        <f t="shared" si="2"/>
        <v>26</v>
      </c>
      <c r="H14" s="6200">
        <f t="shared" si="2"/>
        <v>30</v>
      </c>
      <c r="I14" s="6186">
        <f t="shared" si="2"/>
        <v>1</v>
      </c>
      <c r="J14" s="6186">
        <f t="shared" si="2"/>
        <v>31</v>
      </c>
      <c r="K14" s="6226">
        <f t="shared" si="2"/>
        <v>29</v>
      </c>
      <c r="L14" s="6227">
        <f t="shared" si="2"/>
        <v>0</v>
      </c>
      <c r="M14" s="6200">
        <f t="shared" si="2"/>
        <v>29</v>
      </c>
      <c r="N14" s="6227">
        <f t="shared" si="2"/>
        <v>40</v>
      </c>
      <c r="O14" s="6227">
        <f t="shared" si="2"/>
        <v>8</v>
      </c>
      <c r="P14" s="6200">
        <f t="shared" si="2"/>
        <v>48</v>
      </c>
      <c r="Q14" s="2666">
        <f t="shared" si="1"/>
        <v>144</v>
      </c>
      <c r="R14" s="2651">
        <f t="shared" si="1"/>
        <v>13</v>
      </c>
      <c r="S14" s="4040">
        <f t="shared" si="1"/>
        <v>157</v>
      </c>
    </row>
    <row r="15" spans="1:28" ht="34.5" customHeight="1" thickBot="1">
      <c r="A15" s="2664" t="s">
        <v>15</v>
      </c>
      <c r="B15" s="2670"/>
      <c r="C15" s="2651"/>
      <c r="D15" s="6182"/>
      <c r="E15" s="6226"/>
      <c r="F15" s="6227"/>
      <c r="G15" s="6228"/>
      <c r="H15" s="6200"/>
      <c r="I15" s="6186"/>
      <c r="J15" s="6186"/>
      <c r="K15" s="6226"/>
      <c r="L15" s="6227"/>
      <c r="M15" s="6274"/>
      <c r="N15" s="6226"/>
      <c r="O15" s="6227"/>
      <c r="P15" s="6289"/>
      <c r="Q15" s="6284"/>
      <c r="R15" s="2653"/>
      <c r="S15" s="4078"/>
    </row>
    <row r="16" spans="1:28" ht="30.75" customHeight="1" thickBot="1">
      <c r="A16" s="2664" t="s">
        <v>16</v>
      </c>
      <c r="B16" s="2671"/>
      <c r="C16" s="2661"/>
      <c r="D16" s="6182"/>
      <c r="E16" s="6229"/>
      <c r="F16" s="6230"/>
      <c r="G16" s="6228"/>
      <c r="H16" s="6201"/>
      <c r="I16" s="6188"/>
      <c r="J16" s="6186"/>
      <c r="K16" s="6229"/>
      <c r="L16" s="6230"/>
      <c r="M16" s="6274"/>
      <c r="N16" s="6226"/>
      <c r="O16" s="6227"/>
      <c r="P16" s="6289"/>
      <c r="Q16" s="6284"/>
      <c r="R16" s="2653"/>
      <c r="S16" s="4078"/>
    </row>
    <row r="17" spans="1:22" ht="30.75" customHeight="1" thickBot="1">
      <c r="A17" s="4062" t="s">
        <v>259</v>
      </c>
      <c r="B17" s="4063"/>
      <c r="C17" s="4064"/>
      <c r="D17" s="6187"/>
      <c r="E17" s="6231"/>
      <c r="F17" s="6232"/>
      <c r="G17" s="6233"/>
      <c r="H17" s="6202"/>
      <c r="I17" s="6187"/>
      <c r="J17" s="6187"/>
      <c r="K17" s="6231"/>
      <c r="L17" s="6232"/>
      <c r="M17" s="6275"/>
      <c r="N17" s="6231"/>
      <c r="O17" s="6232"/>
      <c r="P17" s="6290"/>
      <c r="Q17" s="6285"/>
      <c r="R17" s="4065"/>
      <c r="S17" s="4079"/>
      <c r="T17" s="38"/>
      <c r="U17" s="38"/>
      <c r="V17" s="38"/>
    </row>
    <row r="18" spans="1:22" ht="26.25" customHeight="1">
      <c r="A18" s="4066" t="s">
        <v>260</v>
      </c>
      <c r="B18" s="4067">
        <v>0</v>
      </c>
      <c r="C18" s="4068">
        <v>0</v>
      </c>
      <c r="D18" s="6183">
        <f>B18+C18</f>
        <v>0</v>
      </c>
      <c r="E18" s="6215">
        <v>0</v>
      </c>
      <c r="F18" s="6216">
        <v>0</v>
      </c>
      <c r="G18" s="6217">
        <f>E18+F18</f>
        <v>0</v>
      </c>
      <c r="H18" s="6203">
        <v>0</v>
      </c>
      <c r="I18" s="6258">
        <v>0</v>
      </c>
      <c r="J18" s="6183">
        <f>H18+I18</f>
        <v>0</v>
      </c>
      <c r="K18" s="6273">
        <v>0</v>
      </c>
      <c r="L18" s="6272">
        <v>0</v>
      </c>
      <c r="M18" s="6276">
        <f>K18+L18</f>
        <v>0</v>
      </c>
      <c r="N18" s="6273">
        <v>13</v>
      </c>
      <c r="O18" s="6272">
        <v>3</v>
      </c>
      <c r="P18" s="6264">
        <f>N18+O18</f>
        <v>16</v>
      </c>
      <c r="Q18" s="6286">
        <f t="shared" ref="Q18:S22" si="3">N18+K18+H18+E18+B18</f>
        <v>13</v>
      </c>
      <c r="R18" s="4069">
        <f t="shared" si="3"/>
        <v>3</v>
      </c>
      <c r="S18" s="4046">
        <f t="shared" si="3"/>
        <v>16</v>
      </c>
    </row>
    <row r="19" spans="1:22" ht="26.25" customHeight="1">
      <c r="A19" s="4032" t="s">
        <v>263</v>
      </c>
      <c r="B19" s="4050">
        <v>10</v>
      </c>
      <c r="C19" s="4051">
        <v>3</v>
      </c>
      <c r="D19" s="6184">
        <f>B19+C19</f>
        <v>13</v>
      </c>
      <c r="E19" s="6218">
        <v>15</v>
      </c>
      <c r="F19" s="6219">
        <v>1</v>
      </c>
      <c r="G19" s="6220">
        <f>E19+F19</f>
        <v>16</v>
      </c>
      <c r="H19" s="6198">
        <v>28</v>
      </c>
      <c r="I19" s="6256">
        <v>1</v>
      </c>
      <c r="J19" s="6184">
        <f>H19+I19</f>
        <v>29</v>
      </c>
      <c r="K19" s="6221">
        <v>24</v>
      </c>
      <c r="L19" s="6222">
        <v>0</v>
      </c>
      <c r="M19" s="6277">
        <f>K19+L19</f>
        <v>24</v>
      </c>
      <c r="N19" s="6243">
        <v>17</v>
      </c>
      <c r="O19" s="6244">
        <v>4</v>
      </c>
      <c r="P19" s="6265">
        <f>N19+O19</f>
        <v>21</v>
      </c>
      <c r="Q19" s="6287">
        <f t="shared" si="3"/>
        <v>94</v>
      </c>
      <c r="R19" s="4054">
        <f t="shared" si="3"/>
        <v>9</v>
      </c>
      <c r="S19" s="4052">
        <f t="shared" si="3"/>
        <v>103</v>
      </c>
    </row>
    <row r="20" spans="1:22" ht="71.25" customHeight="1">
      <c r="A20" s="4032" t="s">
        <v>351</v>
      </c>
      <c r="B20" s="4050">
        <v>10</v>
      </c>
      <c r="C20" s="4051">
        <v>0</v>
      </c>
      <c r="D20" s="6184">
        <f>B20+C20</f>
        <v>10</v>
      </c>
      <c r="E20" s="6218">
        <v>9</v>
      </c>
      <c r="F20" s="6219">
        <v>0</v>
      </c>
      <c r="G20" s="6220">
        <f>E20+F20</f>
        <v>9</v>
      </c>
      <c r="H20" s="6198">
        <v>2</v>
      </c>
      <c r="I20" s="6256">
        <v>0</v>
      </c>
      <c r="J20" s="6184">
        <f>H20+I20</f>
        <v>2</v>
      </c>
      <c r="K20" s="6221">
        <v>0</v>
      </c>
      <c r="L20" s="6222">
        <v>0</v>
      </c>
      <c r="M20" s="6277">
        <f>K20+L20</f>
        <v>0</v>
      </c>
      <c r="N20" s="6243">
        <v>0</v>
      </c>
      <c r="O20" s="6244">
        <v>0</v>
      </c>
      <c r="P20" s="6265">
        <f>N20+O20</f>
        <v>0</v>
      </c>
      <c r="Q20" s="6287">
        <f t="shared" si="3"/>
        <v>21</v>
      </c>
      <c r="R20" s="4054">
        <f t="shared" si="3"/>
        <v>0</v>
      </c>
      <c r="S20" s="4052">
        <f t="shared" si="3"/>
        <v>21</v>
      </c>
    </row>
    <row r="21" spans="1:22" ht="33" customHeight="1">
      <c r="A21" s="4032" t="s">
        <v>271</v>
      </c>
      <c r="B21" s="4050">
        <v>0</v>
      </c>
      <c r="C21" s="4051">
        <v>0</v>
      </c>
      <c r="D21" s="6184">
        <f>B21+C21</f>
        <v>0</v>
      </c>
      <c r="E21" s="6218">
        <v>0</v>
      </c>
      <c r="F21" s="6219">
        <v>0</v>
      </c>
      <c r="G21" s="6220">
        <f>E21+F21</f>
        <v>0</v>
      </c>
      <c r="H21" s="6198">
        <v>0</v>
      </c>
      <c r="I21" s="6256">
        <v>0</v>
      </c>
      <c r="J21" s="6184">
        <f>H21+I21</f>
        <v>0</v>
      </c>
      <c r="K21" s="6221">
        <v>5</v>
      </c>
      <c r="L21" s="6222">
        <v>0</v>
      </c>
      <c r="M21" s="6277">
        <f>K21+L21</f>
        <v>5</v>
      </c>
      <c r="N21" s="6221">
        <v>0</v>
      </c>
      <c r="O21" s="6222">
        <v>0</v>
      </c>
      <c r="P21" s="6265">
        <f>N21+O21</f>
        <v>0</v>
      </c>
      <c r="Q21" s="6287">
        <f t="shared" si="3"/>
        <v>5</v>
      </c>
      <c r="R21" s="4054">
        <f t="shared" si="3"/>
        <v>0</v>
      </c>
      <c r="S21" s="4052">
        <f t="shared" si="3"/>
        <v>5</v>
      </c>
    </row>
    <row r="22" spans="1:22" ht="26.25" customHeight="1" thickBot="1">
      <c r="A22" s="3710" t="s">
        <v>269</v>
      </c>
      <c r="B22" s="4056">
        <v>0</v>
      </c>
      <c r="C22" s="4057">
        <v>0</v>
      </c>
      <c r="D22" s="6185">
        <f>B22+C22</f>
        <v>0</v>
      </c>
      <c r="E22" s="6234">
        <v>0</v>
      </c>
      <c r="F22" s="6235">
        <v>0</v>
      </c>
      <c r="G22" s="6225">
        <f>E22+F22</f>
        <v>0</v>
      </c>
      <c r="H22" s="6199">
        <v>0</v>
      </c>
      <c r="I22" s="6257">
        <v>0</v>
      </c>
      <c r="J22" s="6185">
        <f>H22+I22</f>
        <v>0</v>
      </c>
      <c r="K22" s="6223">
        <v>0</v>
      </c>
      <c r="L22" s="6224">
        <v>0</v>
      </c>
      <c r="M22" s="6278">
        <f>K22+L22</f>
        <v>0</v>
      </c>
      <c r="N22" s="6223">
        <v>9</v>
      </c>
      <c r="O22" s="6224">
        <v>0</v>
      </c>
      <c r="P22" s="6266">
        <f>N22+O22</f>
        <v>9</v>
      </c>
      <c r="Q22" s="6288">
        <f t="shared" si="3"/>
        <v>9</v>
      </c>
      <c r="R22" s="4060">
        <f t="shared" si="3"/>
        <v>0</v>
      </c>
      <c r="S22" s="4058">
        <f t="shared" si="3"/>
        <v>9</v>
      </c>
    </row>
    <row r="23" spans="1:22" ht="26.25" customHeight="1" thickBot="1">
      <c r="A23" s="2664" t="s">
        <v>17</v>
      </c>
      <c r="B23" s="2670">
        <f t="shared" ref="B23:S23" si="4">SUM(B18:B22)</f>
        <v>20</v>
      </c>
      <c r="C23" s="2651">
        <f t="shared" si="4"/>
        <v>3</v>
      </c>
      <c r="D23" s="6186">
        <f t="shared" si="4"/>
        <v>23</v>
      </c>
      <c r="E23" s="6226">
        <f t="shared" ref="E23:P23" si="5">SUM(E18:E22)</f>
        <v>24</v>
      </c>
      <c r="F23" s="6227">
        <f t="shared" si="5"/>
        <v>1</v>
      </c>
      <c r="G23" s="6228">
        <f t="shared" si="5"/>
        <v>25</v>
      </c>
      <c r="H23" s="6200">
        <f t="shared" si="5"/>
        <v>30</v>
      </c>
      <c r="I23" s="6186">
        <f t="shared" si="5"/>
        <v>1</v>
      </c>
      <c r="J23" s="6186">
        <f t="shared" si="5"/>
        <v>31</v>
      </c>
      <c r="K23" s="6226">
        <f t="shared" si="5"/>
        <v>29</v>
      </c>
      <c r="L23" s="6227">
        <f t="shared" si="5"/>
        <v>0</v>
      </c>
      <c r="M23" s="6274">
        <f t="shared" si="5"/>
        <v>29</v>
      </c>
      <c r="N23" s="6226">
        <f t="shared" si="5"/>
        <v>39</v>
      </c>
      <c r="O23" s="6227">
        <f t="shared" si="5"/>
        <v>7</v>
      </c>
      <c r="P23" s="6289">
        <f t="shared" si="5"/>
        <v>46</v>
      </c>
      <c r="Q23" s="6200">
        <f t="shared" si="4"/>
        <v>142</v>
      </c>
      <c r="R23" s="2651">
        <f t="shared" si="4"/>
        <v>12</v>
      </c>
      <c r="S23" s="4040">
        <f t="shared" si="4"/>
        <v>154</v>
      </c>
    </row>
    <row r="24" spans="1:22" ht="26.25" customHeight="1" thickBot="1">
      <c r="A24" s="2665" t="s">
        <v>18</v>
      </c>
      <c r="B24" s="2671"/>
      <c r="C24" s="2661"/>
      <c r="D24" s="6188"/>
      <c r="E24" s="6229"/>
      <c r="F24" s="6230"/>
      <c r="G24" s="6236"/>
      <c r="H24" s="6201"/>
      <c r="I24" s="6188"/>
      <c r="J24" s="6188"/>
      <c r="K24" s="6229"/>
      <c r="L24" s="6230"/>
      <c r="M24" s="6279"/>
      <c r="N24" s="6229"/>
      <c r="O24" s="6230"/>
      <c r="P24" s="6291"/>
      <c r="Q24" s="6284"/>
      <c r="R24" s="2653"/>
      <c r="S24" s="2673"/>
    </row>
    <row r="25" spans="1:22" ht="33.75" customHeight="1" thickBot="1">
      <c r="A25" s="2644" t="s">
        <v>259</v>
      </c>
      <c r="B25" s="2672"/>
      <c r="C25" s="2654"/>
      <c r="D25" s="6189"/>
      <c r="E25" s="6237"/>
      <c r="F25" s="6238"/>
      <c r="G25" s="6239"/>
      <c r="H25" s="6204"/>
      <c r="I25" s="6189"/>
      <c r="J25" s="6189"/>
      <c r="K25" s="6237"/>
      <c r="L25" s="6238"/>
      <c r="M25" s="6280"/>
      <c r="N25" s="6237"/>
      <c r="O25" s="6238"/>
      <c r="P25" s="6292"/>
      <c r="Q25" s="6284"/>
      <c r="R25" s="2653"/>
      <c r="S25" s="2673"/>
    </row>
    <row r="26" spans="1:22" ht="31.5" customHeight="1">
      <c r="A26" s="4071" t="s">
        <v>260</v>
      </c>
      <c r="B26" s="4072">
        <v>0</v>
      </c>
      <c r="C26" s="4073">
        <v>0</v>
      </c>
      <c r="D26" s="6190">
        <f>B26+C26</f>
        <v>0</v>
      </c>
      <c r="E26" s="6240">
        <v>0</v>
      </c>
      <c r="F26" s="6241">
        <v>0</v>
      </c>
      <c r="G26" s="6242">
        <f>E26+F26</f>
        <v>0</v>
      </c>
      <c r="H26" s="6205">
        <v>0</v>
      </c>
      <c r="I26" s="6190">
        <v>0</v>
      </c>
      <c r="J26" s="6190">
        <f>H26+I26</f>
        <v>0</v>
      </c>
      <c r="K26" s="6240">
        <v>0</v>
      </c>
      <c r="L26" s="6241">
        <v>0</v>
      </c>
      <c r="M26" s="6281">
        <f>K26+L26</f>
        <v>0</v>
      </c>
      <c r="N26" s="6240">
        <v>1</v>
      </c>
      <c r="O26" s="6241">
        <v>1</v>
      </c>
      <c r="P26" s="6267">
        <f>N26+O26</f>
        <v>2</v>
      </c>
      <c r="Q26" s="6286">
        <f t="shared" ref="Q26:R30" si="6">B26+E26+H26+K26+N26</f>
        <v>1</v>
      </c>
      <c r="R26" s="4069">
        <f t="shared" si="6"/>
        <v>1</v>
      </c>
      <c r="S26" s="4070">
        <f>P26+M26+J26+G26+D26</f>
        <v>2</v>
      </c>
    </row>
    <row r="27" spans="1:22" ht="24.95" customHeight="1">
      <c r="A27" s="4032" t="s">
        <v>263</v>
      </c>
      <c r="B27" s="4074">
        <v>0</v>
      </c>
      <c r="C27" s="4075">
        <v>0</v>
      </c>
      <c r="D27" s="6191">
        <f>B27+C27</f>
        <v>0</v>
      </c>
      <c r="E27" s="6243">
        <v>1</v>
      </c>
      <c r="F27" s="6244">
        <v>0</v>
      </c>
      <c r="G27" s="6245">
        <f>E27+F27</f>
        <v>1</v>
      </c>
      <c r="H27" s="6206">
        <v>0</v>
      </c>
      <c r="I27" s="6191">
        <v>0</v>
      </c>
      <c r="J27" s="6191">
        <f>H27+I27</f>
        <v>0</v>
      </c>
      <c r="K27" s="6243">
        <v>0</v>
      </c>
      <c r="L27" s="6244">
        <v>0</v>
      </c>
      <c r="M27" s="6282">
        <f>K27+L27</f>
        <v>0</v>
      </c>
      <c r="N27" s="6243">
        <v>0</v>
      </c>
      <c r="O27" s="6244">
        <v>0</v>
      </c>
      <c r="P27" s="6268">
        <f>N27+O27</f>
        <v>0</v>
      </c>
      <c r="Q27" s="6287">
        <f t="shared" si="6"/>
        <v>1</v>
      </c>
      <c r="R27" s="4054">
        <f t="shared" si="6"/>
        <v>0</v>
      </c>
      <c r="S27" s="4055">
        <f>P27+M27+J27+G27+D27</f>
        <v>1</v>
      </c>
    </row>
    <row r="28" spans="1:22" ht="62.25" customHeight="1">
      <c r="A28" s="4032" t="s">
        <v>351</v>
      </c>
      <c r="B28" s="4074">
        <v>0</v>
      </c>
      <c r="C28" s="4075">
        <v>0</v>
      </c>
      <c r="D28" s="6191">
        <f>B28+C28</f>
        <v>0</v>
      </c>
      <c r="E28" s="6243">
        <v>0</v>
      </c>
      <c r="F28" s="6244">
        <v>0</v>
      </c>
      <c r="G28" s="6245">
        <f>E28+F28</f>
        <v>0</v>
      </c>
      <c r="H28" s="6206">
        <v>0</v>
      </c>
      <c r="I28" s="6191">
        <v>0</v>
      </c>
      <c r="J28" s="6191">
        <f>H28+I28</f>
        <v>0</v>
      </c>
      <c r="K28" s="6243">
        <v>0</v>
      </c>
      <c r="L28" s="6244">
        <v>0</v>
      </c>
      <c r="M28" s="6282">
        <f>K28+L28</f>
        <v>0</v>
      </c>
      <c r="N28" s="6243">
        <v>0</v>
      </c>
      <c r="O28" s="6244">
        <v>0</v>
      </c>
      <c r="P28" s="6268">
        <f>N28+O28</f>
        <v>0</v>
      </c>
      <c r="Q28" s="6287">
        <f t="shared" si="6"/>
        <v>0</v>
      </c>
      <c r="R28" s="4054">
        <f t="shared" si="6"/>
        <v>0</v>
      </c>
      <c r="S28" s="4055">
        <f>P28+M28+J28+G28+D28</f>
        <v>0</v>
      </c>
    </row>
    <row r="29" spans="1:22" ht="33" customHeight="1">
      <c r="A29" s="4032" t="s">
        <v>265</v>
      </c>
      <c r="B29" s="4074">
        <v>0</v>
      </c>
      <c r="C29" s="4075">
        <v>0</v>
      </c>
      <c r="D29" s="6191">
        <f>B29+C29</f>
        <v>0</v>
      </c>
      <c r="E29" s="6243">
        <v>0</v>
      </c>
      <c r="F29" s="6244">
        <v>0</v>
      </c>
      <c r="G29" s="6245">
        <f>E29+F29</f>
        <v>0</v>
      </c>
      <c r="H29" s="6206">
        <v>0</v>
      </c>
      <c r="I29" s="6191">
        <v>0</v>
      </c>
      <c r="J29" s="6191">
        <f>H29+I29</f>
        <v>0</v>
      </c>
      <c r="K29" s="6243">
        <v>0</v>
      </c>
      <c r="L29" s="6244">
        <v>0</v>
      </c>
      <c r="M29" s="6282">
        <f>K29+L29</f>
        <v>0</v>
      </c>
      <c r="N29" s="6243">
        <v>0</v>
      </c>
      <c r="O29" s="6244">
        <v>0</v>
      </c>
      <c r="P29" s="6268">
        <f>N29+O29</f>
        <v>0</v>
      </c>
      <c r="Q29" s="6287">
        <f t="shared" si="6"/>
        <v>0</v>
      </c>
      <c r="R29" s="4054">
        <f t="shared" si="6"/>
        <v>0</v>
      </c>
      <c r="S29" s="4055">
        <f>P29+M29+J29+G29+D29</f>
        <v>0</v>
      </c>
    </row>
    <row r="30" spans="1:22" ht="33" customHeight="1" thickBot="1">
      <c r="A30" s="3710" t="s">
        <v>269</v>
      </c>
      <c r="B30" s="4076">
        <v>0</v>
      </c>
      <c r="C30" s="4077">
        <v>0</v>
      </c>
      <c r="D30" s="6192">
        <f>B30+C30</f>
        <v>0</v>
      </c>
      <c r="E30" s="6246">
        <v>0</v>
      </c>
      <c r="F30" s="6247">
        <v>0</v>
      </c>
      <c r="G30" s="6248">
        <f>E30+F30</f>
        <v>0</v>
      </c>
      <c r="H30" s="6207">
        <v>0</v>
      </c>
      <c r="I30" s="6192">
        <v>0</v>
      </c>
      <c r="J30" s="6192">
        <f>H30+I30</f>
        <v>0</v>
      </c>
      <c r="K30" s="6246">
        <v>0</v>
      </c>
      <c r="L30" s="6247">
        <v>0</v>
      </c>
      <c r="M30" s="6283">
        <f>K30+L30</f>
        <v>0</v>
      </c>
      <c r="N30" s="6246">
        <v>0</v>
      </c>
      <c r="O30" s="6247">
        <v>0</v>
      </c>
      <c r="P30" s="6269">
        <f>N30+O30</f>
        <v>0</v>
      </c>
      <c r="Q30" s="6288">
        <f t="shared" si="6"/>
        <v>0</v>
      </c>
      <c r="R30" s="4060">
        <f t="shared" si="6"/>
        <v>0</v>
      </c>
      <c r="S30" s="4061">
        <f>P30+M30+J30+G30+D30</f>
        <v>0</v>
      </c>
    </row>
    <row r="31" spans="1:22" ht="32.25" customHeight="1" thickBot="1">
      <c r="A31" s="4037" t="s">
        <v>19</v>
      </c>
      <c r="B31" s="4038">
        <f t="shared" ref="B31:S31" si="7">SUM(B26:B30)</f>
        <v>0</v>
      </c>
      <c r="C31" s="4039">
        <f t="shared" si="7"/>
        <v>0</v>
      </c>
      <c r="D31" s="6186">
        <f t="shared" si="7"/>
        <v>0</v>
      </c>
      <c r="E31" s="6226">
        <f t="shared" ref="E31:P31" si="8">SUM(E26:E30)</f>
        <v>1</v>
      </c>
      <c r="F31" s="6227">
        <f t="shared" si="8"/>
        <v>0</v>
      </c>
      <c r="G31" s="6228">
        <f t="shared" si="8"/>
        <v>1</v>
      </c>
      <c r="H31" s="6200">
        <f t="shared" si="8"/>
        <v>0</v>
      </c>
      <c r="I31" s="4039">
        <f t="shared" si="8"/>
        <v>0</v>
      </c>
      <c r="J31" s="6186">
        <f t="shared" si="8"/>
        <v>0</v>
      </c>
      <c r="K31" s="6226">
        <f t="shared" si="8"/>
        <v>0</v>
      </c>
      <c r="L31" s="6227">
        <f t="shared" si="8"/>
        <v>0</v>
      </c>
      <c r="M31" s="6186">
        <f t="shared" si="8"/>
        <v>0</v>
      </c>
      <c r="N31" s="6226">
        <f t="shared" si="8"/>
        <v>1</v>
      </c>
      <c r="O31" s="6227">
        <f t="shared" si="8"/>
        <v>1</v>
      </c>
      <c r="P31" s="6289">
        <f t="shared" si="8"/>
        <v>2</v>
      </c>
      <c r="Q31" s="6200">
        <f t="shared" si="7"/>
        <v>2</v>
      </c>
      <c r="R31" s="4039">
        <f t="shared" si="7"/>
        <v>1</v>
      </c>
      <c r="S31" s="4040">
        <f t="shared" si="7"/>
        <v>3</v>
      </c>
    </row>
    <row r="32" spans="1:22" ht="29.25" customHeight="1" thickBot="1">
      <c r="A32" s="4041" t="s">
        <v>227</v>
      </c>
      <c r="B32" s="4042">
        <f t="shared" ref="B32:S32" si="9">B23+B31</f>
        <v>20</v>
      </c>
      <c r="C32" s="4042">
        <f t="shared" si="9"/>
        <v>3</v>
      </c>
      <c r="D32" s="6193">
        <f t="shared" si="9"/>
        <v>23</v>
      </c>
      <c r="E32" s="6249">
        <f t="shared" si="9"/>
        <v>25</v>
      </c>
      <c r="F32" s="6250">
        <f t="shared" si="9"/>
        <v>1</v>
      </c>
      <c r="G32" s="6251">
        <f t="shared" si="9"/>
        <v>26</v>
      </c>
      <c r="H32" s="6208">
        <f t="shared" si="9"/>
        <v>30</v>
      </c>
      <c r="I32" s="4042">
        <f t="shared" si="9"/>
        <v>1</v>
      </c>
      <c r="J32" s="4042">
        <f t="shared" si="9"/>
        <v>31</v>
      </c>
      <c r="K32" s="4042">
        <f t="shared" si="9"/>
        <v>29</v>
      </c>
      <c r="L32" s="4042">
        <f t="shared" si="9"/>
        <v>0</v>
      </c>
      <c r="M32" s="6193">
        <f t="shared" si="9"/>
        <v>29</v>
      </c>
      <c r="N32" s="6249">
        <f t="shared" si="9"/>
        <v>40</v>
      </c>
      <c r="O32" s="6250">
        <f t="shared" si="9"/>
        <v>8</v>
      </c>
      <c r="P32" s="6251">
        <f t="shared" si="9"/>
        <v>48</v>
      </c>
      <c r="Q32" s="6208">
        <f t="shared" si="9"/>
        <v>144</v>
      </c>
      <c r="R32" s="4042">
        <f t="shared" si="9"/>
        <v>13</v>
      </c>
      <c r="S32" s="4043">
        <f t="shared" si="9"/>
        <v>157</v>
      </c>
    </row>
    <row r="33" spans="1:19" ht="28.5" customHeight="1">
      <c r="A33" s="37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1:19" ht="33.75" customHeight="1">
      <c r="A34" s="375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56"/>
  <sheetViews>
    <sheetView view="pageBreakPreview" topLeftCell="A25" zoomScale="55" zoomScaleNormal="60" workbookViewId="0">
      <selection activeCell="I28" sqref="I28"/>
    </sheetView>
  </sheetViews>
  <sheetFormatPr defaultRowHeight="20.25"/>
  <cols>
    <col min="1" max="1" width="100.140625" style="27" customWidth="1"/>
    <col min="2" max="2" width="11.42578125" style="27" customWidth="1"/>
    <col min="3" max="3" width="14" style="27" customWidth="1"/>
    <col min="4" max="4" width="11" style="27" customWidth="1"/>
    <col min="5" max="5" width="11.5703125" style="27" customWidth="1"/>
    <col min="6" max="6" width="13.42578125" style="27" customWidth="1"/>
    <col min="7" max="7" width="11" style="27" customWidth="1"/>
    <col min="8" max="8" width="12.42578125" style="27" customWidth="1"/>
    <col min="9" max="9" width="13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394" t="s">
        <v>332</v>
      </c>
      <c r="B1" s="6394"/>
      <c r="C1" s="6394"/>
      <c r="D1" s="6394"/>
      <c r="E1" s="6394"/>
      <c r="F1" s="6394"/>
      <c r="G1" s="6394"/>
      <c r="H1" s="6394"/>
      <c r="I1" s="6394"/>
      <c r="J1" s="6394"/>
    </row>
    <row r="2" spans="1:12" ht="33.75" customHeight="1" thickBot="1">
      <c r="A2" s="7341" t="s">
        <v>425</v>
      </c>
      <c r="B2" s="7341"/>
      <c r="C2" s="7341"/>
      <c r="D2" s="7341"/>
      <c r="E2" s="7341"/>
      <c r="F2" s="7341"/>
      <c r="G2" s="7341"/>
      <c r="H2" s="7341"/>
      <c r="I2" s="7341"/>
      <c r="J2" s="7341"/>
    </row>
    <row r="3" spans="1:12" ht="33" customHeight="1" thickBot="1">
      <c r="A3" s="7342" t="s">
        <v>1</v>
      </c>
      <c r="B3" s="7363" t="s">
        <v>36</v>
      </c>
      <c r="C3" s="7364"/>
      <c r="D3" s="7365"/>
      <c r="E3" s="7363" t="s">
        <v>37</v>
      </c>
      <c r="F3" s="7364"/>
      <c r="G3" s="7365"/>
      <c r="H3" s="7356" t="s">
        <v>38</v>
      </c>
      <c r="I3" s="7357"/>
      <c r="J3" s="7358"/>
    </row>
    <row r="4" spans="1:12" ht="141" customHeight="1" thickBot="1">
      <c r="A4" s="7362"/>
      <c r="B4" s="2674" t="s">
        <v>7</v>
      </c>
      <c r="C4" s="2674" t="s">
        <v>8</v>
      </c>
      <c r="D4" s="2674" t="s">
        <v>9</v>
      </c>
      <c r="E4" s="2674" t="s">
        <v>7</v>
      </c>
      <c r="F4" s="2674" t="s">
        <v>8</v>
      </c>
      <c r="G4" s="2674" t="s">
        <v>9</v>
      </c>
      <c r="H4" s="2674" t="s">
        <v>7</v>
      </c>
      <c r="I4" s="2674" t="s">
        <v>8</v>
      </c>
      <c r="J4" s="2675" t="s">
        <v>9</v>
      </c>
    </row>
    <row r="5" spans="1:12" ht="31.5" customHeight="1" thickBot="1">
      <c r="A5" s="2650" t="s">
        <v>10</v>
      </c>
      <c r="B5" s="2676"/>
      <c r="C5" s="2676"/>
      <c r="D5" s="2677"/>
      <c r="E5" s="2676"/>
      <c r="F5" s="2676"/>
      <c r="G5" s="2677"/>
      <c r="H5" s="2678"/>
      <c r="I5" s="2678"/>
      <c r="J5" s="2679"/>
    </row>
    <row r="6" spans="1:12" ht="23.25" customHeight="1" thickBot="1">
      <c r="A6" s="2638" t="s">
        <v>272</v>
      </c>
      <c r="B6" s="2680"/>
      <c r="C6" s="2680"/>
      <c r="D6" s="2656"/>
      <c r="E6" s="2680"/>
      <c r="F6" s="2680"/>
      <c r="G6" s="2656"/>
      <c r="H6" s="2680"/>
      <c r="I6" s="2680"/>
      <c r="J6" s="2681"/>
      <c r="K6" s="374"/>
      <c r="L6" s="374"/>
    </row>
    <row r="7" spans="1:12" ht="24" customHeight="1">
      <c r="A7" s="2639" t="s">
        <v>319</v>
      </c>
      <c r="B7" s="1577">
        <v>11</v>
      </c>
      <c r="C7" s="1578">
        <v>0</v>
      </c>
      <c r="D7" s="2714">
        <f>B7+C7</f>
        <v>11</v>
      </c>
      <c r="E7" s="1577">
        <v>11</v>
      </c>
      <c r="F7" s="2704">
        <v>1</v>
      </c>
      <c r="G7" s="2707">
        <f t="shared" ref="G7:G18" si="0">E7+F7</f>
        <v>12</v>
      </c>
      <c r="H7" s="2691">
        <f>B7+E7</f>
        <v>22</v>
      </c>
      <c r="I7" s="2725">
        <f>C7+F7</f>
        <v>1</v>
      </c>
      <c r="J7" s="2722">
        <f>H7+I7</f>
        <v>23</v>
      </c>
    </row>
    <row r="8" spans="1:12" ht="24" customHeight="1">
      <c r="A8" s="2640" t="s">
        <v>320</v>
      </c>
      <c r="B8" s="2682">
        <v>5</v>
      </c>
      <c r="C8" s="2683">
        <v>0</v>
      </c>
      <c r="D8" s="2715">
        <f t="shared" ref="D8:D19" si="1">B8+C8</f>
        <v>5</v>
      </c>
      <c r="E8" s="2682">
        <v>4</v>
      </c>
      <c r="F8" s="2689">
        <v>0</v>
      </c>
      <c r="G8" s="2708">
        <f t="shared" si="0"/>
        <v>4</v>
      </c>
      <c r="H8" s="2693">
        <f t="shared" ref="H8:I51" si="2">B8+E8</f>
        <v>9</v>
      </c>
      <c r="I8" s="2695">
        <f t="shared" si="2"/>
        <v>0</v>
      </c>
      <c r="J8" s="2723">
        <f t="shared" ref="J8:J51" si="3">H8+I8</f>
        <v>9</v>
      </c>
    </row>
    <row r="9" spans="1:12" ht="21.75" customHeight="1">
      <c r="A9" s="2640" t="s">
        <v>321</v>
      </c>
      <c r="B9" s="2682">
        <v>6</v>
      </c>
      <c r="C9" s="2683">
        <v>0</v>
      </c>
      <c r="D9" s="2715">
        <f t="shared" si="1"/>
        <v>6</v>
      </c>
      <c r="E9" s="2682">
        <v>11</v>
      </c>
      <c r="F9" s="2689">
        <v>0</v>
      </c>
      <c r="G9" s="2708">
        <f t="shared" si="0"/>
        <v>11</v>
      </c>
      <c r="H9" s="2693">
        <f t="shared" si="2"/>
        <v>17</v>
      </c>
      <c r="I9" s="2695">
        <f t="shared" si="2"/>
        <v>0</v>
      </c>
      <c r="J9" s="2723">
        <f t="shared" si="3"/>
        <v>17</v>
      </c>
    </row>
    <row r="10" spans="1:12" ht="25.5" customHeight="1">
      <c r="A10" s="2640" t="s">
        <v>322</v>
      </c>
      <c r="B10" s="2682">
        <v>5</v>
      </c>
      <c r="C10" s="2683">
        <v>0</v>
      </c>
      <c r="D10" s="2715">
        <f t="shared" si="1"/>
        <v>5</v>
      </c>
      <c r="E10" s="2682">
        <v>10</v>
      </c>
      <c r="F10" s="2689">
        <v>0</v>
      </c>
      <c r="G10" s="2708">
        <f t="shared" si="0"/>
        <v>10</v>
      </c>
      <c r="H10" s="2693">
        <f t="shared" si="2"/>
        <v>15</v>
      </c>
      <c r="I10" s="2695">
        <f t="shared" si="2"/>
        <v>0</v>
      </c>
      <c r="J10" s="2723">
        <f t="shared" si="3"/>
        <v>15</v>
      </c>
    </row>
    <row r="11" spans="1:12" ht="25.5" customHeight="1">
      <c r="A11" s="2640" t="s">
        <v>323</v>
      </c>
      <c r="B11" s="2682">
        <v>10</v>
      </c>
      <c r="C11" s="2683">
        <v>1</v>
      </c>
      <c r="D11" s="2715">
        <f t="shared" si="1"/>
        <v>11</v>
      </c>
      <c r="E11" s="2682">
        <v>17</v>
      </c>
      <c r="F11" s="2689">
        <v>0</v>
      </c>
      <c r="G11" s="2708">
        <f t="shared" si="0"/>
        <v>17</v>
      </c>
      <c r="H11" s="2693">
        <f t="shared" si="2"/>
        <v>27</v>
      </c>
      <c r="I11" s="2695">
        <f t="shared" si="2"/>
        <v>1</v>
      </c>
      <c r="J11" s="2723">
        <f t="shared" si="3"/>
        <v>28</v>
      </c>
    </row>
    <row r="12" spans="1:12" ht="27.75" customHeight="1">
      <c r="A12" s="2640" t="s">
        <v>274</v>
      </c>
      <c r="B12" s="2682">
        <v>9</v>
      </c>
      <c r="C12" s="2683">
        <v>0</v>
      </c>
      <c r="D12" s="2715">
        <f t="shared" si="1"/>
        <v>9</v>
      </c>
      <c r="E12" s="2682">
        <v>10</v>
      </c>
      <c r="F12" s="2689">
        <v>0</v>
      </c>
      <c r="G12" s="2708">
        <f t="shared" si="0"/>
        <v>10</v>
      </c>
      <c r="H12" s="2693">
        <f t="shared" si="2"/>
        <v>19</v>
      </c>
      <c r="I12" s="2695">
        <f t="shared" si="2"/>
        <v>0</v>
      </c>
      <c r="J12" s="6294">
        <f t="shared" si="3"/>
        <v>19</v>
      </c>
    </row>
    <row r="13" spans="1:12" ht="28.5" customHeight="1">
      <c r="A13" s="2640" t="s">
        <v>275</v>
      </c>
      <c r="B13" s="2682">
        <v>11</v>
      </c>
      <c r="C13" s="2683">
        <v>0</v>
      </c>
      <c r="D13" s="2715">
        <f t="shared" si="1"/>
        <v>11</v>
      </c>
      <c r="E13" s="2682">
        <v>15</v>
      </c>
      <c r="F13" s="2689">
        <v>0</v>
      </c>
      <c r="G13" s="2708">
        <f t="shared" si="0"/>
        <v>15</v>
      </c>
      <c r="H13" s="2693">
        <f t="shared" si="2"/>
        <v>26</v>
      </c>
      <c r="I13" s="2695">
        <f t="shared" si="2"/>
        <v>0</v>
      </c>
      <c r="J13" s="6294">
        <f t="shared" si="3"/>
        <v>26</v>
      </c>
    </row>
    <row r="14" spans="1:12" ht="27" customHeight="1">
      <c r="A14" s="2640" t="s">
        <v>276</v>
      </c>
      <c r="B14" s="2682">
        <v>9</v>
      </c>
      <c r="C14" s="2683">
        <v>0</v>
      </c>
      <c r="D14" s="2715">
        <f t="shared" si="1"/>
        <v>9</v>
      </c>
      <c r="E14" s="2682">
        <v>15</v>
      </c>
      <c r="F14" s="2689">
        <v>0</v>
      </c>
      <c r="G14" s="2708">
        <f t="shared" si="0"/>
        <v>15</v>
      </c>
      <c r="H14" s="2693">
        <f t="shared" si="2"/>
        <v>24</v>
      </c>
      <c r="I14" s="2695">
        <f t="shared" si="2"/>
        <v>0</v>
      </c>
      <c r="J14" s="6294">
        <f t="shared" si="3"/>
        <v>24</v>
      </c>
    </row>
    <row r="15" spans="1:12" ht="32.25" customHeight="1">
      <c r="A15" s="2640" t="s">
        <v>277</v>
      </c>
      <c r="B15" s="2682">
        <v>10</v>
      </c>
      <c r="C15" s="2683">
        <v>0</v>
      </c>
      <c r="D15" s="2715">
        <f t="shared" si="1"/>
        <v>10</v>
      </c>
      <c r="E15" s="2682">
        <v>10</v>
      </c>
      <c r="F15" s="2689">
        <v>0</v>
      </c>
      <c r="G15" s="2708">
        <f t="shared" si="0"/>
        <v>10</v>
      </c>
      <c r="H15" s="2693">
        <f t="shared" si="2"/>
        <v>20</v>
      </c>
      <c r="I15" s="2695">
        <f t="shared" si="2"/>
        <v>0</v>
      </c>
      <c r="J15" s="6294">
        <f t="shared" si="3"/>
        <v>20</v>
      </c>
    </row>
    <row r="16" spans="1:12">
      <c r="A16" s="2640" t="s">
        <v>268</v>
      </c>
      <c r="B16" s="2682">
        <v>4</v>
      </c>
      <c r="C16" s="2683">
        <v>0</v>
      </c>
      <c r="D16" s="2715">
        <f t="shared" si="1"/>
        <v>4</v>
      </c>
      <c r="E16" s="2682">
        <v>4</v>
      </c>
      <c r="F16" s="2689">
        <v>0</v>
      </c>
      <c r="G16" s="2708">
        <f t="shared" si="0"/>
        <v>4</v>
      </c>
      <c r="H16" s="2693">
        <f t="shared" si="2"/>
        <v>8</v>
      </c>
      <c r="I16" s="2695">
        <f t="shared" si="2"/>
        <v>0</v>
      </c>
      <c r="J16" s="6294">
        <f t="shared" si="3"/>
        <v>8</v>
      </c>
    </row>
    <row r="17" spans="1:10" ht="27" customHeight="1">
      <c r="A17" s="2640" t="s">
        <v>269</v>
      </c>
      <c r="B17" s="2682">
        <v>4</v>
      </c>
      <c r="C17" s="2683">
        <v>0</v>
      </c>
      <c r="D17" s="2715">
        <f t="shared" si="1"/>
        <v>4</v>
      </c>
      <c r="E17" s="2682">
        <v>10</v>
      </c>
      <c r="F17" s="2689">
        <v>0</v>
      </c>
      <c r="G17" s="2708">
        <f t="shared" si="0"/>
        <v>10</v>
      </c>
      <c r="H17" s="2693">
        <f t="shared" si="2"/>
        <v>14</v>
      </c>
      <c r="I17" s="2695">
        <f t="shared" si="2"/>
        <v>0</v>
      </c>
      <c r="J17" s="6294">
        <f t="shared" si="3"/>
        <v>14</v>
      </c>
    </row>
    <row r="18" spans="1:10" ht="25.5" customHeight="1">
      <c r="A18" s="2640" t="s">
        <v>270</v>
      </c>
      <c r="B18" s="2682">
        <v>1</v>
      </c>
      <c r="C18" s="2683">
        <v>0</v>
      </c>
      <c r="D18" s="2715">
        <f t="shared" si="1"/>
        <v>1</v>
      </c>
      <c r="E18" s="2689">
        <v>5</v>
      </c>
      <c r="F18" s="2689">
        <v>0</v>
      </c>
      <c r="G18" s="2708">
        <f t="shared" si="0"/>
        <v>5</v>
      </c>
      <c r="H18" s="2693">
        <f t="shared" si="2"/>
        <v>6</v>
      </c>
      <c r="I18" s="2695">
        <f t="shared" si="2"/>
        <v>0</v>
      </c>
      <c r="J18" s="6294">
        <f t="shared" si="3"/>
        <v>6</v>
      </c>
    </row>
    <row r="19" spans="1:10" ht="27.75" customHeight="1" thickBot="1">
      <c r="A19" s="2662" t="s">
        <v>278</v>
      </c>
      <c r="B19" s="2684">
        <v>2</v>
      </c>
      <c r="C19" s="2685">
        <v>0</v>
      </c>
      <c r="D19" s="2715">
        <f t="shared" si="1"/>
        <v>2</v>
      </c>
      <c r="E19" s="2690">
        <v>4</v>
      </c>
      <c r="F19" s="2690">
        <v>0</v>
      </c>
      <c r="G19" s="2708">
        <f>E19+F19</f>
        <v>4</v>
      </c>
      <c r="H19" s="2693">
        <f>B19+E19</f>
        <v>6</v>
      </c>
      <c r="I19" s="2695">
        <f>C19+F19</f>
        <v>0</v>
      </c>
      <c r="J19" s="6294">
        <f>H19+I19</f>
        <v>6</v>
      </c>
    </row>
    <row r="20" spans="1:10" ht="27.75" customHeight="1" thickBot="1">
      <c r="A20" s="2696" t="s">
        <v>27</v>
      </c>
      <c r="B20" s="2688">
        <f t="shared" ref="B20:H20" si="4">SUM(B7:B19)</f>
        <v>87</v>
      </c>
      <c r="C20" s="2697">
        <f t="shared" si="4"/>
        <v>1</v>
      </c>
      <c r="D20" s="2681">
        <f t="shared" si="4"/>
        <v>88</v>
      </c>
      <c r="E20" s="6293">
        <f>SUM(E7:E19)</f>
        <v>126</v>
      </c>
      <c r="F20" s="6293">
        <f t="shared" si="4"/>
        <v>1</v>
      </c>
      <c r="G20" s="2709">
        <f t="shared" si="4"/>
        <v>127</v>
      </c>
      <c r="H20" s="2688">
        <f t="shared" si="4"/>
        <v>213</v>
      </c>
      <c r="I20" s="2680">
        <f>SUM(I7:I18)</f>
        <v>2</v>
      </c>
      <c r="J20" s="6295">
        <f>SUM(J7:J19)</f>
        <v>215</v>
      </c>
    </row>
    <row r="21" spans="1:10" ht="21" thickBot="1">
      <c r="A21" s="2686" t="s">
        <v>15</v>
      </c>
      <c r="B21" s="2699"/>
      <c r="C21" s="2700"/>
      <c r="D21" s="2716"/>
      <c r="E21" s="2699"/>
      <c r="F21" s="2717"/>
      <c r="G21" s="2710"/>
      <c r="H21" s="2688"/>
      <c r="I21" s="2680"/>
      <c r="J21" s="6295"/>
    </row>
    <row r="22" spans="1:10" ht="21" thickBot="1">
      <c r="A22" s="2686" t="s">
        <v>16</v>
      </c>
      <c r="B22" s="2701"/>
      <c r="C22" s="2702"/>
      <c r="D22" s="2718"/>
      <c r="E22" s="2701"/>
      <c r="F22" s="2719"/>
      <c r="G22" s="2711"/>
      <c r="H22" s="2688"/>
      <c r="I22" s="2680"/>
      <c r="J22" s="6295"/>
    </row>
    <row r="23" spans="1:10" ht="30" customHeight="1" thickBot="1">
      <c r="A23" s="2687" t="s">
        <v>272</v>
      </c>
      <c r="B23" s="2688"/>
      <c r="C23" s="2697"/>
      <c r="D23" s="2681"/>
      <c r="E23" s="2688"/>
      <c r="F23" s="2680"/>
      <c r="G23" s="2709"/>
      <c r="H23" s="2688"/>
      <c r="I23" s="2680"/>
      <c r="J23" s="6295"/>
    </row>
    <row r="24" spans="1:10" ht="31.5" customHeight="1">
      <c r="A24" s="2639" t="s">
        <v>319</v>
      </c>
      <c r="B24" s="1577">
        <v>10</v>
      </c>
      <c r="C24" s="1578">
        <v>0</v>
      </c>
      <c r="D24" s="2714">
        <f>B24+C24</f>
        <v>10</v>
      </c>
      <c r="E24" s="1577">
        <v>11</v>
      </c>
      <c r="F24" s="2720">
        <v>1</v>
      </c>
      <c r="G24" s="2707">
        <f>E24+F24</f>
        <v>12</v>
      </c>
      <c r="H24" s="2691">
        <f t="shared" si="2"/>
        <v>21</v>
      </c>
      <c r="I24" s="2726">
        <f t="shared" si="2"/>
        <v>1</v>
      </c>
      <c r="J24" s="6296">
        <f t="shared" si="3"/>
        <v>22</v>
      </c>
    </row>
    <row r="25" spans="1:10" ht="27" customHeight="1">
      <c r="A25" s="2640" t="s">
        <v>320</v>
      </c>
      <c r="B25" s="2682">
        <v>5</v>
      </c>
      <c r="C25" s="2683">
        <v>0</v>
      </c>
      <c r="D25" s="2721">
        <v>5</v>
      </c>
      <c r="E25" s="2682">
        <v>4</v>
      </c>
      <c r="F25" s="2689">
        <v>0</v>
      </c>
      <c r="G25" s="2712">
        <f t="shared" ref="G25:G35" si="5">E25+F25</f>
        <v>4</v>
      </c>
      <c r="H25" s="2693">
        <f t="shared" si="2"/>
        <v>9</v>
      </c>
      <c r="I25" s="2695">
        <f t="shared" si="2"/>
        <v>0</v>
      </c>
      <c r="J25" s="6294">
        <f t="shared" si="3"/>
        <v>9</v>
      </c>
    </row>
    <row r="26" spans="1:10" ht="31.5" customHeight="1">
      <c r="A26" s="2640" t="s">
        <v>321</v>
      </c>
      <c r="B26" s="2682">
        <v>6</v>
      </c>
      <c r="C26" s="2683">
        <v>0</v>
      </c>
      <c r="D26" s="2721">
        <f t="shared" ref="D26:D36" si="6">B26+C26</f>
        <v>6</v>
      </c>
      <c r="E26" s="2682">
        <v>11</v>
      </c>
      <c r="F26" s="2689">
        <v>0</v>
      </c>
      <c r="G26" s="2712">
        <f t="shared" si="5"/>
        <v>11</v>
      </c>
      <c r="H26" s="2693">
        <f t="shared" si="2"/>
        <v>17</v>
      </c>
      <c r="I26" s="2695">
        <f t="shared" si="2"/>
        <v>0</v>
      </c>
      <c r="J26" s="6294">
        <f t="shared" si="3"/>
        <v>17</v>
      </c>
    </row>
    <row r="27" spans="1:10" ht="24" customHeight="1">
      <c r="A27" s="2640" t="s">
        <v>324</v>
      </c>
      <c r="B27" s="2682">
        <v>5</v>
      </c>
      <c r="C27" s="2683">
        <v>0</v>
      </c>
      <c r="D27" s="2721">
        <f t="shared" si="6"/>
        <v>5</v>
      </c>
      <c r="E27" s="2682">
        <v>10</v>
      </c>
      <c r="F27" s="2689">
        <v>0</v>
      </c>
      <c r="G27" s="2712">
        <f t="shared" si="5"/>
        <v>10</v>
      </c>
      <c r="H27" s="2693">
        <f t="shared" si="2"/>
        <v>15</v>
      </c>
      <c r="I27" s="2695">
        <f t="shared" si="2"/>
        <v>0</v>
      </c>
      <c r="J27" s="6294">
        <f t="shared" si="3"/>
        <v>15</v>
      </c>
    </row>
    <row r="28" spans="1:10" ht="27.75" customHeight="1">
      <c r="A28" s="2640" t="s">
        <v>323</v>
      </c>
      <c r="B28" s="2682">
        <v>10</v>
      </c>
      <c r="C28" s="2683">
        <v>1</v>
      </c>
      <c r="D28" s="2721">
        <f t="shared" si="6"/>
        <v>11</v>
      </c>
      <c r="E28" s="2682">
        <v>17</v>
      </c>
      <c r="F28" s="2689">
        <v>0</v>
      </c>
      <c r="G28" s="2712">
        <f t="shared" si="5"/>
        <v>17</v>
      </c>
      <c r="H28" s="2693">
        <f t="shared" si="2"/>
        <v>27</v>
      </c>
      <c r="I28" s="2695">
        <f t="shared" si="2"/>
        <v>1</v>
      </c>
      <c r="J28" s="6294">
        <f t="shared" si="3"/>
        <v>28</v>
      </c>
    </row>
    <row r="29" spans="1:10" ht="33" customHeight="1">
      <c r="A29" s="2640" t="s">
        <v>274</v>
      </c>
      <c r="B29" s="2682">
        <v>9</v>
      </c>
      <c r="C29" s="2683">
        <v>0</v>
      </c>
      <c r="D29" s="2721">
        <f t="shared" si="6"/>
        <v>9</v>
      </c>
      <c r="E29" s="2682">
        <v>10</v>
      </c>
      <c r="F29" s="2689">
        <v>0</v>
      </c>
      <c r="G29" s="2712">
        <f t="shared" si="5"/>
        <v>10</v>
      </c>
      <c r="H29" s="2693">
        <f t="shared" si="2"/>
        <v>19</v>
      </c>
      <c r="I29" s="2695">
        <f t="shared" si="2"/>
        <v>0</v>
      </c>
      <c r="J29" s="6294">
        <f t="shared" si="3"/>
        <v>19</v>
      </c>
    </row>
    <row r="30" spans="1:10" ht="27" customHeight="1">
      <c r="A30" s="2640" t="s">
        <v>275</v>
      </c>
      <c r="B30" s="2682">
        <v>10</v>
      </c>
      <c r="C30" s="2683">
        <v>0</v>
      </c>
      <c r="D30" s="2721">
        <f t="shared" si="6"/>
        <v>10</v>
      </c>
      <c r="E30" s="2682">
        <v>15</v>
      </c>
      <c r="F30" s="2689">
        <v>0</v>
      </c>
      <c r="G30" s="2712">
        <f t="shared" si="5"/>
        <v>15</v>
      </c>
      <c r="H30" s="2693">
        <f t="shared" si="2"/>
        <v>25</v>
      </c>
      <c r="I30" s="2695">
        <f t="shared" si="2"/>
        <v>0</v>
      </c>
      <c r="J30" s="6294">
        <f t="shared" si="3"/>
        <v>25</v>
      </c>
    </row>
    <row r="31" spans="1:10" ht="27" customHeight="1">
      <c r="A31" s="2640" t="s">
        <v>276</v>
      </c>
      <c r="B31" s="2682">
        <v>9</v>
      </c>
      <c r="C31" s="2683">
        <v>0</v>
      </c>
      <c r="D31" s="2721">
        <f t="shared" si="6"/>
        <v>9</v>
      </c>
      <c r="E31" s="2682">
        <v>15</v>
      </c>
      <c r="F31" s="2689">
        <v>0</v>
      </c>
      <c r="G31" s="2712">
        <f t="shared" si="5"/>
        <v>15</v>
      </c>
      <c r="H31" s="2693">
        <f>B31+E31</f>
        <v>24</v>
      </c>
      <c r="I31" s="2695">
        <f t="shared" si="2"/>
        <v>0</v>
      </c>
      <c r="J31" s="6294">
        <f t="shared" si="3"/>
        <v>24</v>
      </c>
    </row>
    <row r="32" spans="1:10" ht="28.5" customHeight="1">
      <c r="A32" s="2640" t="s">
        <v>277</v>
      </c>
      <c r="B32" s="2682">
        <v>10</v>
      </c>
      <c r="C32" s="2683">
        <v>0</v>
      </c>
      <c r="D32" s="2721">
        <f t="shared" si="6"/>
        <v>10</v>
      </c>
      <c r="E32" s="2682">
        <v>10</v>
      </c>
      <c r="F32" s="2689">
        <v>0</v>
      </c>
      <c r="G32" s="2712">
        <f t="shared" si="5"/>
        <v>10</v>
      </c>
      <c r="H32" s="2693">
        <f t="shared" si="2"/>
        <v>20</v>
      </c>
      <c r="I32" s="2695">
        <f t="shared" si="2"/>
        <v>0</v>
      </c>
      <c r="J32" s="2723">
        <f t="shared" si="3"/>
        <v>20</v>
      </c>
    </row>
    <row r="33" spans="1:14" ht="30" customHeight="1">
      <c r="A33" s="2640" t="s">
        <v>268</v>
      </c>
      <c r="B33" s="2682">
        <v>4</v>
      </c>
      <c r="C33" s="2683">
        <v>0</v>
      </c>
      <c r="D33" s="2721">
        <f t="shared" si="6"/>
        <v>4</v>
      </c>
      <c r="E33" s="2682">
        <v>4</v>
      </c>
      <c r="F33" s="2689">
        <v>0</v>
      </c>
      <c r="G33" s="2712">
        <f t="shared" si="5"/>
        <v>4</v>
      </c>
      <c r="H33" s="2693">
        <f t="shared" si="2"/>
        <v>8</v>
      </c>
      <c r="I33" s="2695">
        <f t="shared" si="2"/>
        <v>0</v>
      </c>
      <c r="J33" s="2723">
        <f t="shared" si="3"/>
        <v>8</v>
      </c>
    </row>
    <row r="34" spans="1:14" ht="27" customHeight="1">
      <c r="A34" s="6158" t="s">
        <v>269</v>
      </c>
      <c r="B34" s="6303">
        <v>3</v>
      </c>
      <c r="C34" s="2683">
        <v>0</v>
      </c>
      <c r="D34" s="2721">
        <f t="shared" si="6"/>
        <v>3</v>
      </c>
      <c r="E34" s="2682">
        <v>10</v>
      </c>
      <c r="F34" s="2689">
        <v>0</v>
      </c>
      <c r="G34" s="2712">
        <f t="shared" si="5"/>
        <v>10</v>
      </c>
      <c r="H34" s="2693">
        <f t="shared" si="2"/>
        <v>13</v>
      </c>
      <c r="I34" s="2695">
        <f t="shared" si="2"/>
        <v>0</v>
      </c>
      <c r="J34" s="2723">
        <f t="shared" si="3"/>
        <v>13</v>
      </c>
    </row>
    <row r="35" spans="1:14" ht="29.25" customHeight="1">
      <c r="A35" s="6158" t="s">
        <v>270</v>
      </c>
      <c r="B35" s="6303">
        <v>1</v>
      </c>
      <c r="C35" s="2683">
        <v>0</v>
      </c>
      <c r="D35" s="6297">
        <f t="shared" si="6"/>
        <v>1</v>
      </c>
      <c r="E35" s="6303">
        <v>4</v>
      </c>
      <c r="F35" s="6304">
        <v>0</v>
      </c>
      <c r="G35" s="6305">
        <f t="shared" si="5"/>
        <v>4</v>
      </c>
      <c r="H35" s="6301">
        <f t="shared" si="2"/>
        <v>5</v>
      </c>
      <c r="I35" s="2695">
        <f t="shared" si="2"/>
        <v>0</v>
      </c>
      <c r="J35" s="2723">
        <f t="shared" si="3"/>
        <v>5</v>
      </c>
    </row>
    <row r="36" spans="1:14" ht="33" customHeight="1" thickBot="1">
      <c r="A36" s="3710" t="s">
        <v>278</v>
      </c>
      <c r="B36" s="6306">
        <v>2</v>
      </c>
      <c r="C36" s="2685">
        <v>0</v>
      </c>
      <c r="D36" s="6297">
        <f t="shared" si="6"/>
        <v>2</v>
      </c>
      <c r="E36" s="6306">
        <v>4</v>
      </c>
      <c r="F36" s="6307">
        <v>0</v>
      </c>
      <c r="G36" s="6305">
        <f>E36+F36</f>
        <v>4</v>
      </c>
      <c r="H36" s="6301">
        <f>B36+E36</f>
        <v>6</v>
      </c>
      <c r="I36" s="2695">
        <f>C36+F36</f>
        <v>0</v>
      </c>
      <c r="J36" s="2723">
        <f>H36+I36</f>
        <v>6</v>
      </c>
    </row>
    <row r="37" spans="1:14" ht="30" customHeight="1" thickBot="1">
      <c r="A37" s="6317" t="s">
        <v>17</v>
      </c>
      <c r="B37" s="6308">
        <f t="shared" ref="B37:H37" si="7">SUM(B24:B36)</f>
        <v>84</v>
      </c>
      <c r="C37" s="2697">
        <f t="shared" si="7"/>
        <v>1</v>
      </c>
      <c r="D37" s="6298">
        <f t="shared" si="7"/>
        <v>85</v>
      </c>
      <c r="E37" s="6308">
        <f t="shared" si="7"/>
        <v>125</v>
      </c>
      <c r="F37" s="6309">
        <f t="shared" si="7"/>
        <v>1</v>
      </c>
      <c r="G37" s="6310">
        <f t="shared" si="7"/>
        <v>126</v>
      </c>
      <c r="H37" s="6293">
        <f t="shared" si="7"/>
        <v>209</v>
      </c>
      <c r="I37" s="2680">
        <f>SUM(I24:I35)</f>
        <v>2</v>
      </c>
      <c r="J37" s="2709">
        <f>SUM(J24:J36)</f>
        <v>211</v>
      </c>
    </row>
    <row r="38" spans="1:14" ht="23.25" customHeight="1" thickBot="1">
      <c r="A38" s="6318" t="s">
        <v>18</v>
      </c>
      <c r="B38" s="6311"/>
      <c r="C38" s="2706"/>
      <c r="D38" s="6299"/>
      <c r="E38" s="6311"/>
      <c r="F38" s="6312"/>
      <c r="G38" s="6313"/>
      <c r="H38" s="6293"/>
      <c r="I38" s="2680"/>
      <c r="J38" s="2709"/>
    </row>
    <row r="39" spans="1:14" ht="36" customHeight="1" thickBot="1">
      <c r="A39" s="6319" t="s">
        <v>272</v>
      </c>
      <c r="B39" s="6308"/>
      <c r="C39" s="2697"/>
      <c r="D39" s="6298"/>
      <c r="E39" s="6308"/>
      <c r="F39" s="6309"/>
      <c r="G39" s="6310"/>
      <c r="H39" s="6293"/>
      <c r="I39" s="2680"/>
      <c r="J39" s="2709"/>
    </row>
    <row r="40" spans="1:14" ht="21" customHeight="1">
      <c r="A40" s="6157" t="s">
        <v>319</v>
      </c>
      <c r="B40" s="6314">
        <v>1</v>
      </c>
      <c r="C40" s="2731">
        <v>0</v>
      </c>
      <c r="D40" s="6300">
        <f>B40+C40</f>
        <v>1</v>
      </c>
      <c r="E40" s="6314">
        <v>0</v>
      </c>
      <c r="F40" s="6315">
        <v>0</v>
      </c>
      <c r="G40" s="6316">
        <f>E40+F40</f>
        <v>0</v>
      </c>
      <c r="H40" s="6302">
        <f t="shared" si="2"/>
        <v>1</v>
      </c>
      <c r="I40" s="2725">
        <f t="shared" si="2"/>
        <v>0</v>
      </c>
      <c r="J40" s="2722">
        <f t="shared" si="3"/>
        <v>1</v>
      </c>
    </row>
    <row r="41" spans="1:14" ht="29.25" customHeight="1">
      <c r="A41" s="6158" t="s">
        <v>320</v>
      </c>
      <c r="B41" s="6303">
        <v>0</v>
      </c>
      <c r="C41" s="2683">
        <v>0</v>
      </c>
      <c r="D41" s="6297">
        <f t="shared" ref="D41:D52" si="8">B41+C41</f>
        <v>0</v>
      </c>
      <c r="E41" s="6303">
        <v>0</v>
      </c>
      <c r="F41" s="6304">
        <v>0</v>
      </c>
      <c r="G41" s="6305">
        <f t="shared" ref="G41:G51" si="9">E41+F41</f>
        <v>0</v>
      </c>
      <c r="H41" s="6301">
        <f t="shared" si="2"/>
        <v>0</v>
      </c>
      <c r="I41" s="2695">
        <f t="shared" si="2"/>
        <v>0</v>
      </c>
      <c r="J41" s="2723">
        <f t="shared" si="3"/>
        <v>0</v>
      </c>
    </row>
    <row r="42" spans="1:14" ht="32.25" customHeight="1">
      <c r="A42" s="6158" t="s">
        <v>321</v>
      </c>
      <c r="B42" s="6303">
        <v>0</v>
      </c>
      <c r="C42" s="2683">
        <v>0</v>
      </c>
      <c r="D42" s="6297">
        <f t="shared" si="8"/>
        <v>0</v>
      </c>
      <c r="E42" s="6303">
        <v>0</v>
      </c>
      <c r="F42" s="6304">
        <v>0</v>
      </c>
      <c r="G42" s="6305">
        <f t="shared" si="9"/>
        <v>0</v>
      </c>
      <c r="H42" s="6301">
        <f t="shared" si="2"/>
        <v>0</v>
      </c>
      <c r="I42" s="2695">
        <f t="shared" si="2"/>
        <v>0</v>
      </c>
      <c r="J42" s="2723">
        <f t="shared" si="3"/>
        <v>0</v>
      </c>
    </row>
    <row r="43" spans="1:14" ht="23.25" customHeight="1">
      <c r="A43" s="2645" t="s">
        <v>324</v>
      </c>
      <c r="B43" s="2732">
        <v>0</v>
      </c>
      <c r="C43" s="2683">
        <v>0</v>
      </c>
      <c r="D43" s="6297">
        <f t="shared" si="8"/>
        <v>0</v>
      </c>
      <c r="E43" s="6303">
        <v>0</v>
      </c>
      <c r="F43" s="6304">
        <v>0</v>
      </c>
      <c r="G43" s="6305">
        <f t="shared" si="9"/>
        <v>0</v>
      </c>
      <c r="H43" s="6301">
        <f t="shared" si="2"/>
        <v>0</v>
      </c>
      <c r="I43" s="2695">
        <f t="shared" si="2"/>
        <v>0</v>
      </c>
      <c r="J43" s="2723">
        <f t="shared" si="3"/>
        <v>0</v>
      </c>
    </row>
    <row r="44" spans="1:14" ht="24.95" customHeight="1">
      <c r="A44" s="2645" t="s">
        <v>323</v>
      </c>
      <c r="B44" s="2732">
        <v>0</v>
      </c>
      <c r="C44" s="2683">
        <v>0</v>
      </c>
      <c r="D44" s="2715">
        <f t="shared" si="8"/>
        <v>0</v>
      </c>
      <c r="E44" s="2682">
        <v>0</v>
      </c>
      <c r="F44" s="2689">
        <v>0</v>
      </c>
      <c r="G44" s="2708">
        <f t="shared" si="9"/>
        <v>0</v>
      </c>
      <c r="H44" s="2693">
        <f t="shared" si="2"/>
        <v>0</v>
      </c>
      <c r="I44" s="2695">
        <f t="shared" si="2"/>
        <v>0</v>
      </c>
      <c r="J44" s="2723">
        <f t="shared" si="3"/>
        <v>0</v>
      </c>
    </row>
    <row r="45" spans="1:14" ht="39.75" customHeight="1">
      <c r="A45" s="2645" t="s">
        <v>274</v>
      </c>
      <c r="B45" s="2732">
        <v>0</v>
      </c>
      <c r="C45" s="2683">
        <v>0</v>
      </c>
      <c r="D45" s="2715">
        <f t="shared" si="8"/>
        <v>0</v>
      </c>
      <c r="E45" s="2682">
        <v>0</v>
      </c>
      <c r="F45" s="2689">
        <v>0</v>
      </c>
      <c r="G45" s="2708">
        <f t="shared" si="9"/>
        <v>0</v>
      </c>
      <c r="H45" s="2693">
        <f t="shared" si="2"/>
        <v>0</v>
      </c>
      <c r="I45" s="2695">
        <f t="shared" si="2"/>
        <v>0</v>
      </c>
      <c r="J45" s="2723">
        <f t="shared" si="3"/>
        <v>0</v>
      </c>
      <c r="N45" s="27" t="s">
        <v>28</v>
      </c>
    </row>
    <row r="46" spans="1:14" ht="24" customHeight="1">
      <c r="A46" s="2645" t="s">
        <v>275</v>
      </c>
      <c r="B46" s="2732">
        <v>1</v>
      </c>
      <c r="C46" s="2683">
        <v>0</v>
      </c>
      <c r="D46" s="2715">
        <f t="shared" si="8"/>
        <v>1</v>
      </c>
      <c r="E46" s="2682">
        <v>0</v>
      </c>
      <c r="F46" s="2689">
        <v>0</v>
      </c>
      <c r="G46" s="2708">
        <f t="shared" si="9"/>
        <v>0</v>
      </c>
      <c r="H46" s="2693">
        <f t="shared" si="2"/>
        <v>1</v>
      </c>
      <c r="I46" s="2695">
        <f t="shared" si="2"/>
        <v>0</v>
      </c>
      <c r="J46" s="2723">
        <f t="shared" si="3"/>
        <v>1</v>
      </c>
    </row>
    <row r="47" spans="1:14" ht="30.75" customHeight="1">
      <c r="A47" s="2645" t="s">
        <v>276</v>
      </c>
      <c r="B47" s="2732">
        <v>0</v>
      </c>
      <c r="C47" s="2683">
        <v>0</v>
      </c>
      <c r="D47" s="2715">
        <f t="shared" si="8"/>
        <v>0</v>
      </c>
      <c r="E47" s="2682">
        <v>0</v>
      </c>
      <c r="F47" s="2689">
        <v>0</v>
      </c>
      <c r="G47" s="2708">
        <f t="shared" si="9"/>
        <v>0</v>
      </c>
      <c r="H47" s="2693">
        <f>SUM(B47,E47)</f>
        <v>0</v>
      </c>
      <c r="I47" s="2695">
        <f t="shared" si="2"/>
        <v>0</v>
      </c>
      <c r="J47" s="2723">
        <f t="shared" si="3"/>
        <v>0</v>
      </c>
    </row>
    <row r="48" spans="1:14" ht="30" customHeight="1">
      <c r="A48" s="2645" t="s">
        <v>277</v>
      </c>
      <c r="B48" s="2732">
        <v>0</v>
      </c>
      <c r="C48" s="2683">
        <v>0</v>
      </c>
      <c r="D48" s="2715">
        <f t="shared" si="8"/>
        <v>0</v>
      </c>
      <c r="E48" s="2682">
        <v>0</v>
      </c>
      <c r="F48" s="2689">
        <v>0</v>
      </c>
      <c r="G48" s="2708">
        <f t="shared" si="9"/>
        <v>0</v>
      </c>
      <c r="H48" s="2693">
        <f t="shared" si="2"/>
        <v>0</v>
      </c>
      <c r="I48" s="2695">
        <f t="shared" si="2"/>
        <v>0</v>
      </c>
      <c r="J48" s="2723">
        <f t="shared" si="3"/>
        <v>0</v>
      </c>
    </row>
    <row r="49" spans="1:10" ht="24" customHeight="1">
      <c r="A49" s="2645" t="s">
        <v>268</v>
      </c>
      <c r="B49" s="2732">
        <v>0</v>
      </c>
      <c r="C49" s="2683">
        <v>0</v>
      </c>
      <c r="D49" s="2715">
        <f t="shared" si="8"/>
        <v>0</v>
      </c>
      <c r="E49" s="2682">
        <v>0</v>
      </c>
      <c r="F49" s="2689">
        <v>0</v>
      </c>
      <c r="G49" s="2708">
        <f t="shared" si="9"/>
        <v>0</v>
      </c>
      <c r="H49" s="2693">
        <f t="shared" si="2"/>
        <v>0</v>
      </c>
      <c r="I49" s="2695">
        <f t="shared" si="2"/>
        <v>0</v>
      </c>
      <c r="J49" s="2723">
        <f t="shared" si="3"/>
        <v>0</v>
      </c>
    </row>
    <row r="50" spans="1:10" ht="24" customHeight="1">
      <c r="A50" s="2645" t="s">
        <v>269</v>
      </c>
      <c r="B50" s="2732">
        <v>1</v>
      </c>
      <c r="C50" s="2683">
        <v>0</v>
      </c>
      <c r="D50" s="2715">
        <f t="shared" si="8"/>
        <v>1</v>
      </c>
      <c r="E50" s="2682">
        <v>0</v>
      </c>
      <c r="F50" s="2689">
        <v>0</v>
      </c>
      <c r="G50" s="2708">
        <f t="shared" si="9"/>
        <v>0</v>
      </c>
      <c r="H50" s="2693">
        <f t="shared" si="2"/>
        <v>1</v>
      </c>
      <c r="I50" s="2695">
        <f t="shared" si="2"/>
        <v>0</v>
      </c>
      <c r="J50" s="2723">
        <f t="shared" si="3"/>
        <v>1</v>
      </c>
    </row>
    <row r="51" spans="1:10" ht="24" customHeight="1">
      <c r="A51" s="2645" t="s">
        <v>270</v>
      </c>
      <c r="B51" s="2732">
        <v>0</v>
      </c>
      <c r="C51" s="2683">
        <v>0</v>
      </c>
      <c r="D51" s="2715">
        <f t="shared" si="8"/>
        <v>0</v>
      </c>
      <c r="E51" s="2682">
        <v>1</v>
      </c>
      <c r="F51" s="2689">
        <v>0</v>
      </c>
      <c r="G51" s="2682">
        <f t="shared" si="9"/>
        <v>1</v>
      </c>
      <c r="H51" s="2695">
        <f t="shared" si="2"/>
        <v>1</v>
      </c>
      <c r="I51" s="2695">
        <f t="shared" si="2"/>
        <v>0</v>
      </c>
      <c r="J51" s="2723">
        <f t="shared" si="3"/>
        <v>1</v>
      </c>
    </row>
    <row r="52" spans="1:10" ht="27.75" customHeight="1" thickBot="1">
      <c r="A52" s="2646" t="s">
        <v>278</v>
      </c>
      <c r="B52" s="2733">
        <v>0</v>
      </c>
      <c r="C52" s="2685">
        <v>0</v>
      </c>
      <c r="D52" s="2734">
        <f t="shared" si="8"/>
        <v>0</v>
      </c>
      <c r="E52" s="2684">
        <v>0</v>
      </c>
      <c r="F52" s="2690">
        <v>0</v>
      </c>
      <c r="G52" s="2684">
        <f>E52+F52</f>
        <v>0</v>
      </c>
      <c r="H52" s="2705">
        <f>B52+E52</f>
        <v>0</v>
      </c>
      <c r="I52" s="2705">
        <f>C52+F52</f>
        <v>0</v>
      </c>
      <c r="J52" s="2724">
        <f>H52+I52</f>
        <v>0</v>
      </c>
    </row>
    <row r="53" spans="1:10" ht="26.25" customHeight="1" thickBot="1">
      <c r="A53" s="2663" t="s">
        <v>19</v>
      </c>
      <c r="B53" s="2735">
        <f>SUM(B40:B52)</f>
        <v>3</v>
      </c>
      <c r="C53" s="2697">
        <f>SUM(C40:C52)</f>
        <v>0</v>
      </c>
      <c r="D53" s="2698">
        <f>SUM(D40:D51)</f>
        <v>3</v>
      </c>
      <c r="E53" s="2688">
        <f>SUM(E40:E52)</f>
        <v>1</v>
      </c>
      <c r="F53" s="2697">
        <f>SUM(F40:F52)</f>
        <v>0</v>
      </c>
      <c r="G53" s="2698">
        <f>SUM(G40:G51)</f>
        <v>1</v>
      </c>
      <c r="H53" s="2688">
        <f>SUM(H40:H51)</f>
        <v>4</v>
      </c>
      <c r="I53" s="2697">
        <f>SUM(I40:I51)</f>
        <v>0</v>
      </c>
      <c r="J53" s="2698">
        <f>SUM(J40:J51)</f>
        <v>4</v>
      </c>
    </row>
    <row r="54" spans="1:10" ht="35.25" customHeight="1" thickBot="1">
      <c r="A54" s="2729" t="s">
        <v>243</v>
      </c>
      <c r="B54" s="2736">
        <f t="shared" ref="B54:J54" si="10">B37+B53</f>
        <v>87</v>
      </c>
      <c r="C54" s="2727">
        <f t="shared" si="10"/>
        <v>1</v>
      </c>
      <c r="D54" s="2728">
        <f t="shared" si="10"/>
        <v>88</v>
      </c>
      <c r="E54" s="2112">
        <f t="shared" si="10"/>
        <v>126</v>
      </c>
      <c r="F54" s="2727">
        <f t="shared" si="10"/>
        <v>1</v>
      </c>
      <c r="G54" s="2728">
        <f t="shared" si="10"/>
        <v>127</v>
      </c>
      <c r="H54" s="2112">
        <f t="shared" si="10"/>
        <v>213</v>
      </c>
      <c r="I54" s="2727">
        <f t="shared" si="10"/>
        <v>2</v>
      </c>
      <c r="J54" s="2728">
        <f t="shared" si="10"/>
        <v>215</v>
      </c>
    </row>
    <row r="55" spans="1:10" ht="25.5" hidden="1" customHeight="1"/>
    <row r="56" spans="1:10" ht="51" customHeight="1"/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25"/>
  <sheetViews>
    <sheetView zoomScale="50" zoomScaleNormal="50" workbookViewId="0">
      <selection activeCell="V35" sqref="V35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394" t="s">
        <v>332</v>
      </c>
      <c r="B1" s="6394"/>
      <c r="C1" s="6394"/>
      <c r="D1" s="6394"/>
      <c r="E1" s="6394"/>
      <c r="F1" s="6394"/>
      <c r="G1" s="6394"/>
      <c r="H1" s="6394"/>
      <c r="I1" s="6394"/>
      <c r="J1" s="6394"/>
      <c r="K1" s="6394"/>
      <c r="L1" s="6394"/>
      <c r="M1" s="6394"/>
    </row>
    <row r="2" spans="1:13" ht="22.5" customHeight="1">
      <c r="A2" s="7341" t="s">
        <v>428</v>
      </c>
      <c r="B2" s="7341"/>
      <c r="C2" s="7341"/>
      <c r="D2" s="7341"/>
      <c r="E2" s="7341"/>
      <c r="F2" s="7341"/>
      <c r="G2" s="7341"/>
      <c r="H2" s="7341"/>
      <c r="I2" s="7341"/>
      <c r="J2" s="7341"/>
      <c r="K2" s="7341"/>
      <c r="L2" s="7341"/>
      <c r="M2" s="7341"/>
    </row>
    <row r="3" spans="1:13" ht="21" thickBot="1">
      <c r="A3" s="226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342" t="s">
        <v>1</v>
      </c>
      <c r="B4" s="7363" t="s">
        <v>36</v>
      </c>
      <c r="C4" s="7364"/>
      <c r="D4" s="7365"/>
      <c r="E4" s="7363" t="s">
        <v>37</v>
      </c>
      <c r="F4" s="7364"/>
      <c r="G4" s="7365"/>
      <c r="H4" s="7363" t="s">
        <v>43</v>
      </c>
      <c r="I4" s="7364"/>
      <c r="J4" s="7365"/>
      <c r="K4" s="7356" t="s">
        <v>38</v>
      </c>
      <c r="L4" s="7357"/>
      <c r="M4" s="7358"/>
    </row>
    <row r="5" spans="1:13" ht="175.5" customHeight="1" thickBot="1">
      <c r="A5" s="7362"/>
      <c r="B5" s="2739" t="s">
        <v>7</v>
      </c>
      <c r="C5" s="2739" t="s">
        <v>8</v>
      </c>
      <c r="D5" s="2739" t="s">
        <v>9</v>
      </c>
      <c r="E5" s="2739" t="s">
        <v>7</v>
      </c>
      <c r="F5" s="2739" t="s">
        <v>8</v>
      </c>
      <c r="G5" s="2739" t="s">
        <v>9</v>
      </c>
      <c r="H5" s="2739" t="s">
        <v>7</v>
      </c>
      <c r="I5" s="2739" t="s">
        <v>8</v>
      </c>
      <c r="J5" s="2739" t="s">
        <v>9</v>
      </c>
      <c r="K5" s="2739" t="s">
        <v>7</v>
      </c>
      <c r="L5" s="2739" t="s">
        <v>8</v>
      </c>
      <c r="M5" s="2740" t="s">
        <v>9</v>
      </c>
    </row>
    <row r="6" spans="1:13" ht="28.5" customHeight="1" thickBot="1">
      <c r="A6" s="2663" t="s">
        <v>10</v>
      </c>
      <c r="B6" s="2750"/>
      <c r="C6" s="2676"/>
      <c r="D6" s="2751"/>
      <c r="E6" s="2747"/>
      <c r="F6" s="2676"/>
      <c r="G6" s="2677"/>
      <c r="H6" s="2676"/>
      <c r="I6" s="2676"/>
      <c r="J6" s="2677"/>
      <c r="K6" s="2678"/>
      <c r="L6" s="2678"/>
      <c r="M6" s="2679"/>
    </row>
    <row r="7" spans="1:13" ht="27" customHeight="1" thickBot="1">
      <c r="A7" s="2644" t="s">
        <v>272</v>
      </c>
      <c r="B7" s="2735"/>
      <c r="C7" s="2680"/>
      <c r="D7" s="2668"/>
      <c r="E7" s="2688"/>
      <c r="F7" s="2680"/>
      <c r="G7" s="2656"/>
      <c r="H7" s="2680"/>
      <c r="I7" s="2680"/>
      <c r="J7" s="2656"/>
      <c r="K7" s="2741"/>
      <c r="L7" s="2741"/>
      <c r="M7" s="2668"/>
    </row>
    <row r="8" spans="1:13" ht="2.25" hidden="1" customHeight="1">
      <c r="A8" s="2645" t="s">
        <v>273</v>
      </c>
      <c r="B8" s="2732">
        <v>0</v>
      </c>
      <c r="C8" s="2683">
        <v>0</v>
      </c>
      <c r="D8" s="2692">
        <f>B8+C8</f>
        <v>0</v>
      </c>
      <c r="E8" s="2682">
        <v>0</v>
      </c>
      <c r="F8" s="2683">
        <v>0</v>
      </c>
      <c r="G8" s="2692">
        <f>E8+F8</f>
        <v>0</v>
      </c>
      <c r="H8" s="2737">
        <v>0</v>
      </c>
      <c r="I8" s="2738">
        <v>0</v>
      </c>
      <c r="J8" s="2761">
        <f>H8+I8</f>
        <v>0</v>
      </c>
      <c r="K8" s="2762">
        <f t="shared" ref="K8:M10" si="0">H8+E8+B8</f>
        <v>0</v>
      </c>
      <c r="L8" s="2763">
        <f t="shared" si="0"/>
        <v>0</v>
      </c>
      <c r="M8" s="2761">
        <f t="shared" si="0"/>
        <v>0</v>
      </c>
    </row>
    <row r="9" spans="1:13" ht="30.75" customHeight="1">
      <c r="A9" s="2744" t="s">
        <v>276</v>
      </c>
      <c r="B9" s="2752">
        <v>10</v>
      </c>
      <c r="C9" s="2738">
        <v>1</v>
      </c>
      <c r="D9" s="2761">
        <f>B9+C9</f>
        <v>11</v>
      </c>
      <c r="E9" s="2737">
        <v>12</v>
      </c>
      <c r="F9" s="2738">
        <v>0</v>
      </c>
      <c r="G9" s="2771">
        <f>E9+F9</f>
        <v>12</v>
      </c>
      <c r="H9" s="2772">
        <v>13</v>
      </c>
      <c r="I9" s="2773">
        <v>0</v>
      </c>
      <c r="J9" s="2761">
        <f>H9+I9</f>
        <v>13</v>
      </c>
      <c r="K9" s="2774">
        <f t="shared" si="0"/>
        <v>35</v>
      </c>
      <c r="L9" s="2775">
        <f t="shared" si="0"/>
        <v>1</v>
      </c>
      <c r="M9" s="2776">
        <f t="shared" si="0"/>
        <v>36</v>
      </c>
    </row>
    <row r="10" spans="1:13" ht="31.5" customHeight="1" thickBot="1">
      <c r="A10" s="2744" t="s">
        <v>269</v>
      </c>
      <c r="B10" s="2752">
        <v>5</v>
      </c>
      <c r="C10" s="2738">
        <v>1</v>
      </c>
      <c r="D10" s="2694">
        <f>B10+C10</f>
        <v>6</v>
      </c>
      <c r="E10" s="2737">
        <v>2</v>
      </c>
      <c r="F10" s="2738">
        <v>0</v>
      </c>
      <c r="G10" s="2784">
        <f>E10+F10</f>
        <v>2</v>
      </c>
      <c r="H10" s="2752">
        <v>6</v>
      </c>
      <c r="I10" s="2738">
        <v>0</v>
      </c>
      <c r="J10" s="2694">
        <f>H10+I10</f>
        <v>6</v>
      </c>
      <c r="K10" s="2785">
        <f t="shared" si="0"/>
        <v>13</v>
      </c>
      <c r="L10" s="2786">
        <f t="shared" si="0"/>
        <v>1</v>
      </c>
      <c r="M10" s="2703">
        <f t="shared" si="0"/>
        <v>14</v>
      </c>
    </row>
    <row r="11" spans="1:13" ht="31.5" customHeight="1" thickBot="1">
      <c r="A11" s="2664" t="s">
        <v>27</v>
      </c>
      <c r="B11" s="2735">
        <f t="shared" ref="B11:M11" si="1">SUM(B8:B10)</f>
        <v>15</v>
      </c>
      <c r="C11" s="2680">
        <f t="shared" si="1"/>
        <v>2</v>
      </c>
      <c r="D11" s="2681">
        <f t="shared" si="1"/>
        <v>17</v>
      </c>
      <c r="E11" s="2688">
        <f t="shared" si="1"/>
        <v>14</v>
      </c>
      <c r="F11" s="2680">
        <f t="shared" si="1"/>
        <v>0</v>
      </c>
      <c r="G11" s="2697">
        <f t="shared" si="1"/>
        <v>14</v>
      </c>
      <c r="H11" s="2735">
        <f t="shared" si="1"/>
        <v>19</v>
      </c>
      <c r="I11" s="2680">
        <f t="shared" si="1"/>
        <v>0</v>
      </c>
      <c r="J11" s="2681">
        <f t="shared" si="1"/>
        <v>19</v>
      </c>
      <c r="K11" s="2735">
        <f t="shared" si="1"/>
        <v>48</v>
      </c>
      <c r="L11" s="2680">
        <f t="shared" si="1"/>
        <v>2</v>
      </c>
      <c r="M11" s="2681">
        <f t="shared" si="1"/>
        <v>50</v>
      </c>
    </row>
    <row r="12" spans="1:13" ht="26.25" customHeight="1" thickBot="1">
      <c r="A12" s="2745" t="s">
        <v>15</v>
      </c>
      <c r="B12" s="2753"/>
      <c r="C12" s="377"/>
      <c r="D12" s="2754"/>
      <c r="E12" s="2748"/>
      <c r="F12" s="377"/>
      <c r="G12" s="2759"/>
      <c r="H12" s="2753"/>
      <c r="I12" s="377"/>
      <c r="J12" s="2754"/>
      <c r="K12" s="2768"/>
      <c r="L12" s="877"/>
      <c r="M12" s="878"/>
    </row>
    <row r="13" spans="1:13" ht="34.5" customHeight="1" thickBot="1">
      <c r="A13" s="2664" t="s">
        <v>16</v>
      </c>
      <c r="B13" s="2755"/>
      <c r="C13" s="2719"/>
      <c r="D13" s="2718"/>
      <c r="E13" s="2701"/>
      <c r="F13" s="2719"/>
      <c r="G13" s="2702"/>
      <c r="H13" s="2755"/>
      <c r="I13" s="2719"/>
      <c r="J13" s="2718"/>
      <c r="K13" s="2769"/>
      <c r="L13" s="2742"/>
      <c r="M13" s="2743"/>
    </row>
    <row r="14" spans="1:13" ht="35.25" customHeight="1" thickBot="1">
      <c r="A14" s="2644" t="s">
        <v>272</v>
      </c>
      <c r="B14" s="2735"/>
      <c r="C14" s="2680"/>
      <c r="D14" s="2668"/>
      <c r="E14" s="2688"/>
      <c r="F14" s="2680"/>
      <c r="G14" s="2697"/>
      <c r="H14" s="2735"/>
      <c r="I14" s="2680"/>
      <c r="J14" s="2681"/>
      <c r="K14" s="2735"/>
      <c r="L14" s="2680"/>
      <c r="M14" s="2681"/>
    </row>
    <row r="15" spans="1:13" ht="21" hidden="1" customHeight="1">
      <c r="A15" s="2645" t="s">
        <v>273</v>
      </c>
      <c r="B15" s="2732">
        <v>0</v>
      </c>
      <c r="C15" s="2683">
        <v>0</v>
      </c>
      <c r="D15" s="2692">
        <f>B15+C15</f>
        <v>0</v>
      </c>
      <c r="E15" s="2682">
        <v>0</v>
      </c>
      <c r="F15" s="2683">
        <v>0</v>
      </c>
      <c r="G15" s="2758">
        <f>E15+F15</f>
        <v>0</v>
      </c>
      <c r="H15" s="2732">
        <v>0</v>
      </c>
      <c r="I15" s="2683">
        <v>0</v>
      </c>
      <c r="J15" s="2692">
        <f>H15+I15</f>
        <v>0</v>
      </c>
      <c r="K15" s="2766">
        <f t="shared" ref="K15:M17" si="2">H15+E15+B15</f>
        <v>0</v>
      </c>
      <c r="L15" s="2767">
        <f t="shared" si="2"/>
        <v>0</v>
      </c>
      <c r="M15" s="2770">
        <f t="shared" si="2"/>
        <v>0</v>
      </c>
    </row>
    <row r="16" spans="1:13" ht="27" customHeight="1">
      <c r="A16" s="2645" t="s">
        <v>276</v>
      </c>
      <c r="B16" s="2732">
        <v>10</v>
      </c>
      <c r="C16" s="2683">
        <v>1</v>
      </c>
      <c r="D16" s="2692">
        <f>B16+C16</f>
        <v>11</v>
      </c>
      <c r="E16" s="2682">
        <v>12</v>
      </c>
      <c r="F16" s="2683">
        <v>0</v>
      </c>
      <c r="G16" s="2758">
        <f>E16+F16</f>
        <v>12</v>
      </c>
      <c r="H16" s="2732">
        <v>13</v>
      </c>
      <c r="I16" s="2683">
        <v>0</v>
      </c>
      <c r="J16" s="2692">
        <f>H16+I16</f>
        <v>13</v>
      </c>
      <c r="K16" s="2766">
        <f t="shared" si="2"/>
        <v>35</v>
      </c>
      <c r="L16" s="2767">
        <f t="shared" si="2"/>
        <v>1</v>
      </c>
      <c r="M16" s="2770">
        <f t="shared" si="2"/>
        <v>36</v>
      </c>
    </row>
    <row r="17" spans="1:13" ht="27" customHeight="1" thickBot="1">
      <c r="A17" s="2777" t="s">
        <v>269</v>
      </c>
      <c r="B17" s="2778">
        <v>5</v>
      </c>
      <c r="C17" s="2779">
        <v>1</v>
      </c>
      <c r="D17" s="2780">
        <f>B17+C17</f>
        <v>6</v>
      </c>
      <c r="E17" s="2781">
        <v>2</v>
      </c>
      <c r="F17" s="2779">
        <v>0</v>
      </c>
      <c r="G17" s="2782">
        <f>E17+F17</f>
        <v>2</v>
      </c>
      <c r="H17" s="2778">
        <v>6</v>
      </c>
      <c r="I17" s="2779">
        <v>0</v>
      </c>
      <c r="J17" s="2780">
        <f>H17+I17</f>
        <v>6</v>
      </c>
      <c r="K17" s="2766">
        <f t="shared" si="2"/>
        <v>13</v>
      </c>
      <c r="L17" s="2767">
        <f t="shared" si="2"/>
        <v>1</v>
      </c>
      <c r="M17" s="2783">
        <f t="shared" si="2"/>
        <v>14</v>
      </c>
    </row>
    <row r="18" spans="1:13" ht="24.75" customHeight="1" thickBot="1">
      <c r="A18" s="2663" t="s">
        <v>17</v>
      </c>
      <c r="B18" s="2735">
        <f t="shared" ref="B18:M18" si="3">SUM(B15:B17)</f>
        <v>15</v>
      </c>
      <c r="C18" s="2680">
        <f t="shared" si="3"/>
        <v>2</v>
      </c>
      <c r="D18" s="2681">
        <f t="shared" si="3"/>
        <v>17</v>
      </c>
      <c r="E18" s="2688">
        <f t="shared" si="3"/>
        <v>14</v>
      </c>
      <c r="F18" s="2680">
        <f t="shared" si="3"/>
        <v>0</v>
      </c>
      <c r="G18" s="2697">
        <f t="shared" si="3"/>
        <v>14</v>
      </c>
      <c r="H18" s="2735">
        <f t="shared" si="3"/>
        <v>19</v>
      </c>
      <c r="I18" s="2680">
        <f t="shared" si="3"/>
        <v>0</v>
      </c>
      <c r="J18" s="2681">
        <f t="shared" si="3"/>
        <v>19</v>
      </c>
      <c r="K18" s="2735">
        <f t="shared" si="3"/>
        <v>48</v>
      </c>
      <c r="L18" s="2680">
        <f t="shared" si="3"/>
        <v>2</v>
      </c>
      <c r="M18" s="2681">
        <f t="shared" si="3"/>
        <v>50</v>
      </c>
    </row>
    <row r="19" spans="1:13" ht="24.75" customHeight="1" thickBot="1">
      <c r="A19" s="2746" t="s">
        <v>18</v>
      </c>
      <c r="B19" s="2756"/>
      <c r="C19" s="879"/>
      <c r="D19" s="2757"/>
      <c r="E19" s="2749"/>
      <c r="F19" s="879"/>
      <c r="G19" s="2760"/>
      <c r="H19" s="2756"/>
      <c r="I19" s="879"/>
      <c r="J19" s="2757"/>
      <c r="K19" s="2768"/>
      <c r="L19" s="877"/>
      <c r="M19" s="878"/>
    </row>
    <row r="20" spans="1:13" ht="26.25" customHeight="1" thickBot="1">
      <c r="A20" s="2644" t="s">
        <v>272</v>
      </c>
      <c r="B20" s="2735"/>
      <c r="C20" s="2680"/>
      <c r="D20" s="2681"/>
      <c r="E20" s="2688"/>
      <c r="F20" s="2680"/>
      <c r="G20" s="2697"/>
      <c r="H20" s="2735"/>
      <c r="I20" s="2680"/>
      <c r="J20" s="2681"/>
      <c r="K20" s="2735"/>
      <c r="L20" s="2680"/>
      <c r="M20" s="2681"/>
    </row>
    <row r="21" spans="1:13" ht="21" hidden="1" thickBot="1">
      <c r="A21" s="2645" t="s">
        <v>273</v>
      </c>
      <c r="B21" s="2752">
        <v>0</v>
      </c>
      <c r="C21" s="2738">
        <v>0</v>
      </c>
      <c r="D21" s="2761">
        <f>B21+C21</f>
        <v>0</v>
      </c>
      <c r="E21" s="2737">
        <v>0</v>
      </c>
      <c r="F21" s="2738">
        <v>0</v>
      </c>
      <c r="G21" s="2771">
        <f>E21+F21</f>
        <v>0</v>
      </c>
      <c r="H21" s="2752">
        <v>0</v>
      </c>
      <c r="I21" s="2738">
        <v>0</v>
      </c>
      <c r="J21" s="2761">
        <f>H21+I21</f>
        <v>0</v>
      </c>
      <c r="K21" s="2787">
        <f t="shared" ref="K21:M23" si="4">H21+E21+B21</f>
        <v>0</v>
      </c>
      <c r="L21" s="2788">
        <f t="shared" si="4"/>
        <v>0</v>
      </c>
      <c r="M21" s="2789">
        <f t="shared" si="4"/>
        <v>0</v>
      </c>
    </row>
    <row r="22" spans="1:13" ht="26.25" customHeight="1">
      <c r="A22" s="2645" t="s">
        <v>276</v>
      </c>
      <c r="B22" s="2730">
        <v>0</v>
      </c>
      <c r="C22" s="2731">
        <v>0</v>
      </c>
      <c r="D22" s="2692">
        <f>B22+C22</f>
        <v>0</v>
      </c>
      <c r="E22" s="2713">
        <v>0</v>
      </c>
      <c r="F22" s="2731">
        <v>0</v>
      </c>
      <c r="G22" s="2758">
        <f>E22+F22</f>
        <v>0</v>
      </c>
      <c r="H22" s="2730">
        <v>0</v>
      </c>
      <c r="I22" s="2731">
        <v>0</v>
      </c>
      <c r="J22" s="2692">
        <f>H22+I22</f>
        <v>0</v>
      </c>
      <c r="K22" s="2764">
        <f t="shared" si="4"/>
        <v>0</v>
      </c>
      <c r="L22" s="2765">
        <f t="shared" si="4"/>
        <v>0</v>
      </c>
      <c r="M22" s="2770">
        <f t="shared" si="4"/>
        <v>0</v>
      </c>
    </row>
    <row r="23" spans="1:13" ht="27" customHeight="1" thickBot="1">
      <c r="A23" s="2744" t="s">
        <v>269</v>
      </c>
      <c r="B23" s="2733">
        <v>0</v>
      </c>
      <c r="C23" s="2685">
        <v>0</v>
      </c>
      <c r="D23" s="2790">
        <f>B23+C23</f>
        <v>0</v>
      </c>
      <c r="E23" s="2684">
        <v>0</v>
      </c>
      <c r="F23" s="2685">
        <v>0</v>
      </c>
      <c r="G23" s="2791">
        <f>E23+F23</f>
        <v>0</v>
      </c>
      <c r="H23" s="2733">
        <v>0</v>
      </c>
      <c r="I23" s="2685">
        <v>0</v>
      </c>
      <c r="J23" s="2790">
        <f>H23+I23</f>
        <v>0</v>
      </c>
      <c r="K23" s="2792">
        <f t="shared" si="4"/>
        <v>0</v>
      </c>
      <c r="L23" s="2793">
        <f t="shared" si="4"/>
        <v>0</v>
      </c>
      <c r="M23" s="2794">
        <f t="shared" si="4"/>
        <v>0</v>
      </c>
    </row>
    <row r="24" spans="1:13" ht="24.75" customHeight="1" thickBot="1">
      <c r="A24" s="2663" t="s">
        <v>19</v>
      </c>
      <c r="B24" s="2735">
        <f t="shared" ref="B24:M24" si="5">SUM(B21:B23)</f>
        <v>0</v>
      </c>
      <c r="C24" s="2680">
        <f t="shared" si="5"/>
        <v>0</v>
      </c>
      <c r="D24" s="2681">
        <f t="shared" si="5"/>
        <v>0</v>
      </c>
      <c r="E24" s="2688">
        <f t="shared" si="5"/>
        <v>0</v>
      </c>
      <c r="F24" s="2680">
        <f t="shared" si="5"/>
        <v>0</v>
      </c>
      <c r="G24" s="2697">
        <f t="shared" si="5"/>
        <v>0</v>
      </c>
      <c r="H24" s="2735">
        <f t="shared" si="5"/>
        <v>0</v>
      </c>
      <c r="I24" s="2680">
        <f t="shared" si="5"/>
        <v>0</v>
      </c>
      <c r="J24" s="2681">
        <f t="shared" si="5"/>
        <v>0</v>
      </c>
      <c r="K24" s="2735">
        <f t="shared" si="5"/>
        <v>0</v>
      </c>
      <c r="L24" s="2680">
        <f t="shared" si="5"/>
        <v>0</v>
      </c>
      <c r="M24" s="2681">
        <f t="shared" si="5"/>
        <v>0</v>
      </c>
    </row>
    <row r="25" spans="1:13" ht="32.25" customHeight="1" thickBot="1">
      <c r="A25" s="2647" t="s">
        <v>245</v>
      </c>
      <c r="B25" s="2795">
        <f t="shared" ref="B25:M25" si="6">B18+B24</f>
        <v>15</v>
      </c>
      <c r="C25" s="2796">
        <f t="shared" si="6"/>
        <v>2</v>
      </c>
      <c r="D25" s="2797">
        <f t="shared" si="6"/>
        <v>17</v>
      </c>
      <c r="E25" s="2798">
        <f t="shared" si="6"/>
        <v>14</v>
      </c>
      <c r="F25" s="2796">
        <f t="shared" si="6"/>
        <v>0</v>
      </c>
      <c r="G25" s="2799">
        <f t="shared" si="6"/>
        <v>14</v>
      </c>
      <c r="H25" s="2795">
        <f t="shared" si="6"/>
        <v>19</v>
      </c>
      <c r="I25" s="2796">
        <f t="shared" si="6"/>
        <v>0</v>
      </c>
      <c r="J25" s="2797">
        <f t="shared" si="6"/>
        <v>19</v>
      </c>
      <c r="K25" s="2795">
        <f t="shared" si="6"/>
        <v>48</v>
      </c>
      <c r="L25" s="2796">
        <f t="shared" si="6"/>
        <v>2</v>
      </c>
      <c r="M25" s="2797">
        <f t="shared" si="6"/>
        <v>50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02"/>
  <sheetViews>
    <sheetView view="pageBreakPreview" topLeftCell="A58" zoomScale="50" zoomScaleNormal="75" zoomScaleSheetLayoutView="50" workbookViewId="0">
      <selection activeCell="M79" sqref="M79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7" width="10.28515625" style="2" customWidth="1"/>
    <col min="8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" style="2" customWidth="1"/>
    <col min="30" max="30" width="11.7109375" style="2" customWidth="1"/>
    <col min="31" max="31" width="12.140625" style="2" customWidth="1"/>
    <col min="32" max="32" width="15.4257812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2110"/>
      <c r="B1" s="2110"/>
      <c r="C1" s="2110"/>
      <c r="D1" s="2110"/>
      <c r="E1" s="2110"/>
      <c r="F1" s="2110"/>
      <c r="G1" s="2110"/>
      <c r="H1" s="2110"/>
      <c r="I1" s="2110"/>
      <c r="J1" s="2110"/>
      <c r="K1" s="2110"/>
      <c r="L1" s="2110"/>
      <c r="M1" s="2110"/>
      <c r="N1" s="2110"/>
      <c r="O1" s="2110"/>
      <c r="P1" s="2110"/>
      <c r="Q1" s="2110"/>
      <c r="R1" s="2110"/>
      <c r="S1" s="2110"/>
      <c r="T1" s="2110"/>
      <c r="U1" s="2110"/>
      <c r="V1" s="2110"/>
      <c r="W1" s="2110"/>
      <c r="X1" s="2110"/>
      <c r="Y1" s="2110"/>
      <c r="Z1" s="2110"/>
      <c r="AA1" s="2110"/>
      <c r="AB1" s="2110"/>
      <c r="AC1" s="2110"/>
      <c r="AD1" s="2110"/>
      <c r="AE1" s="2110"/>
    </row>
    <row r="2" spans="1:37" ht="36.75" customHeight="1">
      <c r="A2" s="7441" t="s">
        <v>279</v>
      </c>
      <c r="B2" s="7441"/>
      <c r="C2" s="7441"/>
      <c r="D2" s="7441"/>
      <c r="E2" s="7441"/>
      <c r="F2" s="7441"/>
      <c r="G2" s="7441"/>
      <c r="H2" s="7441"/>
      <c r="I2" s="7441"/>
      <c r="J2" s="7441"/>
      <c r="K2" s="7441"/>
      <c r="L2" s="7441"/>
      <c r="M2" s="7441"/>
      <c r="N2" s="7441"/>
      <c r="O2" s="7441"/>
      <c r="P2" s="7441"/>
      <c r="Q2" s="7441"/>
      <c r="R2" s="7441"/>
      <c r="S2" s="7441"/>
      <c r="T2" s="7441"/>
      <c r="U2" s="7441"/>
      <c r="V2" s="7441"/>
      <c r="W2" s="7441"/>
      <c r="X2" s="7441"/>
      <c r="Y2" s="7441"/>
      <c r="Z2" s="7441"/>
      <c r="AA2" s="7441"/>
      <c r="AB2" s="7441"/>
      <c r="AC2" s="7441"/>
      <c r="AD2" s="7441"/>
      <c r="AE2" s="7441"/>
    </row>
    <row r="3" spans="1:37" ht="27">
      <c r="A3" s="7384" t="s">
        <v>389</v>
      </c>
      <c r="B3" s="7384"/>
      <c r="C3" s="7384"/>
      <c r="D3" s="7384"/>
      <c r="E3" s="7384"/>
      <c r="F3" s="7384"/>
      <c r="G3" s="7384"/>
      <c r="H3" s="7384"/>
      <c r="I3" s="7384"/>
      <c r="J3" s="7384"/>
      <c r="K3" s="7384"/>
      <c r="L3" s="7384"/>
      <c r="M3" s="7384"/>
      <c r="N3" s="7384"/>
      <c r="O3" s="7384"/>
      <c r="P3" s="7384"/>
      <c r="Q3" s="7384"/>
      <c r="R3" s="7384"/>
      <c r="S3" s="7384"/>
      <c r="T3" s="7384"/>
      <c r="U3" s="7384"/>
      <c r="V3" s="7384"/>
      <c r="W3" s="7384"/>
      <c r="X3" s="7384"/>
      <c r="Y3" s="7384"/>
      <c r="Z3" s="7384"/>
      <c r="AA3" s="7384"/>
      <c r="AB3" s="7384"/>
      <c r="AC3" s="7384"/>
      <c r="AD3" s="7384"/>
      <c r="AE3" s="7384"/>
    </row>
    <row r="4" spans="1:37" ht="6" customHeight="1">
      <c r="A4" s="7441" t="s">
        <v>280</v>
      </c>
      <c r="B4" s="7441"/>
      <c r="C4" s="7441"/>
      <c r="D4" s="7441"/>
      <c r="E4" s="7441"/>
      <c r="F4" s="7441"/>
      <c r="G4" s="7441"/>
      <c r="H4" s="7441"/>
      <c r="I4" s="7441"/>
      <c r="J4" s="7441"/>
      <c r="K4" s="7441"/>
      <c r="L4" s="7441"/>
      <c r="M4" s="7441"/>
      <c r="N4" s="7441"/>
      <c r="O4" s="7441"/>
      <c r="P4" s="7441"/>
      <c r="Q4" s="7441"/>
      <c r="R4" s="7441"/>
      <c r="S4" s="7441"/>
      <c r="T4" s="7441"/>
      <c r="U4" s="7441"/>
      <c r="V4" s="7441"/>
      <c r="W4" s="7441"/>
      <c r="X4" s="7441"/>
      <c r="Y4" s="7441"/>
      <c r="Z4" s="7441"/>
      <c r="AA4" s="7441"/>
      <c r="AB4" s="7441"/>
      <c r="AC4" s="7441"/>
      <c r="AD4" s="7441"/>
      <c r="AE4" s="7441"/>
    </row>
    <row r="5" spans="1:37" ht="27.75" customHeight="1" thickBot="1">
      <c r="A5" s="7441"/>
      <c r="B5" s="7441"/>
      <c r="C5" s="7441"/>
      <c r="D5" s="7441"/>
      <c r="E5" s="7441"/>
      <c r="F5" s="7441"/>
      <c r="G5" s="7441"/>
      <c r="H5" s="7441"/>
      <c r="I5" s="7441"/>
      <c r="J5" s="7441"/>
      <c r="K5" s="7441"/>
      <c r="L5" s="7441"/>
      <c r="M5" s="7441"/>
      <c r="N5" s="7441"/>
      <c r="O5" s="7441"/>
      <c r="P5" s="7441"/>
      <c r="Q5" s="7441"/>
      <c r="R5" s="7441"/>
      <c r="S5" s="7441"/>
      <c r="T5" s="7441"/>
      <c r="U5" s="7441"/>
      <c r="V5" s="7441"/>
      <c r="W5" s="7441"/>
      <c r="X5" s="7441"/>
      <c r="Y5" s="7441"/>
      <c r="Z5" s="7441"/>
      <c r="AA5" s="7441"/>
      <c r="AB5" s="7441"/>
      <c r="AC5" s="7441"/>
      <c r="AD5" s="7441"/>
      <c r="AE5" s="7441"/>
    </row>
    <row r="6" spans="1:37" ht="24.75" customHeight="1">
      <c r="A6" s="7399" t="s">
        <v>281</v>
      </c>
      <c r="B6" s="7432" t="s">
        <v>366</v>
      </c>
      <c r="C6" s="7433"/>
      <c r="D6" s="7434"/>
      <c r="E6" s="7432" t="s">
        <v>367</v>
      </c>
      <c r="F6" s="7433"/>
      <c r="G6" s="7434"/>
      <c r="H6" s="7432" t="s">
        <v>368</v>
      </c>
      <c r="I6" s="7433"/>
      <c r="J6" s="7434"/>
      <c r="K6" s="7432" t="s">
        <v>369</v>
      </c>
      <c r="L6" s="7433"/>
      <c r="M6" s="7434"/>
      <c r="N6" s="7432" t="s">
        <v>370</v>
      </c>
      <c r="O6" s="7433"/>
      <c r="P6" s="7434"/>
      <c r="Q6" s="7442" t="s">
        <v>9</v>
      </c>
      <c r="R6" s="7443"/>
      <c r="S6" s="7444"/>
      <c r="T6" s="7366" t="s">
        <v>36</v>
      </c>
      <c r="U6" s="7367"/>
      <c r="V6" s="7368"/>
      <c r="W6" s="7366" t="s">
        <v>37</v>
      </c>
      <c r="X6" s="7367"/>
      <c r="Y6" s="7368"/>
      <c r="Z6" s="7445" t="s">
        <v>282</v>
      </c>
      <c r="AA6" s="7446"/>
      <c r="AB6" s="7447"/>
      <c r="AC6" s="935" t="s">
        <v>9</v>
      </c>
      <c r="AD6" s="936"/>
      <c r="AE6" s="937" t="s">
        <v>283</v>
      </c>
    </row>
    <row r="7" spans="1:37" ht="21.75" customHeight="1" thickBot="1">
      <c r="A7" s="7400"/>
      <c r="B7" s="7435"/>
      <c r="C7" s="7436"/>
      <c r="D7" s="7437"/>
      <c r="E7" s="7435"/>
      <c r="F7" s="7436"/>
      <c r="G7" s="7437"/>
      <c r="H7" s="7435"/>
      <c r="I7" s="7436"/>
      <c r="J7" s="7437"/>
      <c r="K7" s="7435"/>
      <c r="L7" s="7436"/>
      <c r="M7" s="7437"/>
      <c r="N7" s="7435"/>
      <c r="O7" s="7436"/>
      <c r="P7" s="7437"/>
      <c r="Q7" s="7448" t="s">
        <v>284</v>
      </c>
      <c r="R7" s="7449"/>
      <c r="S7" s="7450"/>
      <c r="T7" s="7448" t="s">
        <v>39</v>
      </c>
      <c r="U7" s="7449"/>
      <c r="V7" s="7450"/>
      <c r="W7" s="7448" t="s">
        <v>39</v>
      </c>
      <c r="X7" s="7449"/>
      <c r="Y7" s="7450"/>
      <c r="Z7" s="7448" t="s">
        <v>39</v>
      </c>
      <c r="AA7" s="7449"/>
      <c r="AB7" s="7450"/>
      <c r="AC7" s="14"/>
      <c r="AD7" s="15"/>
      <c r="AE7" s="938"/>
    </row>
    <row r="8" spans="1:37" ht="99" customHeight="1" thickBot="1">
      <c r="A8" s="7401"/>
      <c r="B8" s="2259" t="s">
        <v>285</v>
      </c>
      <c r="C8" s="2261" t="s">
        <v>8</v>
      </c>
      <c r="D8" s="2262" t="s">
        <v>286</v>
      </c>
      <c r="E8" s="2263" t="s">
        <v>285</v>
      </c>
      <c r="F8" s="2260" t="s">
        <v>8</v>
      </c>
      <c r="G8" s="1444" t="s">
        <v>286</v>
      </c>
      <c r="H8" s="2259" t="s">
        <v>285</v>
      </c>
      <c r="I8" s="2261" t="s">
        <v>8</v>
      </c>
      <c r="J8" s="2264" t="s">
        <v>286</v>
      </c>
      <c r="K8" s="2263" t="s">
        <v>285</v>
      </c>
      <c r="L8" s="2260" t="s">
        <v>8</v>
      </c>
      <c r="M8" s="1444" t="s">
        <v>286</v>
      </c>
      <c r="N8" s="2259" t="s">
        <v>285</v>
      </c>
      <c r="O8" s="2261" t="s">
        <v>8</v>
      </c>
      <c r="P8" s="2262" t="s">
        <v>286</v>
      </c>
      <c r="Q8" s="2263" t="s">
        <v>285</v>
      </c>
      <c r="R8" s="2260" t="s">
        <v>8</v>
      </c>
      <c r="S8" s="1441" t="s">
        <v>286</v>
      </c>
      <c r="T8" s="2259" t="s">
        <v>285</v>
      </c>
      <c r="U8" s="2261" t="s">
        <v>8</v>
      </c>
      <c r="V8" s="2264" t="s">
        <v>286</v>
      </c>
      <c r="W8" s="2263" t="s">
        <v>285</v>
      </c>
      <c r="X8" s="2260" t="s">
        <v>8</v>
      </c>
      <c r="Y8" s="1443" t="s">
        <v>286</v>
      </c>
      <c r="Z8" s="2259" t="s">
        <v>285</v>
      </c>
      <c r="AA8" s="2261" t="s">
        <v>8</v>
      </c>
      <c r="AB8" s="2262" t="s">
        <v>286</v>
      </c>
      <c r="AC8" s="2263" t="s">
        <v>285</v>
      </c>
      <c r="AD8" s="2260" t="s">
        <v>8</v>
      </c>
      <c r="AE8" s="939" t="s">
        <v>287</v>
      </c>
    </row>
    <row r="9" spans="1:37" ht="37.5" customHeight="1">
      <c r="A9" s="7581" t="s">
        <v>288</v>
      </c>
      <c r="B9" s="7582">
        <v>358</v>
      </c>
      <c r="C9" s="7583">
        <v>128</v>
      </c>
      <c r="D9" s="7584">
        <v>486</v>
      </c>
      <c r="E9" s="7582">
        <v>384</v>
      </c>
      <c r="F9" s="7583">
        <v>119</v>
      </c>
      <c r="G9" s="7584">
        <v>503</v>
      </c>
      <c r="H9" s="7582">
        <v>323</v>
      </c>
      <c r="I9" s="7583">
        <v>100</v>
      </c>
      <c r="J9" s="7584">
        <v>423</v>
      </c>
      <c r="K9" s="7582">
        <v>350</v>
      </c>
      <c r="L9" s="7583">
        <v>91</v>
      </c>
      <c r="M9" s="7584">
        <v>441</v>
      </c>
      <c r="N9" s="7582">
        <v>0</v>
      </c>
      <c r="O9" s="7583">
        <v>0</v>
      </c>
      <c r="P9" s="7585">
        <v>0</v>
      </c>
      <c r="Q9" s="7586">
        <f t="shared" ref="Q9:S21" si="0">B9+E9+H9+K9+N9</f>
        <v>1415</v>
      </c>
      <c r="R9" s="7587">
        <f t="shared" si="0"/>
        <v>438</v>
      </c>
      <c r="S9" s="7588">
        <f>D9+G9+J9+M9+P9</f>
        <v>1853</v>
      </c>
      <c r="T9" s="7585">
        <v>154</v>
      </c>
      <c r="U9" s="7583">
        <v>45</v>
      </c>
      <c r="V9" s="7584">
        <v>199</v>
      </c>
      <c r="W9" s="7582">
        <v>161</v>
      </c>
      <c r="X9" s="7583">
        <v>27</v>
      </c>
      <c r="Y9" s="7585">
        <v>188</v>
      </c>
      <c r="Z9" s="7589">
        <v>315</v>
      </c>
      <c r="AA9" s="7583">
        <v>72</v>
      </c>
      <c r="AB9" s="7590">
        <v>387</v>
      </c>
      <c r="AC9" s="7591">
        <f>Q9+Z9</f>
        <v>1730</v>
      </c>
      <c r="AD9" s="7592">
        <f t="shared" ref="AC9:AE21" si="1">R9+AA9</f>
        <v>510</v>
      </c>
      <c r="AE9" s="7593">
        <f t="shared" si="1"/>
        <v>2240</v>
      </c>
      <c r="AF9" s="1407"/>
    </row>
    <row r="10" spans="1:37" ht="39" customHeight="1">
      <c r="A10" s="7594" t="s">
        <v>289</v>
      </c>
      <c r="B10" s="7595">
        <v>177</v>
      </c>
      <c r="C10" s="7596">
        <v>12</v>
      </c>
      <c r="D10" s="7597">
        <v>189</v>
      </c>
      <c r="E10" s="4785">
        <v>196</v>
      </c>
      <c r="F10" s="4786">
        <v>2</v>
      </c>
      <c r="G10" s="7598">
        <v>198</v>
      </c>
      <c r="H10" s="4785">
        <v>153</v>
      </c>
      <c r="I10" s="4786">
        <v>2</v>
      </c>
      <c r="J10" s="7598">
        <v>155</v>
      </c>
      <c r="K10" s="4785">
        <v>182</v>
      </c>
      <c r="L10" s="4786">
        <v>6</v>
      </c>
      <c r="M10" s="7599">
        <v>188</v>
      </c>
      <c r="N10" s="4785">
        <v>0</v>
      </c>
      <c r="O10" s="4786">
        <v>0</v>
      </c>
      <c r="P10" s="7599">
        <v>0</v>
      </c>
      <c r="Q10" s="4787">
        <f t="shared" si="0"/>
        <v>708</v>
      </c>
      <c r="R10" s="4788">
        <f t="shared" si="0"/>
        <v>22</v>
      </c>
      <c r="S10" s="4789">
        <f>D10+G10+J10+M10+P10</f>
        <v>730</v>
      </c>
      <c r="T10" s="7599">
        <v>87</v>
      </c>
      <c r="U10" s="4786">
        <v>1</v>
      </c>
      <c r="V10" s="7599">
        <v>88</v>
      </c>
      <c r="W10" s="4787">
        <v>126</v>
      </c>
      <c r="X10" s="4786">
        <v>1</v>
      </c>
      <c r="Y10" s="7598">
        <v>127</v>
      </c>
      <c r="Z10" s="7600">
        <v>213</v>
      </c>
      <c r="AA10" s="4786">
        <v>2</v>
      </c>
      <c r="AB10" s="7601">
        <v>215</v>
      </c>
      <c r="AC10" s="4785">
        <f t="shared" si="1"/>
        <v>921</v>
      </c>
      <c r="AD10" s="4786">
        <f>R10+AA10</f>
        <v>24</v>
      </c>
      <c r="AE10" s="4790">
        <f t="shared" si="1"/>
        <v>945</v>
      </c>
    </row>
    <row r="11" spans="1:37" ht="48" customHeight="1">
      <c r="A11" s="7602" t="s">
        <v>248</v>
      </c>
      <c r="B11" s="4791">
        <v>61</v>
      </c>
      <c r="C11" s="3413">
        <v>55</v>
      </c>
      <c r="D11" s="3422">
        <v>116</v>
      </c>
      <c r="E11" s="4785">
        <v>84</v>
      </c>
      <c r="F11" s="4786">
        <v>25</v>
      </c>
      <c r="G11" s="7598">
        <v>109</v>
      </c>
      <c r="H11" s="4785">
        <v>69</v>
      </c>
      <c r="I11" s="4786">
        <v>17</v>
      </c>
      <c r="J11" s="7598">
        <v>86</v>
      </c>
      <c r="K11" s="4785">
        <v>77</v>
      </c>
      <c r="L11" s="4786">
        <v>13</v>
      </c>
      <c r="M11" s="7599">
        <v>90</v>
      </c>
      <c r="N11" s="4785">
        <v>0</v>
      </c>
      <c r="O11" s="4786">
        <v>0</v>
      </c>
      <c r="P11" s="7599">
        <v>0</v>
      </c>
      <c r="Q11" s="4787">
        <f t="shared" si="0"/>
        <v>291</v>
      </c>
      <c r="R11" s="4788">
        <f t="shared" si="0"/>
        <v>110</v>
      </c>
      <c r="S11" s="4789">
        <f t="shared" si="0"/>
        <v>401</v>
      </c>
      <c r="T11" s="7599">
        <v>21</v>
      </c>
      <c r="U11" s="4786">
        <v>2</v>
      </c>
      <c r="V11" s="7599">
        <v>23</v>
      </c>
      <c r="W11" s="7603">
        <v>33</v>
      </c>
      <c r="X11" s="4786">
        <v>0</v>
      </c>
      <c r="Y11" s="7599">
        <v>33</v>
      </c>
      <c r="Z11" s="7600">
        <v>54</v>
      </c>
      <c r="AA11" s="4786">
        <v>2</v>
      </c>
      <c r="AB11" s="7601">
        <v>56</v>
      </c>
      <c r="AC11" s="4785">
        <f t="shared" si="1"/>
        <v>345</v>
      </c>
      <c r="AD11" s="4786">
        <f t="shared" si="1"/>
        <v>112</v>
      </c>
      <c r="AE11" s="4790">
        <f t="shared" si="1"/>
        <v>457</v>
      </c>
      <c r="AG11" s="455"/>
    </row>
    <row r="12" spans="1:37" ht="49.5" customHeight="1">
      <c r="A12" s="2255" t="s">
        <v>327</v>
      </c>
      <c r="B12" s="4791">
        <v>97</v>
      </c>
      <c r="C12" s="3413">
        <v>2</v>
      </c>
      <c r="D12" s="4792">
        <v>99</v>
      </c>
      <c r="E12" s="4793">
        <v>99</v>
      </c>
      <c r="F12" s="4794">
        <v>3</v>
      </c>
      <c r="G12" s="4795">
        <v>102</v>
      </c>
      <c r="H12" s="4793">
        <v>71</v>
      </c>
      <c r="I12" s="4794">
        <v>1</v>
      </c>
      <c r="J12" s="4795">
        <v>72</v>
      </c>
      <c r="K12" s="4793">
        <v>98</v>
      </c>
      <c r="L12" s="4794">
        <v>2</v>
      </c>
      <c r="M12" s="4796">
        <v>100</v>
      </c>
      <c r="N12" s="4793">
        <v>0</v>
      </c>
      <c r="O12" s="4794">
        <v>0</v>
      </c>
      <c r="P12" s="4796">
        <v>0</v>
      </c>
      <c r="Q12" s="4787">
        <f t="shared" si="0"/>
        <v>365</v>
      </c>
      <c r="R12" s="4788">
        <f t="shared" si="0"/>
        <v>8</v>
      </c>
      <c r="S12" s="4789">
        <f t="shared" si="0"/>
        <v>373</v>
      </c>
      <c r="T12" s="4796">
        <v>33</v>
      </c>
      <c r="U12" s="4794">
        <v>0</v>
      </c>
      <c r="V12" s="4796">
        <v>33</v>
      </c>
      <c r="W12" s="4797">
        <v>39</v>
      </c>
      <c r="X12" s="4794">
        <v>2</v>
      </c>
      <c r="Y12" s="4796">
        <v>41</v>
      </c>
      <c r="Z12" s="4798">
        <v>72</v>
      </c>
      <c r="AA12" s="4794">
        <v>2</v>
      </c>
      <c r="AB12" s="4799">
        <v>74</v>
      </c>
      <c r="AC12" s="4785">
        <f t="shared" si="1"/>
        <v>437</v>
      </c>
      <c r="AD12" s="4786">
        <f t="shared" si="1"/>
        <v>10</v>
      </c>
      <c r="AE12" s="4790">
        <f t="shared" si="1"/>
        <v>447</v>
      </c>
      <c r="AK12" s="4939"/>
    </row>
    <row r="13" spans="1:37" ht="54.75" customHeight="1">
      <c r="A13" s="7573" t="s">
        <v>290</v>
      </c>
      <c r="B13" s="7604">
        <v>193</v>
      </c>
      <c r="C13" s="7605">
        <v>27</v>
      </c>
      <c r="D13" s="7606">
        <v>220</v>
      </c>
      <c r="E13" s="7607">
        <v>187</v>
      </c>
      <c r="F13" s="7608">
        <v>15</v>
      </c>
      <c r="G13" s="7609">
        <v>202</v>
      </c>
      <c r="H13" s="7607">
        <v>160</v>
      </c>
      <c r="I13" s="7608">
        <v>10</v>
      </c>
      <c r="J13" s="7609">
        <v>170</v>
      </c>
      <c r="K13" s="7607">
        <v>189</v>
      </c>
      <c r="L13" s="7608">
        <v>8</v>
      </c>
      <c r="M13" s="7610">
        <v>197</v>
      </c>
      <c r="N13" s="7611">
        <v>55</v>
      </c>
      <c r="O13" s="7608">
        <v>11</v>
      </c>
      <c r="P13" s="7612">
        <v>66</v>
      </c>
      <c r="Q13" s="7611">
        <f t="shared" si="0"/>
        <v>784</v>
      </c>
      <c r="R13" s="7608">
        <f t="shared" si="0"/>
        <v>71</v>
      </c>
      <c r="S13" s="7612">
        <f>D13+G13+J13+M13+P13</f>
        <v>855</v>
      </c>
      <c r="T13" s="7610">
        <v>86</v>
      </c>
      <c r="U13" s="7608">
        <v>17</v>
      </c>
      <c r="V13" s="7609">
        <v>103</v>
      </c>
      <c r="W13" s="7607">
        <v>126</v>
      </c>
      <c r="X13" s="7608">
        <v>5</v>
      </c>
      <c r="Y13" s="7610">
        <v>131</v>
      </c>
      <c r="Z13" s="7611">
        <v>212</v>
      </c>
      <c r="AA13" s="7608">
        <v>22</v>
      </c>
      <c r="AB13" s="7613">
        <v>234</v>
      </c>
      <c r="AC13" s="7591">
        <f t="shared" si="1"/>
        <v>996</v>
      </c>
      <c r="AD13" s="7592">
        <f t="shared" si="1"/>
        <v>93</v>
      </c>
      <c r="AE13" s="7593">
        <f t="shared" si="1"/>
        <v>1089</v>
      </c>
      <c r="AG13" s="1407"/>
      <c r="AI13" s="455"/>
    </row>
    <row r="14" spans="1:37" ht="39" customHeight="1">
      <c r="A14" s="7573" t="s">
        <v>291</v>
      </c>
      <c r="B14" s="7604">
        <v>241</v>
      </c>
      <c r="C14" s="7605">
        <v>3</v>
      </c>
      <c r="D14" s="7606">
        <v>244</v>
      </c>
      <c r="E14" s="7607">
        <v>167</v>
      </c>
      <c r="F14" s="7608">
        <v>3</v>
      </c>
      <c r="G14" s="7609">
        <v>170</v>
      </c>
      <c r="H14" s="7607">
        <v>159</v>
      </c>
      <c r="I14" s="7608">
        <v>1</v>
      </c>
      <c r="J14" s="7609">
        <v>160</v>
      </c>
      <c r="K14" s="7607">
        <v>187</v>
      </c>
      <c r="L14" s="7608">
        <v>1</v>
      </c>
      <c r="M14" s="7610">
        <v>188</v>
      </c>
      <c r="N14" s="7611">
        <v>0</v>
      </c>
      <c r="O14" s="7608">
        <v>0</v>
      </c>
      <c r="P14" s="7612">
        <v>0</v>
      </c>
      <c r="Q14" s="7611">
        <f t="shared" si="0"/>
        <v>754</v>
      </c>
      <c r="R14" s="7608">
        <f>C14+F14+I14+L14+O14</f>
        <v>8</v>
      </c>
      <c r="S14" s="7612">
        <f t="shared" si="0"/>
        <v>762</v>
      </c>
      <c r="T14" s="7610">
        <v>95</v>
      </c>
      <c r="U14" s="7608">
        <v>4</v>
      </c>
      <c r="V14" s="7609">
        <v>99</v>
      </c>
      <c r="W14" s="7607">
        <v>100</v>
      </c>
      <c r="X14" s="7608">
        <v>9</v>
      </c>
      <c r="Y14" s="7614">
        <v>109</v>
      </c>
      <c r="Z14" s="7610">
        <v>195</v>
      </c>
      <c r="AA14" s="7608">
        <v>13</v>
      </c>
      <c r="AB14" s="7609">
        <v>208</v>
      </c>
      <c r="AC14" s="7591">
        <f t="shared" si="1"/>
        <v>949</v>
      </c>
      <c r="AD14" s="7592">
        <f t="shared" si="1"/>
        <v>21</v>
      </c>
      <c r="AE14" s="7593">
        <f t="shared" si="1"/>
        <v>970</v>
      </c>
      <c r="AF14" s="1407"/>
      <c r="AH14" s="1407"/>
    </row>
    <row r="15" spans="1:37" ht="34.5" customHeight="1">
      <c r="A15" s="7573" t="s">
        <v>186</v>
      </c>
      <c r="B15" s="7604">
        <v>347</v>
      </c>
      <c r="C15" s="7605">
        <v>33</v>
      </c>
      <c r="D15" s="7606">
        <v>380</v>
      </c>
      <c r="E15" s="7607">
        <v>330</v>
      </c>
      <c r="F15" s="7608">
        <v>15</v>
      </c>
      <c r="G15" s="7609">
        <v>345</v>
      </c>
      <c r="H15" s="7607">
        <v>300</v>
      </c>
      <c r="I15" s="7608">
        <v>15</v>
      </c>
      <c r="J15" s="7609">
        <v>315</v>
      </c>
      <c r="K15" s="7607">
        <v>304</v>
      </c>
      <c r="L15" s="7608">
        <v>8</v>
      </c>
      <c r="M15" s="7609">
        <v>312</v>
      </c>
      <c r="N15" s="7611">
        <v>0</v>
      </c>
      <c r="O15" s="7608">
        <v>0</v>
      </c>
      <c r="P15" s="7612">
        <v>0</v>
      </c>
      <c r="Q15" s="7611">
        <f t="shared" si="0"/>
        <v>1281</v>
      </c>
      <c r="R15" s="7608">
        <f t="shared" si="0"/>
        <v>71</v>
      </c>
      <c r="S15" s="7612">
        <f t="shared" si="0"/>
        <v>1352</v>
      </c>
      <c r="T15" s="7610">
        <v>107</v>
      </c>
      <c r="U15" s="7608">
        <v>11</v>
      </c>
      <c r="V15" s="7610">
        <v>118</v>
      </c>
      <c r="W15" s="7611">
        <v>175</v>
      </c>
      <c r="X15" s="7608">
        <v>3</v>
      </c>
      <c r="Y15" s="7609">
        <v>178</v>
      </c>
      <c r="Z15" s="7611">
        <v>282</v>
      </c>
      <c r="AA15" s="7608">
        <v>14</v>
      </c>
      <c r="AB15" s="7613">
        <v>296</v>
      </c>
      <c r="AC15" s="7591">
        <f t="shared" si="1"/>
        <v>1563</v>
      </c>
      <c r="AD15" s="7592">
        <f t="shared" si="1"/>
        <v>85</v>
      </c>
      <c r="AE15" s="7593">
        <f t="shared" si="1"/>
        <v>1648</v>
      </c>
      <c r="AG15" s="1407"/>
    </row>
    <row r="16" spans="1:37" ht="34.5" customHeight="1">
      <c r="A16" s="7573" t="s">
        <v>292</v>
      </c>
      <c r="B16" s="7604">
        <v>256</v>
      </c>
      <c r="C16" s="7605">
        <v>21</v>
      </c>
      <c r="D16" s="7606">
        <v>277</v>
      </c>
      <c r="E16" s="7607">
        <v>284</v>
      </c>
      <c r="F16" s="7608">
        <v>14</v>
      </c>
      <c r="G16" s="7609">
        <v>298</v>
      </c>
      <c r="H16" s="7607">
        <v>240</v>
      </c>
      <c r="I16" s="7608">
        <v>42</v>
      </c>
      <c r="J16" s="7609">
        <v>282</v>
      </c>
      <c r="K16" s="7607">
        <v>253</v>
      </c>
      <c r="L16" s="7608">
        <v>24</v>
      </c>
      <c r="M16" s="7609">
        <v>277</v>
      </c>
      <c r="N16" s="7611">
        <v>0</v>
      </c>
      <c r="O16" s="7608">
        <v>0</v>
      </c>
      <c r="P16" s="7612">
        <v>0</v>
      </c>
      <c r="Q16" s="7611">
        <f t="shared" si="0"/>
        <v>1033</v>
      </c>
      <c r="R16" s="7608">
        <f t="shared" si="0"/>
        <v>101</v>
      </c>
      <c r="S16" s="7612">
        <f>D16+G16+J16+M16+P16</f>
        <v>1134</v>
      </c>
      <c r="T16" s="7610">
        <v>132</v>
      </c>
      <c r="U16" s="7608">
        <v>18</v>
      </c>
      <c r="V16" s="7610">
        <v>150</v>
      </c>
      <c r="W16" s="7607">
        <v>159</v>
      </c>
      <c r="X16" s="7608">
        <v>15</v>
      </c>
      <c r="Y16" s="7614">
        <v>174</v>
      </c>
      <c r="Z16" s="7610">
        <v>291</v>
      </c>
      <c r="AA16" s="7608">
        <v>33</v>
      </c>
      <c r="AB16" s="7610">
        <v>324</v>
      </c>
      <c r="AC16" s="7591">
        <f t="shared" si="1"/>
        <v>1324</v>
      </c>
      <c r="AD16" s="7592">
        <f t="shared" si="1"/>
        <v>134</v>
      </c>
      <c r="AE16" s="7593">
        <f t="shared" si="1"/>
        <v>1458</v>
      </c>
      <c r="AG16" s="1407"/>
      <c r="AI16" s="3707"/>
    </row>
    <row r="17" spans="1:38" ht="54" customHeight="1">
      <c r="A17" s="7566" t="s">
        <v>0</v>
      </c>
      <c r="B17" s="7615">
        <v>52</v>
      </c>
      <c r="C17" s="3424">
        <v>8</v>
      </c>
      <c r="D17" s="7616">
        <v>60</v>
      </c>
      <c r="E17" s="7615">
        <v>42</v>
      </c>
      <c r="F17" s="3424">
        <v>9</v>
      </c>
      <c r="G17" s="7616">
        <v>51</v>
      </c>
      <c r="H17" s="7615">
        <v>43</v>
      </c>
      <c r="I17" s="3424">
        <v>2</v>
      </c>
      <c r="J17" s="7616">
        <v>45</v>
      </c>
      <c r="K17" s="7615">
        <v>26</v>
      </c>
      <c r="L17" s="3424">
        <v>4</v>
      </c>
      <c r="M17" s="7617">
        <v>30</v>
      </c>
      <c r="N17" s="3423">
        <v>0</v>
      </c>
      <c r="O17" s="3424">
        <v>0</v>
      </c>
      <c r="P17" s="3425">
        <v>0</v>
      </c>
      <c r="Q17" s="7611">
        <f t="shared" si="0"/>
        <v>163</v>
      </c>
      <c r="R17" s="7608">
        <f t="shared" si="0"/>
        <v>23</v>
      </c>
      <c r="S17" s="7612">
        <f>D17+G17+J17+M17+P17</f>
        <v>186</v>
      </c>
      <c r="T17" s="7616">
        <v>17</v>
      </c>
      <c r="U17" s="7618">
        <v>0</v>
      </c>
      <c r="V17" s="7616">
        <v>17</v>
      </c>
      <c r="W17" s="7619">
        <v>20</v>
      </c>
      <c r="X17" s="3424">
        <v>0</v>
      </c>
      <c r="Y17" s="7620">
        <v>20</v>
      </c>
      <c r="Z17" s="7621">
        <v>37</v>
      </c>
      <c r="AA17" s="3424">
        <v>0</v>
      </c>
      <c r="AB17" s="7621">
        <v>37</v>
      </c>
      <c r="AC17" s="7591">
        <f t="shared" si="1"/>
        <v>200</v>
      </c>
      <c r="AD17" s="7592">
        <f t="shared" si="1"/>
        <v>23</v>
      </c>
      <c r="AE17" s="7593">
        <f t="shared" si="1"/>
        <v>223</v>
      </c>
      <c r="AG17" s="454"/>
    </row>
    <row r="18" spans="1:38" ht="70.5" customHeight="1">
      <c r="A18" s="7622" t="s">
        <v>373</v>
      </c>
      <c r="B18" s="7623">
        <v>51</v>
      </c>
      <c r="C18" s="7568">
        <v>0</v>
      </c>
      <c r="D18" s="7616">
        <v>51</v>
      </c>
      <c r="E18" s="7623">
        <v>49</v>
      </c>
      <c r="F18" s="7568">
        <v>0</v>
      </c>
      <c r="G18" s="7616">
        <v>49</v>
      </c>
      <c r="H18" s="7623">
        <v>24</v>
      </c>
      <c r="I18" s="7568">
        <v>0</v>
      </c>
      <c r="J18" s="7616">
        <v>24</v>
      </c>
      <c r="K18" s="7623">
        <v>52</v>
      </c>
      <c r="L18" s="7568">
        <v>0</v>
      </c>
      <c r="M18" s="7617">
        <v>52</v>
      </c>
      <c r="N18" s="7567">
        <v>0</v>
      </c>
      <c r="O18" s="7568">
        <v>0</v>
      </c>
      <c r="P18" s="7570">
        <v>0</v>
      </c>
      <c r="Q18" s="7567">
        <f t="shared" si="0"/>
        <v>176</v>
      </c>
      <c r="R18" s="7568">
        <f t="shared" si="0"/>
        <v>0</v>
      </c>
      <c r="S18" s="7570">
        <f t="shared" si="0"/>
        <v>176</v>
      </c>
      <c r="T18" s="7617">
        <v>0</v>
      </c>
      <c r="U18" s="7618">
        <v>0</v>
      </c>
      <c r="V18" s="7579">
        <v>0</v>
      </c>
      <c r="W18" s="7617">
        <v>0</v>
      </c>
      <c r="X18" s="7618">
        <v>0</v>
      </c>
      <c r="Y18" s="7624">
        <v>0</v>
      </c>
      <c r="Z18" s="7567">
        <v>0</v>
      </c>
      <c r="AA18" s="7568">
        <v>0</v>
      </c>
      <c r="AB18" s="7569">
        <v>0</v>
      </c>
      <c r="AC18" s="7625">
        <f t="shared" si="1"/>
        <v>176</v>
      </c>
      <c r="AD18" s="7626">
        <f t="shared" si="1"/>
        <v>0</v>
      </c>
      <c r="AE18" s="7627">
        <f t="shared" si="1"/>
        <v>176</v>
      </c>
      <c r="AG18" s="1407"/>
      <c r="AH18" s="455"/>
    </row>
    <row r="19" spans="1:38" ht="53.25" customHeight="1">
      <c r="A19" s="7628" t="s">
        <v>293</v>
      </c>
      <c r="B19" s="7611">
        <v>118</v>
      </c>
      <c r="C19" s="7608">
        <v>5</v>
      </c>
      <c r="D19" s="7613">
        <v>123</v>
      </c>
      <c r="E19" s="7611">
        <v>134</v>
      </c>
      <c r="F19" s="7608">
        <v>1</v>
      </c>
      <c r="G19" s="7613">
        <v>135</v>
      </c>
      <c r="H19" s="7611">
        <v>132</v>
      </c>
      <c r="I19" s="7608">
        <v>1</v>
      </c>
      <c r="J19" s="7613">
        <v>133</v>
      </c>
      <c r="K19" s="7611">
        <v>142</v>
      </c>
      <c r="L19" s="7608">
        <v>3</v>
      </c>
      <c r="M19" s="7613">
        <v>145</v>
      </c>
      <c r="N19" s="7611">
        <v>13</v>
      </c>
      <c r="O19" s="7608">
        <v>0</v>
      </c>
      <c r="P19" s="7612">
        <v>13</v>
      </c>
      <c r="Q19" s="7607">
        <f t="shared" si="0"/>
        <v>539</v>
      </c>
      <c r="R19" s="7608">
        <f t="shared" si="0"/>
        <v>10</v>
      </c>
      <c r="S19" s="7612">
        <f t="shared" si="0"/>
        <v>549</v>
      </c>
      <c r="T19" s="7617">
        <v>36</v>
      </c>
      <c r="U19" s="7618">
        <v>1</v>
      </c>
      <c r="V19" s="7579">
        <v>37</v>
      </c>
      <c r="W19" s="7617">
        <v>49</v>
      </c>
      <c r="X19" s="7618">
        <v>6</v>
      </c>
      <c r="Y19" s="7624">
        <v>55</v>
      </c>
      <c r="Z19" s="7611">
        <v>85</v>
      </c>
      <c r="AA19" s="7608">
        <v>7</v>
      </c>
      <c r="AB19" s="7613">
        <v>92</v>
      </c>
      <c r="AC19" s="7591">
        <f t="shared" si="1"/>
        <v>624</v>
      </c>
      <c r="AD19" s="7592">
        <f t="shared" si="1"/>
        <v>17</v>
      </c>
      <c r="AE19" s="7593">
        <f t="shared" si="1"/>
        <v>641</v>
      </c>
      <c r="AF19" s="16"/>
      <c r="AG19" s="16"/>
      <c r="AH19" s="2" t="s">
        <v>294</v>
      </c>
    </row>
    <row r="20" spans="1:38" s="1" customFormat="1" ht="50.25" customHeight="1">
      <c r="A20" s="7628" t="s">
        <v>295</v>
      </c>
      <c r="B20" s="7607">
        <v>19</v>
      </c>
      <c r="C20" s="7608">
        <v>2</v>
      </c>
      <c r="D20" s="7614">
        <v>21</v>
      </c>
      <c r="E20" s="7610">
        <v>48</v>
      </c>
      <c r="F20" s="7608">
        <v>1</v>
      </c>
      <c r="G20" s="7610">
        <v>49</v>
      </c>
      <c r="H20" s="7607">
        <v>36</v>
      </c>
      <c r="I20" s="7608">
        <v>0</v>
      </c>
      <c r="J20" s="7614">
        <v>36</v>
      </c>
      <c r="K20" s="7610">
        <v>47</v>
      </c>
      <c r="L20" s="7608">
        <v>0</v>
      </c>
      <c r="M20" s="7610">
        <v>47</v>
      </c>
      <c r="N20" s="7607">
        <v>0</v>
      </c>
      <c r="O20" s="7608">
        <v>0</v>
      </c>
      <c r="P20" s="7614">
        <v>0</v>
      </c>
      <c r="Q20" s="7611">
        <f t="shared" si="0"/>
        <v>150</v>
      </c>
      <c r="R20" s="7608">
        <f t="shared" si="0"/>
        <v>3</v>
      </c>
      <c r="S20" s="7612">
        <f t="shared" si="0"/>
        <v>153</v>
      </c>
      <c r="T20" s="7607">
        <v>26</v>
      </c>
      <c r="U20" s="7608">
        <v>2</v>
      </c>
      <c r="V20" s="7609">
        <v>28</v>
      </c>
      <c r="W20" s="7607">
        <v>14</v>
      </c>
      <c r="X20" s="7608">
        <v>2</v>
      </c>
      <c r="Y20" s="7609">
        <v>16</v>
      </c>
      <c r="Z20" s="7607">
        <v>40</v>
      </c>
      <c r="AA20" s="7608">
        <v>4</v>
      </c>
      <c r="AB20" s="7610">
        <v>44</v>
      </c>
      <c r="AC20" s="7591">
        <f t="shared" si="1"/>
        <v>190</v>
      </c>
      <c r="AD20" s="7592">
        <f t="shared" si="1"/>
        <v>7</v>
      </c>
      <c r="AE20" s="7593">
        <f t="shared" si="1"/>
        <v>197</v>
      </c>
      <c r="AF20" s="17"/>
      <c r="AG20" s="456"/>
      <c r="AH20" s="456"/>
    </row>
    <row r="21" spans="1:38" s="1" customFormat="1" ht="54.75" customHeight="1" thickBot="1">
      <c r="A21" s="7629" t="s">
        <v>296</v>
      </c>
      <c r="B21" s="7580">
        <v>21</v>
      </c>
      <c r="C21" s="7618">
        <v>7</v>
      </c>
      <c r="D21" s="7624">
        <v>28</v>
      </c>
      <c r="E21" s="7580">
        <v>47</v>
      </c>
      <c r="F21" s="7618">
        <v>6</v>
      </c>
      <c r="G21" s="7624">
        <v>53</v>
      </c>
      <c r="H21" s="7580">
        <v>67</v>
      </c>
      <c r="I21" s="7618">
        <v>6</v>
      </c>
      <c r="J21" s="7624">
        <v>73</v>
      </c>
      <c r="K21" s="7630">
        <v>47</v>
      </c>
      <c r="L21" s="7631">
        <v>3</v>
      </c>
      <c r="M21" s="7624">
        <v>50</v>
      </c>
      <c r="N21" s="7630">
        <v>0</v>
      </c>
      <c r="O21" s="7631">
        <v>0</v>
      </c>
      <c r="P21" s="7632">
        <v>0</v>
      </c>
      <c r="Q21" s="7630">
        <f t="shared" si="0"/>
        <v>182</v>
      </c>
      <c r="R21" s="7631">
        <f t="shared" si="0"/>
        <v>22</v>
      </c>
      <c r="S21" s="7612">
        <f t="shared" si="0"/>
        <v>204</v>
      </c>
      <c r="T21" s="7617">
        <v>0</v>
      </c>
      <c r="U21" s="7618">
        <v>5</v>
      </c>
      <c r="V21" s="7624">
        <v>5</v>
      </c>
      <c r="W21" s="7580">
        <v>0</v>
      </c>
      <c r="X21" s="7618">
        <v>0</v>
      </c>
      <c r="Y21" s="7624">
        <v>0</v>
      </c>
      <c r="Z21" s="7611">
        <v>0</v>
      </c>
      <c r="AA21" s="7608">
        <v>5</v>
      </c>
      <c r="AB21" s="7613">
        <v>5</v>
      </c>
      <c r="AC21" s="7633">
        <f t="shared" si="1"/>
        <v>182</v>
      </c>
      <c r="AD21" s="7634">
        <f t="shared" si="1"/>
        <v>27</v>
      </c>
      <c r="AE21" s="7635">
        <f t="shared" si="1"/>
        <v>209</v>
      </c>
      <c r="AF21" s="2"/>
      <c r="AG21" s="1403"/>
    </row>
    <row r="22" spans="1:38" ht="37.5" customHeight="1" thickBot="1">
      <c r="A22" s="2258" t="s">
        <v>297</v>
      </c>
      <c r="B22" s="2247">
        <f t="shared" ref="B22:AB22" si="2">SUM(B9:B21)</f>
        <v>1991</v>
      </c>
      <c r="C22" s="2247">
        <f t="shared" si="2"/>
        <v>303</v>
      </c>
      <c r="D22" s="2247">
        <f t="shared" si="2"/>
        <v>2294</v>
      </c>
      <c r="E22" s="2247">
        <f t="shared" si="2"/>
        <v>2051</v>
      </c>
      <c r="F22" s="2247">
        <f t="shared" si="2"/>
        <v>213</v>
      </c>
      <c r="G22" s="2248">
        <f t="shared" si="2"/>
        <v>2264</v>
      </c>
      <c r="H22" s="2247">
        <f t="shared" si="2"/>
        <v>1777</v>
      </c>
      <c r="I22" s="2247">
        <f t="shared" si="2"/>
        <v>197</v>
      </c>
      <c r="J22" s="2249">
        <f t="shared" si="2"/>
        <v>1974</v>
      </c>
      <c r="K22" s="2250">
        <f t="shared" si="2"/>
        <v>1954</v>
      </c>
      <c r="L22" s="2247">
        <f t="shared" si="2"/>
        <v>163</v>
      </c>
      <c r="M22" s="2248">
        <f t="shared" si="2"/>
        <v>2117</v>
      </c>
      <c r="N22" s="2249">
        <f t="shared" si="2"/>
        <v>68</v>
      </c>
      <c r="O22" s="2250">
        <f t="shared" si="2"/>
        <v>11</v>
      </c>
      <c r="P22" s="2248">
        <f t="shared" si="2"/>
        <v>79</v>
      </c>
      <c r="Q22" s="2247">
        <f t="shared" si="2"/>
        <v>7841</v>
      </c>
      <c r="R22" s="2251">
        <f t="shared" si="2"/>
        <v>887</v>
      </c>
      <c r="S22" s="2252">
        <f t="shared" si="2"/>
        <v>8728</v>
      </c>
      <c r="T22" s="2250">
        <f t="shared" si="2"/>
        <v>794</v>
      </c>
      <c r="U22" s="2250">
        <f t="shared" si="2"/>
        <v>106</v>
      </c>
      <c r="V22" s="2250">
        <f t="shared" si="2"/>
        <v>900</v>
      </c>
      <c r="W22" s="2250">
        <f t="shared" si="2"/>
        <v>1002</v>
      </c>
      <c r="X22" s="2247">
        <f t="shared" si="2"/>
        <v>70</v>
      </c>
      <c r="Y22" s="2247">
        <f t="shared" si="2"/>
        <v>1072</v>
      </c>
      <c r="Z22" s="2247">
        <f t="shared" si="2"/>
        <v>1796</v>
      </c>
      <c r="AA22" s="2247">
        <f t="shared" si="2"/>
        <v>176</v>
      </c>
      <c r="AB22" s="2247">
        <f t="shared" si="2"/>
        <v>1972</v>
      </c>
      <c r="AC22" s="2249">
        <f t="shared" ref="AC22" si="3">Q22+Z22</f>
        <v>9637</v>
      </c>
      <c r="AD22" s="2249">
        <f t="shared" ref="AD22" si="4">R22+AA22</f>
        <v>1063</v>
      </c>
      <c r="AE22" s="2249">
        <f t="shared" ref="AE22" si="5">S22+AB22</f>
        <v>10700</v>
      </c>
      <c r="AF22" s="18"/>
      <c r="AH22" s="16"/>
      <c r="AJ22" s="2" t="s">
        <v>28</v>
      </c>
    </row>
    <row r="23" spans="1:38" ht="14.25" customHeight="1">
      <c r="A23" s="2256"/>
      <c r="B23" s="2257"/>
      <c r="C23" s="2257"/>
      <c r="D23" s="2257"/>
      <c r="E23" s="2257"/>
      <c r="F23" s="2257"/>
      <c r="G23" s="2257"/>
      <c r="H23" s="2257"/>
      <c r="I23" s="2257"/>
      <c r="J23" s="2257"/>
      <c r="K23" s="2257"/>
      <c r="L23" s="2257"/>
      <c r="M23" s="2257"/>
      <c r="N23" s="2257"/>
      <c r="O23" s="2257"/>
      <c r="P23" s="2257"/>
      <c r="Q23" s="2257"/>
      <c r="R23" s="2257"/>
      <c r="S23" s="2257"/>
      <c r="T23" s="2257"/>
      <c r="U23" s="2257"/>
      <c r="V23" s="2257"/>
      <c r="W23" s="2257"/>
      <c r="X23" s="2257"/>
      <c r="Y23" s="2257"/>
      <c r="Z23" s="2257"/>
      <c r="AA23" s="2257"/>
      <c r="AB23" s="2257"/>
      <c r="AC23" s="2257"/>
      <c r="AD23" s="2257"/>
      <c r="AE23" s="2257"/>
      <c r="AF23" s="18"/>
      <c r="AH23" s="16"/>
    </row>
    <row r="24" spans="1:38" ht="30.75" customHeight="1">
      <c r="A24" s="7398" t="s">
        <v>298</v>
      </c>
      <c r="B24" s="7398"/>
      <c r="C24" s="7398"/>
      <c r="D24" s="7398"/>
      <c r="E24" s="7398"/>
      <c r="F24" s="7398"/>
      <c r="G24" s="7398"/>
      <c r="H24" s="7398"/>
      <c r="I24" s="7398"/>
      <c r="J24" s="7398"/>
      <c r="K24" s="7398"/>
      <c r="L24" s="7398"/>
      <c r="M24" s="7398"/>
      <c r="N24" s="7398"/>
      <c r="O24" s="7398"/>
      <c r="P24" s="7398"/>
      <c r="Q24" s="7398"/>
      <c r="R24" s="7398"/>
      <c r="S24" s="7398"/>
      <c r="T24" s="7398"/>
      <c r="U24" s="7398"/>
      <c r="V24" s="7398"/>
      <c r="W24" s="7398"/>
      <c r="X24" s="7398"/>
      <c r="Y24" s="7398"/>
      <c r="Z24" s="7398"/>
      <c r="AA24" s="7398"/>
      <c r="AB24" s="7398"/>
      <c r="AC24" s="7398"/>
      <c r="AD24" s="7398"/>
      <c r="AE24" s="7398"/>
      <c r="AF24" s="19"/>
      <c r="AG24" s="19"/>
      <c r="AH24" s="19"/>
      <c r="AI24" s="19"/>
      <c r="AJ24" s="19"/>
    </row>
    <row r="25" spans="1:38" ht="30.75" customHeight="1">
      <c r="A25" s="7384" t="s">
        <v>390</v>
      </c>
      <c r="B25" s="7384"/>
      <c r="C25" s="7384"/>
      <c r="D25" s="7384"/>
      <c r="E25" s="7384"/>
      <c r="F25" s="7384"/>
      <c r="G25" s="7384"/>
      <c r="H25" s="7384"/>
      <c r="I25" s="7384"/>
      <c r="J25" s="7384"/>
      <c r="K25" s="7384"/>
      <c r="L25" s="7384"/>
      <c r="M25" s="7384"/>
      <c r="N25" s="7384"/>
      <c r="O25" s="7384"/>
      <c r="P25" s="7384"/>
      <c r="Q25" s="7384"/>
      <c r="R25" s="7384"/>
      <c r="S25" s="7384"/>
      <c r="T25" s="7384"/>
      <c r="U25" s="7384"/>
      <c r="V25" s="7384"/>
      <c r="W25" s="7384"/>
      <c r="X25" s="7384"/>
      <c r="Y25" s="7384"/>
      <c r="Z25" s="7384"/>
      <c r="AA25" s="7384"/>
      <c r="AB25" s="7384"/>
      <c r="AC25" s="7384"/>
      <c r="AD25" s="7384"/>
      <c r="AE25" s="7384"/>
      <c r="AF25" s="20"/>
      <c r="AG25" s="20"/>
      <c r="AH25" s="20"/>
      <c r="AI25" s="20"/>
      <c r="AJ25" s="20"/>
    </row>
    <row r="26" spans="1:38" ht="39.75" customHeight="1" thickBot="1">
      <c r="A26" s="7409" t="s">
        <v>299</v>
      </c>
      <c r="B26" s="7409"/>
      <c r="C26" s="7409"/>
      <c r="D26" s="7409"/>
      <c r="E26" s="7409"/>
      <c r="F26" s="7409"/>
      <c r="G26" s="7409"/>
      <c r="H26" s="7409"/>
      <c r="I26" s="7409"/>
      <c r="J26" s="7409"/>
      <c r="K26" s="7409"/>
      <c r="L26" s="7409"/>
      <c r="M26" s="7409"/>
      <c r="N26" s="7409"/>
      <c r="O26" s="7409"/>
      <c r="P26" s="7409"/>
      <c r="Q26" s="7409"/>
      <c r="R26" s="7409"/>
      <c r="S26" s="7409"/>
      <c r="T26" s="7409"/>
      <c r="U26" s="7409"/>
      <c r="V26" s="7409"/>
      <c r="W26" s="7409"/>
      <c r="X26" s="7409"/>
      <c r="Y26" s="7409"/>
      <c r="Z26" s="7409"/>
      <c r="AA26" s="7409"/>
      <c r="AB26" s="7409"/>
      <c r="AC26" s="7409"/>
      <c r="AD26" s="7409"/>
      <c r="AE26" s="7409"/>
      <c r="AF26" s="19"/>
      <c r="AG26" s="19"/>
      <c r="AH26" s="19"/>
      <c r="AI26" s="21"/>
      <c r="AJ26" s="21"/>
    </row>
    <row r="27" spans="1:38" ht="27.75" customHeight="1">
      <c r="A27" s="7399" t="s">
        <v>281</v>
      </c>
      <c r="B27" s="7432" t="s">
        <v>366</v>
      </c>
      <c r="C27" s="7433"/>
      <c r="D27" s="7434"/>
      <c r="E27" s="7432" t="s">
        <v>367</v>
      </c>
      <c r="F27" s="7433"/>
      <c r="G27" s="7434"/>
      <c r="H27" s="7432" t="s">
        <v>368</v>
      </c>
      <c r="I27" s="7433"/>
      <c r="J27" s="7434"/>
      <c r="K27" s="7432" t="s">
        <v>369</v>
      </c>
      <c r="L27" s="7433"/>
      <c r="M27" s="7434"/>
      <c r="N27" s="7432" t="s">
        <v>370</v>
      </c>
      <c r="O27" s="7433"/>
      <c r="P27" s="7434"/>
      <c r="Q27" s="7432" t="s">
        <v>371</v>
      </c>
      <c r="R27" s="7433"/>
      <c r="S27" s="7434"/>
      <c r="T27" s="7438" t="s">
        <v>9</v>
      </c>
      <c r="U27" s="7439"/>
      <c r="V27" s="7440"/>
      <c r="W27" s="7366" t="s">
        <v>36</v>
      </c>
      <c r="X27" s="7367"/>
      <c r="Y27" s="7368"/>
      <c r="Z27" s="7366" t="s">
        <v>37</v>
      </c>
      <c r="AA27" s="7367"/>
      <c r="AB27" s="7368"/>
      <c r="AC27" s="7366" t="s">
        <v>43</v>
      </c>
      <c r="AD27" s="7367"/>
      <c r="AE27" s="7368"/>
      <c r="AF27" s="2436" t="s">
        <v>300</v>
      </c>
      <c r="AG27" s="2437"/>
      <c r="AH27" s="2438"/>
      <c r="AI27" s="2434" t="s">
        <v>9</v>
      </c>
      <c r="AJ27" s="2435"/>
      <c r="AK27" s="2439" t="s">
        <v>301</v>
      </c>
    </row>
    <row r="28" spans="1:38" ht="27" customHeight="1" thickBot="1">
      <c r="A28" s="7400"/>
      <c r="B28" s="7435"/>
      <c r="C28" s="7436"/>
      <c r="D28" s="7437"/>
      <c r="E28" s="7435"/>
      <c r="F28" s="7436"/>
      <c r="G28" s="7437"/>
      <c r="H28" s="7435"/>
      <c r="I28" s="7436"/>
      <c r="J28" s="7437"/>
      <c r="K28" s="7435"/>
      <c r="L28" s="7436"/>
      <c r="M28" s="7437"/>
      <c r="N28" s="7435"/>
      <c r="O28" s="7436"/>
      <c r="P28" s="7437"/>
      <c r="Q28" s="7435"/>
      <c r="R28" s="7436"/>
      <c r="S28" s="7437"/>
      <c r="T28" s="7418" t="s">
        <v>284</v>
      </c>
      <c r="U28" s="7403"/>
      <c r="V28" s="7419"/>
      <c r="W28" s="7418" t="s">
        <v>39</v>
      </c>
      <c r="X28" s="7403"/>
      <c r="Y28" s="7419"/>
      <c r="Z28" s="7418" t="s">
        <v>39</v>
      </c>
      <c r="AA28" s="7403"/>
      <c r="AB28" s="7419"/>
      <c r="AC28" s="7418" t="s">
        <v>39</v>
      </c>
      <c r="AD28" s="7403"/>
      <c r="AE28" s="7419"/>
      <c r="AF28" s="7402" t="s">
        <v>39</v>
      </c>
      <c r="AG28" s="7403"/>
      <c r="AH28" s="7404"/>
      <c r="AI28" s="14"/>
      <c r="AJ28" s="15"/>
      <c r="AK28" s="2440"/>
    </row>
    <row r="29" spans="1:38" ht="90.75" customHeight="1" thickBot="1">
      <c r="A29" s="7401"/>
      <c r="B29" s="2259" t="s">
        <v>285</v>
      </c>
      <c r="C29" s="2261" t="s">
        <v>8</v>
      </c>
      <c r="D29" s="2262" t="s">
        <v>286</v>
      </c>
      <c r="E29" s="2263" t="s">
        <v>285</v>
      </c>
      <c r="F29" s="2260" t="s">
        <v>8</v>
      </c>
      <c r="G29" s="1444" t="s">
        <v>286</v>
      </c>
      <c r="H29" s="2259" t="s">
        <v>285</v>
      </c>
      <c r="I29" s="2261" t="s">
        <v>8</v>
      </c>
      <c r="J29" s="2264" t="s">
        <v>286</v>
      </c>
      <c r="K29" s="2263" t="s">
        <v>285</v>
      </c>
      <c r="L29" s="2260" t="s">
        <v>8</v>
      </c>
      <c r="M29" s="1444" t="s">
        <v>286</v>
      </c>
      <c r="N29" s="2259" t="s">
        <v>285</v>
      </c>
      <c r="O29" s="2261" t="s">
        <v>8</v>
      </c>
      <c r="P29" s="2262" t="s">
        <v>286</v>
      </c>
      <c r="Q29" s="2263" t="s">
        <v>285</v>
      </c>
      <c r="R29" s="2260" t="s">
        <v>8</v>
      </c>
      <c r="S29" s="1441" t="s">
        <v>286</v>
      </c>
      <c r="T29" s="2263" t="s">
        <v>285</v>
      </c>
      <c r="U29" s="2260" t="s">
        <v>8</v>
      </c>
      <c r="V29" s="1441" t="s">
        <v>286</v>
      </c>
      <c r="W29" s="2259" t="s">
        <v>285</v>
      </c>
      <c r="X29" s="2261" t="s">
        <v>8</v>
      </c>
      <c r="Y29" s="2264" t="s">
        <v>286</v>
      </c>
      <c r="Z29" s="2263" t="s">
        <v>285</v>
      </c>
      <c r="AA29" s="2260" t="s">
        <v>8</v>
      </c>
      <c r="AB29" s="1443" t="s">
        <v>286</v>
      </c>
      <c r="AC29" s="2259" t="s">
        <v>285</v>
      </c>
      <c r="AD29" s="2261" t="s">
        <v>8</v>
      </c>
      <c r="AE29" s="2262" t="s">
        <v>286</v>
      </c>
      <c r="AF29" s="2259" t="s">
        <v>285</v>
      </c>
      <c r="AG29" s="2261" t="s">
        <v>8</v>
      </c>
      <c r="AH29" s="2262" t="s">
        <v>286</v>
      </c>
      <c r="AI29" s="2263" t="s">
        <v>285</v>
      </c>
      <c r="AJ29" s="2265" t="s">
        <v>8</v>
      </c>
      <c r="AK29" s="2441"/>
    </row>
    <row r="30" spans="1:38" ht="34.5" customHeight="1">
      <c r="A30" s="7636" t="s">
        <v>288</v>
      </c>
      <c r="B30" s="7637">
        <v>33</v>
      </c>
      <c r="C30" s="7638">
        <v>24</v>
      </c>
      <c r="D30" s="7639">
        <v>57</v>
      </c>
      <c r="E30" s="7637">
        <v>58</v>
      </c>
      <c r="F30" s="7638">
        <v>38</v>
      </c>
      <c r="G30" s="7639">
        <v>96</v>
      </c>
      <c r="H30" s="7637">
        <v>49</v>
      </c>
      <c r="I30" s="7638">
        <v>27</v>
      </c>
      <c r="J30" s="7639">
        <v>76</v>
      </c>
      <c r="K30" s="7637">
        <v>23</v>
      </c>
      <c r="L30" s="7638">
        <v>53</v>
      </c>
      <c r="M30" s="7639">
        <v>76</v>
      </c>
      <c r="N30" s="7637">
        <v>56</v>
      </c>
      <c r="O30" s="7638">
        <v>43</v>
      </c>
      <c r="P30" s="7640">
        <v>99</v>
      </c>
      <c r="Q30" s="7641">
        <v>0</v>
      </c>
      <c r="R30" s="7642">
        <v>0</v>
      </c>
      <c r="S30" s="7643">
        <v>0</v>
      </c>
      <c r="T30" s="7644">
        <f>B30+E30+H30+K30+N30+Q30</f>
        <v>219</v>
      </c>
      <c r="U30" s="7645">
        <f t="shared" ref="U30:V30" si="6">C30+F30+I30+L30+O30+R30</f>
        <v>185</v>
      </c>
      <c r="V30" s="7646">
        <f t="shared" si="6"/>
        <v>404</v>
      </c>
      <c r="W30" s="7637">
        <v>16</v>
      </c>
      <c r="X30" s="7638">
        <v>66</v>
      </c>
      <c r="Y30" s="7639">
        <v>82</v>
      </c>
      <c r="Z30" s="7637">
        <v>12</v>
      </c>
      <c r="AA30" s="7638">
        <v>113</v>
      </c>
      <c r="AB30" s="7639">
        <v>125</v>
      </c>
      <c r="AC30" s="7637">
        <v>14</v>
      </c>
      <c r="AD30" s="7638">
        <v>121</v>
      </c>
      <c r="AE30" s="7640">
        <v>135</v>
      </c>
      <c r="AF30" s="7637">
        <v>42</v>
      </c>
      <c r="AG30" s="7638">
        <v>300</v>
      </c>
      <c r="AH30" s="7639">
        <v>342</v>
      </c>
      <c r="AI30" s="7647">
        <f t="shared" ref="AI30:AI42" si="7">T30+AF30</f>
        <v>261</v>
      </c>
      <c r="AJ30" s="7648">
        <f t="shared" ref="AJ30:AJ43" si="8">U30+AG30</f>
        <v>485</v>
      </c>
      <c r="AK30" s="7649">
        <f t="shared" ref="AK30:AK41" si="9">V30+AH30</f>
        <v>746</v>
      </c>
      <c r="AL30" s="1407"/>
    </row>
    <row r="31" spans="1:38" ht="36.75" customHeight="1">
      <c r="A31" s="7594" t="s">
        <v>289</v>
      </c>
      <c r="B31" s="4800">
        <v>20</v>
      </c>
      <c r="C31" s="4801">
        <v>3</v>
      </c>
      <c r="D31" s="4802">
        <v>23</v>
      </c>
      <c r="E31" s="4800">
        <v>25</v>
      </c>
      <c r="F31" s="4801">
        <v>1</v>
      </c>
      <c r="G31" s="4802">
        <v>26</v>
      </c>
      <c r="H31" s="4800">
        <v>30</v>
      </c>
      <c r="I31" s="4801">
        <v>1</v>
      </c>
      <c r="J31" s="4802">
        <v>31</v>
      </c>
      <c r="K31" s="4800">
        <v>29</v>
      </c>
      <c r="L31" s="4801">
        <v>0</v>
      </c>
      <c r="M31" s="4802">
        <v>29</v>
      </c>
      <c r="N31" s="4800">
        <v>40</v>
      </c>
      <c r="O31" s="4801">
        <v>8</v>
      </c>
      <c r="P31" s="4803">
        <v>48</v>
      </c>
      <c r="Q31" s="4804">
        <v>0</v>
      </c>
      <c r="R31" s="4801">
        <v>0</v>
      </c>
      <c r="S31" s="4805">
        <v>0</v>
      </c>
      <c r="T31" s="4806">
        <f t="shared" ref="T31:T40" si="10">B31+E31+H31+K31+N31+Q31</f>
        <v>144</v>
      </c>
      <c r="U31" s="4807">
        <f t="shared" ref="U31:U40" si="11">C31+F31+I31+L31+O31+R31</f>
        <v>13</v>
      </c>
      <c r="V31" s="4808">
        <f t="shared" ref="V31:V40" si="12">D31+G31+J31+M31+P31+S31</f>
        <v>157</v>
      </c>
      <c r="W31" s="4800">
        <v>15</v>
      </c>
      <c r="X31" s="4801">
        <v>2</v>
      </c>
      <c r="Y31" s="4802">
        <v>17</v>
      </c>
      <c r="Z31" s="4800">
        <v>14</v>
      </c>
      <c r="AA31" s="4801">
        <v>0</v>
      </c>
      <c r="AB31" s="4802">
        <v>14</v>
      </c>
      <c r="AC31" s="4800">
        <v>19</v>
      </c>
      <c r="AD31" s="4801">
        <v>0</v>
      </c>
      <c r="AE31" s="4802">
        <v>19</v>
      </c>
      <c r="AF31" s="4800">
        <v>48</v>
      </c>
      <c r="AG31" s="4801">
        <v>2</v>
      </c>
      <c r="AH31" s="4802">
        <v>50</v>
      </c>
      <c r="AI31" s="4809">
        <f t="shared" si="7"/>
        <v>192</v>
      </c>
      <c r="AJ31" s="4810">
        <f t="shared" si="8"/>
        <v>15</v>
      </c>
      <c r="AK31" s="4811">
        <f t="shared" si="9"/>
        <v>207</v>
      </c>
    </row>
    <row r="32" spans="1:38" ht="51.75" customHeight="1">
      <c r="A32" s="7602" t="s">
        <v>248</v>
      </c>
      <c r="B32" s="4800">
        <v>0</v>
      </c>
      <c r="C32" s="4801">
        <v>0</v>
      </c>
      <c r="D32" s="4802">
        <v>0</v>
      </c>
      <c r="E32" s="4800">
        <v>0</v>
      </c>
      <c r="F32" s="4801">
        <v>0</v>
      </c>
      <c r="G32" s="4802">
        <v>0</v>
      </c>
      <c r="H32" s="4800">
        <v>0</v>
      </c>
      <c r="I32" s="4801">
        <v>0</v>
      </c>
      <c r="J32" s="4802">
        <v>0</v>
      </c>
      <c r="K32" s="4800">
        <v>13</v>
      </c>
      <c r="L32" s="4801">
        <v>12</v>
      </c>
      <c r="M32" s="4802">
        <v>25</v>
      </c>
      <c r="N32" s="4800">
        <v>28</v>
      </c>
      <c r="O32" s="4801">
        <v>9</v>
      </c>
      <c r="P32" s="4802">
        <v>37</v>
      </c>
      <c r="Q32" s="4804">
        <v>0</v>
      </c>
      <c r="R32" s="4801">
        <v>0</v>
      </c>
      <c r="S32" s="4805">
        <v>0</v>
      </c>
      <c r="T32" s="4806">
        <f t="shared" si="10"/>
        <v>41</v>
      </c>
      <c r="U32" s="4807">
        <f t="shared" si="11"/>
        <v>21</v>
      </c>
      <c r="V32" s="4808">
        <f t="shared" si="12"/>
        <v>62</v>
      </c>
      <c r="W32" s="4800">
        <v>0</v>
      </c>
      <c r="X32" s="4801">
        <v>0</v>
      </c>
      <c r="Y32" s="4802">
        <v>0</v>
      </c>
      <c r="Z32" s="4800">
        <v>0</v>
      </c>
      <c r="AA32" s="4801">
        <v>0</v>
      </c>
      <c r="AB32" s="4802">
        <v>0</v>
      </c>
      <c r="AC32" s="4800">
        <v>0</v>
      </c>
      <c r="AD32" s="4801">
        <v>0</v>
      </c>
      <c r="AE32" s="4803">
        <v>0</v>
      </c>
      <c r="AF32" s="4800">
        <v>0</v>
      </c>
      <c r="AG32" s="4801">
        <v>0</v>
      </c>
      <c r="AH32" s="4803">
        <v>0</v>
      </c>
      <c r="AI32" s="4809">
        <f t="shared" si="7"/>
        <v>41</v>
      </c>
      <c r="AJ32" s="4810">
        <f t="shared" si="8"/>
        <v>21</v>
      </c>
      <c r="AK32" s="4811">
        <f t="shared" si="9"/>
        <v>62</v>
      </c>
    </row>
    <row r="33" spans="1:37" ht="51" customHeight="1">
      <c r="A33" s="2255" t="s">
        <v>327</v>
      </c>
      <c r="B33" s="4800">
        <v>0</v>
      </c>
      <c r="C33" s="4801">
        <v>0</v>
      </c>
      <c r="D33" s="4802">
        <v>0</v>
      </c>
      <c r="E33" s="4800">
        <v>0</v>
      </c>
      <c r="F33" s="4801">
        <v>0</v>
      </c>
      <c r="G33" s="4802">
        <v>0</v>
      </c>
      <c r="H33" s="4800">
        <v>0</v>
      </c>
      <c r="I33" s="4801">
        <v>0</v>
      </c>
      <c r="J33" s="4802">
        <v>0</v>
      </c>
      <c r="K33" s="4800">
        <v>0</v>
      </c>
      <c r="L33" s="4801">
        <v>25</v>
      </c>
      <c r="M33" s="4802">
        <v>25</v>
      </c>
      <c r="N33" s="4800">
        <v>0</v>
      </c>
      <c r="O33" s="4801">
        <v>33</v>
      </c>
      <c r="P33" s="4802">
        <v>33</v>
      </c>
      <c r="Q33" s="4804">
        <v>0</v>
      </c>
      <c r="R33" s="4801">
        <v>0</v>
      </c>
      <c r="S33" s="4805">
        <v>0</v>
      </c>
      <c r="T33" s="4806">
        <f t="shared" si="10"/>
        <v>0</v>
      </c>
      <c r="U33" s="4807">
        <f t="shared" si="11"/>
        <v>58</v>
      </c>
      <c r="V33" s="4808">
        <f t="shared" si="12"/>
        <v>58</v>
      </c>
      <c r="W33" s="4800">
        <v>0</v>
      </c>
      <c r="X33" s="4801">
        <v>0</v>
      </c>
      <c r="Y33" s="4802">
        <v>0</v>
      </c>
      <c r="Z33" s="4800">
        <v>0</v>
      </c>
      <c r="AA33" s="4801">
        <v>0</v>
      </c>
      <c r="AB33" s="4802">
        <v>0</v>
      </c>
      <c r="AC33" s="4800">
        <v>0</v>
      </c>
      <c r="AD33" s="4801">
        <v>0</v>
      </c>
      <c r="AE33" s="4803">
        <v>0</v>
      </c>
      <c r="AF33" s="4800">
        <v>0</v>
      </c>
      <c r="AG33" s="4801">
        <v>0</v>
      </c>
      <c r="AH33" s="4803">
        <v>0</v>
      </c>
      <c r="AI33" s="4809">
        <f t="shared" si="7"/>
        <v>0</v>
      </c>
      <c r="AJ33" s="4810">
        <f t="shared" si="8"/>
        <v>58</v>
      </c>
      <c r="AK33" s="4811">
        <f t="shared" si="9"/>
        <v>58</v>
      </c>
    </row>
    <row r="34" spans="1:37" ht="51.75" customHeight="1">
      <c r="A34" s="7650" t="s">
        <v>290</v>
      </c>
      <c r="B34" s="4809">
        <v>0</v>
      </c>
      <c r="C34" s="4810">
        <v>0</v>
      </c>
      <c r="D34" s="7651">
        <v>0</v>
      </c>
      <c r="E34" s="4809">
        <v>0</v>
      </c>
      <c r="F34" s="4810">
        <v>0</v>
      </c>
      <c r="G34" s="7651">
        <v>0</v>
      </c>
      <c r="H34" s="4809">
        <v>0</v>
      </c>
      <c r="I34" s="4810">
        <v>5</v>
      </c>
      <c r="J34" s="7651">
        <v>5</v>
      </c>
      <c r="K34" s="4809">
        <v>0</v>
      </c>
      <c r="L34" s="4810">
        <v>39</v>
      </c>
      <c r="M34" s="7651">
        <v>39</v>
      </c>
      <c r="N34" s="4809">
        <v>0</v>
      </c>
      <c r="O34" s="4810">
        <v>41</v>
      </c>
      <c r="P34" s="7652">
        <v>41</v>
      </c>
      <c r="Q34" s="7653">
        <v>0</v>
      </c>
      <c r="R34" s="4810">
        <v>0</v>
      </c>
      <c r="S34" s="4811">
        <v>0</v>
      </c>
      <c r="T34" s="4806">
        <f t="shared" si="10"/>
        <v>0</v>
      </c>
      <c r="U34" s="4807">
        <f t="shared" si="11"/>
        <v>85</v>
      </c>
      <c r="V34" s="4808">
        <f t="shared" si="12"/>
        <v>85</v>
      </c>
      <c r="W34" s="4809">
        <v>0</v>
      </c>
      <c r="X34" s="4810">
        <v>58</v>
      </c>
      <c r="Y34" s="7651">
        <v>58</v>
      </c>
      <c r="Z34" s="4809">
        <v>0</v>
      </c>
      <c r="AA34" s="4810">
        <v>44</v>
      </c>
      <c r="AB34" s="7651">
        <v>44</v>
      </c>
      <c r="AC34" s="4809">
        <v>0</v>
      </c>
      <c r="AD34" s="4810">
        <v>66</v>
      </c>
      <c r="AE34" s="7652">
        <v>66</v>
      </c>
      <c r="AF34" s="7653">
        <v>0</v>
      </c>
      <c r="AG34" s="4810">
        <v>168</v>
      </c>
      <c r="AH34" s="4811">
        <v>168</v>
      </c>
      <c r="AI34" s="4782">
        <f t="shared" si="7"/>
        <v>0</v>
      </c>
      <c r="AJ34" s="4775">
        <f t="shared" si="8"/>
        <v>253</v>
      </c>
      <c r="AK34" s="4776">
        <f t="shared" si="9"/>
        <v>253</v>
      </c>
    </row>
    <row r="35" spans="1:37" ht="39" customHeight="1">
      <c r="A35" s="7573" t="s">
        <v>291</v>
      </c>
      <c r="B35" s="4809">
        <v>86</v>
      </c>
      <c r="C35" s="4810">
        <v>9</v>
      </c>
      <c r="D35" s="7651">
        <v>95</v>
      </c>
      <c r="E35" s="4809">
        <v>102</v>
      </c>
      <c r="F35" s="4810">
        <v>9</v>
      </c>
      <c r="G35" s="7651">
        <v>111</v>
      </c>
      <c r="H35" s="4809">
        <v>118</v>
      </c>
      <c r="I35" s="4810">
        <v>17</v>
      </c>
      <c r="J35" s="7651">
        <v>135</v>
      </c>
      <c r="K35" s="4809">
        <v>143</v>
      </c>
      <c r="L35" s="4810">
        <v>7</v>
      </c>
      <c r="M35" s="7651">
        <v>150</v>
      </c>
      <c r="N35" s="4809">
        <v>110</v>
      </c>
      <c r="O35" s="4810">
        <v>18</v>
      </c>
      <c r="P35" s="7652">
        <v>128</v>
      </c>
      <c r="Q35" s="7653">
        <v>0</v>
      </c>
      <c r="R35" s="4810">
        <v>0</v>
      </c>
      <c r="S35" s="4811">
        <v>0</v>
      </c>
      <c r="T35" s="4806">
        <f t="shared" si="10"/>
        <v>559</v>
      </c>
      <c r="U35" s="4807">
        <f t="shared" si="11"/>
        <v>60</v>
      </c>
      <c r="V35" s="4808">
        <f t="shared" si="12"/>
        <v>619</v>
      </c>
      <c r="W35" s="4809">
        <v>44</v>
      </c>
      <c r="X35" s="4810">
        <v>12</v>
      </c>
      <c r="Y35" s="7651">
        <v>56</v>
      </c>
      <c r="Z35" s="4809">
        <v>55</v>
      </c>
      <c r="AA35" s="4810">
        <v>22</v>
      </c>
      <c r="AB35" s="7651">
        <v>77</v>
      </c>
      <c r="AC35" s="4809">
        <v>54</v>
      </c>
      <c r="AD35" s="4810">
        <v>9</v>
      </c>
      <c r="AE35" s="7652">
        <v>63</v>
      </c>
      <c r="AF35" s="7653">
        <v>153</v>
      </c>
      <c r="AG35" s="4810">
        <v>43</v>
      </c>
      <c r="AH35" s="7654">
        <v>196</v>
      </c>
      <c r="AI35" s="4782">
        <f t="shared" si="7"/>
        <v>712</v>
      </c>
      <c r="AJ35" s="4775">
        <f t="shared" si="8"/>
        <v>103</v>
      </c>
      <c r="AK35" s="4776">
        <f t="shared" si="9"/>
        <v>815</v>
      </c>
    </row>
    <row r="36" spans="1:37" ht="34.5" customHeight="1">
      <c r="A36" s="7573" t="s">
        <v>186</v>
      </c>
      <c r="B36" s="4809">
        <v>13</v>
      </c>
      <c r="C36" s="4810">
        <v>3</v>
      </c>
      <c r="D36" s="7651">
        <v>16</v>
      </c>
      <c r="E36" s="4809">
        <v>31</v>
      </c>
      <c r="F36" s="4810">
        <v>7</v>
      </c>
      <c r="G36" s="7651">
        <v>38</v>
      </c>
      <c r="H36" s="4809">
        <v>20</v>
      </c>
      <c r="I36" s="4810">
        <v>9</v>
      </c>
      <c r="J36" s="7651">
        <v>29</v>
      </c>
      <c r="K36" s="4809">
        <v>12</v>
      </c>
      <c r="L36" s="4810">
        <v>12</v>
      </c>
      <c r="M36" s="7651">
        <v>24</v>
      </c>
      <c r="N36" s="4809">
        <v>20</v>
      </c>
      <c r="O36" s="4810">
        <v>16</v>
      </c>
      <c r="P36" s="7652">
        <v>36</v>
      </c>
      <c r="Q36" s="7653">
        <v>0</v>
      </c>
      <c r="R36" s="4810">
        <v>0</v>
      </c>
      <c r="S36" s="4811">
        <v>0</v>
      </c>
      <c r="T36" s="4806">
        <f t="shared" si="10"/>
        <v>96</v>
      </c>
      <c r="U36" s="4807">
        <f t="shared" si="11"/>
        <v>47</v>
      </c>
      <c r="V36" s="4808">
        <f t="shared" si="12"/>
        <v>143</v>
      </c>
      <c r="W36" s="4809">
        <v>0</v>
      </c>
      <c r="X36" s="4810">
        <v>0</v>
      </c>
      <c r="Y36" s="7651">
        <v>0</v>
      </c>
      <c r="Z36" s="4809">
        <v>0</v>
      </c>
      <c r="AA36" s="4810">
        <v>1</v>
      </c>
      <c r="AB36" s="7651">
        <v>1</v>
      </c>
      <c r="AC36" s="4809">
        <v>0</v>
      </c>
      <c r="AD36" s="4810">
        <v>9</v>
      </c>
      <c r="AE36" s="7651">
        <v>9</v>
      </c>
      <c r="AF36" s="7653">
        <v>0</v>
      </c>
      <c r="AG36" s="4810">
        <v>10</v>
      </c>
      <c r="AH36" s="7654">
        <v>10</v>
      </c>
      <c r="AI36" s="4782">
        <f t="shared" si="7"/>
        <v>96</v>
      </c>
      <c r="AJ36" s="4775">
        <f t="shared" si="8"/>
        <v>57</v>
      </c>
      <c r="AK36" s="4776">
        <f t="shared" si="9"/>
        <v>153</v>
      </c>
    </row>
    <row r="37" spans="1:37" ht="41.25" customHeight="1">
      <c r="A37" s="7573" t="s">
        <v>292</v>
      </c>
      <c r="B37" s="4809">
        <v>0</v>
      </c>
      <c r="C37" s="4810">
        <v>0</v>
      </c>
      <c r="D37" s="7651">
        <v>0</v>
      </c>
      <c r="E37" s="4809">
        <v>0</v>
      </c>
      <c r="F37" s="4810">
        <v>0</v>
      </c>
      <c r="G37" s="7651">
        <v>0</v>
      </c>
      <c r="H37" s="4809">
        <v>0</v>
      </c>
      <c r="I37" s="4810">
        <v>1</v>
      </c>
      <c r="J37" s="7651">
        <v>1</v>
      </c>
      <c r="K37" s="4809">
        <v>0</v>
      </c>
      <c r="L37" s="4810">
        <v>65</v>
      </c>
      <c r="M37" s="7651">
        <v>65</v>
      </c>
      <c r="N37" s="4809">
        <v>4</v>
      </c>
      <c r="O37" s="4810">
        <v>61</v>
      </c>
      <c r="P37" s="7652">
        <v>65</v>
      </c>
      <c r="Q37" s="7653">
        <v>0</v>
      </c>
      <c r="R37" s="4810">
        <v>0</v>
      </c>
      <c r="S37" s="4811">
        <v>0</v>
      </c>
      <c r="T37" s="4806">
        <f t="shared" ref="T37" si="13">B37+E37+H37+K37+N37+Q37</f>
        <v>4</v>
      </c>
      <c r="U37" s="4807">
        <f t="shared" ref="U37" si="14">C37+F37+I37+L37+O37+R37</f>
        <v>127</v>
      </c>
      <c r="V37" s="4808">
        <f t="shared" ref="V37" si="15">D37+G37+J37+M37+P37+S37</f>
        <v>131</v>
      </c>
      <c r="W37" s="4809">
        <v>26</v>
      </c>
      <c r="X37" s="4810">
        <v>23</v>
      </c>
      <c r="Y37" s="7651">
        <v>49</v>
      </c>
      <c r="Z37" s="4809">
        <v>30</v>
      </c>
      <c r="AA37" s="4810">
        <v>48</v>
      </c>
      <c r="AB37" s="7651">
        <v>78</v>
      </c>
      <c r="AC37" s="4809">
        <v>28</v>
      </c>
      <c r="AD37" s="4810">
        <v>78</v>
      </c>
      <c r="AE37" s="7651">
        <v>106</v>
      </c>
      <c r="AF37" s="7653">
        <v>84</v>
      </c>
      <c r="AG37" s="4810">
        <v>149</v>
      </c>
      <c r="AH37" s="7654">
        <v>233</v>
      </c>
      <c r="AI37" s="4782">
        <f t="shared" si="7"/>
        <v>88</v>
      </c>
      <c r="AJ37" s="4775">
        <f t="shared" si="8"/>
        <v>276</v>
      </c>
      <c r="AK37" s="4776">
        <f t="shared" si="9"/>
        <v>364</v>
      </c>
    </row>
    <row r="38" spans="1:37" ht="54.75" customHeight="1">
      <c r="A38" s="7566" t="s">
        <v>0</v>
      </c>
      <c r="B38" s="4809">
        <v>20</v>
      </c>
      <c r="C38" s="4810">
        <v>1</v>
      </c>
      <c r="D38" s="7652">
        <v>21</v>
      </c>
      <c r="E38" s="4809">
        <v>18</v>
      </c>
      <c r="F38" s="4810">
        <v>3</v>
      </c>
      <c r="G38" s="7652">
        <v>21</v>
      </c>
      <c r="H38" s="4809">
        <v>2</v>
      </c>
      <c r="I38" s="4810">
        <v>14</v>
      </c>
      <c r="J38" s="7652">
        <v>16</v>
      </c>
      <c r="K38" s="4809">
        <v>14</v>
      </c>
      <c r="L38" s="4810">
        <v>18</v>
      </c>
      <c r="M38" s="7655">
        <v>32</v>
      </c>
      <c r="N38" s="7652">
        <v>4</v>
      </c>
      <c r="O38" s="4810">
        <v>34</v>
      </c>
      <c r="P38" s="7652">
        <v>38</v>
      </c>
      <c r="Q38" s="7653">
        <v>0</v>
      </c>
      <c r="R38" s="4810">
        <v>0</v>
      </c>
      <c r="S38" s="4811">
        <v>0</v>
      </c>
      <c r="T38" s="4806">
        <f t="shared" si="10"/>
        <v>58</v>
      </c>
      <c r="U38" s="4807">
        <f t="shared" si="11"/>
        <v>70</v>
      </c>
      <c r="V38" s="4808">
        <f t="shared" si="12"/>
        <v>128</v>
      </c>
      <c r="W38" s="4809">
        <v>23</v>
      </c>
      <c r="X38" s="4810">
        <v>7</v>
      </c>
      <c r="Y38" s="7652">
        <v>30</v>
      </c>
      <c r="Z38" s="4809">
        <v>19</v>
      </c>
      <c r="AA38" s="4810">
        <v>12</v>
      </c>
      <c r="AB38" s="7652">
        <v>31</v>
      </c>
      <c r="AC38" s="4809">
        <v>21</v>
      </c>
      <c r="AD38" s="4810">
        <v>6</v>
      </c>
      <c r="AE38" s="7655">
        <v>27</v>
      </c>
      <c r="AF38" s="7653">
        <v>63</v>
      </c>
      <c r="AG38" s="4810">
        <v>25</v>
      </c>
      <c r="AH38" s="7654">
        <v>88</v>
      </c>
      <c r="AI38" s="4782">
        <f t="shared" si="7"/>
        <v>121</v>
      </c>
      <c r="AJ38" s="4775">
        <f t="shared" si="8"/>
        <v>95</v>
      </c>
      <c r="AK38" s="4776">
        <f t="shared" si="9"/>
        <v>216</v>
      </c>
    </row>
    <row r="39" spans="1:37" ht="71.25" customHeight="1">
      <c r="A39" s="7622" t="s">
        <v>363</v>
      </c>
      <c r="B39" s="4809">
        <v>26</v>
      </c>
      <c r="C39" s="4810">
        <v>14</v>
      </c>
      <c r="D39" s="7655">
        <v>40</v>
      </c>
      <c r="E39" s="7652">
        <v>24</v>
      </c>
      <c r="F39" s="4810">
        <v>14</v>
      </c>
      <c r="G39" s="7652">
        <v>38</v>
      </c>
      <c r="H39" s="4809">
        <v>24</v>
      </c>
      <c r="I39" s="4810">
        <v>3</v>
      </c>
      <c r="J39" s="7655">
        <v>27</v>
      </c>
      <c r="K39" s="7652">
        <v>0</v>
      </c>
      <c r="L39" s="4810">
        <v>18</v>
      </c>
      <c r="M39" s="7652">
        <v>18</v>
      </c>
      <c r="N39" s="4809">
        <v>21</v>
      </c>
      <c r="O39" s="4810">
        <v>17</v>
      </c>
      <c r="P39" s="7652">
        <v>38</v>
      </c>
      <c r="Q39" s="7653">
        <v>0</v>
      </c>
      <c r="R39" s="4810">
        <v>0</v>
      </c>
      <c r="S39" s="4811">
        <v>0</v>
      </c>
      <c r="T39" s="4806">
        <f t="shared" si="10"/>
        <v>95</v>
      </c>
      <c r="U39" s="4807">
        <f t="shared" si="11"/>
        <v>66</v>
      </c>
      <c r="V39" s="4808">
        <f t="shared" si="12"/>
        <v>161</v>
      </c>
      <c r="W39" s="4809">
        <v>0</v>
      </c>
      <c r="X39" s="4810">
        <v>0</v>
      </c>
      <c r="Y39" s="7655">
        <v>0</v>
      </c>
      <c r="Z39" s="7652">
        <v>0</v>
      </c>
      <c r="AA39" s="4810">
        <v>0</v>
      </c>
      <c r="AB39" s="7652">
        <v>0</v>
      </c>
      <c r="AC39" s="4809">
        <v>0</v>
      </c>
      <c r="AD39" s="4810">
        <v>0</v>
      </c>
      <c r="AE39" s="7652">
        <v>0</v>
      </c>
      <c r="AF39" s="7653">
        <v>0</v>
      </c>
      <c r="AG39" s="4810">
        <v>0</v>
      </c>
      <c r="AH39" s="7654">
        <v>0</v>
      </c>
      <c r="AI39" s="4782">
        <f t="shared" si="7"/>
        <v>95</v>
      </c>
      <c r="AJ39" s="4775">
        <f t="shared" si="8"/>
        <v>66</v>
      </c>
      <c r="AK39" s="4776">
        <f t="shared" si="9"/>
        <v>161</v>
      </c>
    </row>
    <row r="40" spans="1:37" ht="53.25" customHeight="1">
      <c r="A40" s="7628" t="s">
        <v>293</v>
      </c>
      <c r="B40" s="7656">
        <v>25</v>
      </c>
      <c r="C40" s="7642">
        <v>1</v>
      </c>
      <c r="D40" s="7657">
        <v>26</v>
      </c>
      <c r="E40" s="7656">
        <v>19</v>
      </c>
      <c r="F40" s="7642">
        <v>0</v>
      </c>
      <c r="G40" s="7657">
        <v>19</v>
      </c>
      <c r="H40" s="7656">
        <v>19</v>
      </c>
      <c r="I40" s="7642">
        <v>0</v>
      </c>
      <c r="J40" s="7657">
        <v>19</v>
      </c>
      <c r="K40" s="7656">
        <v>16</v>
      </c>
      <c r="L40" s="7642">
        <v>4</v>
      </c>
      <c r="M40" s="7657">
        <v>20</v>
      </c>
      <c r="N40" s="7656">
        <v>26</v>
      </c>
      <c r="O40" s="7642">
        <v>28</v>
      </c>
      <c r="P40" s="7658">
        <v>54</v>
      </c>
      <c r="Q40" s="7653">
        <v>9</v>
      </c>
      <c r="R40" s="4810">
        <v>1</v>
      </c>
      <c r="S40" s="4811">
        <v>10</v>
      </c>
      <c r="T40" s="4806">
        <f t="shared" si="10"/>
        <v>114</v>
      </c>
      <c r="U40" s="4807">
        <f t="shared" si="11"/>
        <v>34</v>
      </c>
      <c r="V40" s="4808">
        <f t="shared" si="12"/>
        <v>148</v>
      </c>
      <c r="W40" s="4809">
        <v>20</v>
      </c>
      <c r="X40" s="4810">
        <v>1</v>
      </c>
      <c r="Y40" s="7651">
        <v>21</v>
      </c>
      <c r="Z40" s="4809">
        <v>15</v>
      </c>
      <c r="AA40" s="4810">
        <v>10</v>
      </c>
      <c r="AB40" s="7651">
        <v>25</v>
      </c>
      <c r="AC40" s="4809">
        <v>18</v>
      </c>
      <c r="AD40" s="4810">
        <v>1</v>
      </c>
      <c r="AE40" s="7652">
        <v>19</v>
      </c>
      <c r="AF40" s="7653">
        <v>53</v>
      </c>
      <c r="AG40" s="4810">
        <v>12</v>
      </c>
      <c r="AH40" s="7654">
        <v>65</v>
      </c>
      <c r="AI40" s="4782">
        <f t="shared" si="7"/>
        <v>167</v>
      </c>
      <c r="AJ40" s="4775">
        <f t="shared" si="8"/>
        <v>46</v>
      </c>
      <c r="AK40" s="4776">
        <f t="shared" si="9"/>
        <v>213</v>
      </c>
    </row>
    <row r="41" spans="1:37" ht="48.75" customHeight="1">
      <c r="A41" s="7628" t="s">
        <v>295</v>
      </c>
      <c r="B41" s="4809">
        <v>25</v>
      </c>
      <c r="C41" s="4810">
        <v>1</v>
      </c>
      <c r="D41" s="7655">
        <v>26</v>
      </c>
      <c r="E41" s="7652">
        <v>25</v>
      </c>
      <c r="F41" s="4810">
        <v>5</v>
      </c>
      <c r="G41" s="7652">
        <v>30</v>
      </c>
      <c r="H41" s="4809">
        <v>12</v>
      </c>
      <c r="I41" s="4810">
        <v>0</v>
      </c>
      <c r="J41" s="7655">
        <v>12</v>
      </c>
      <c r="K41" s="7652">
        <v>21</v>
      </c>
      <c r="L41" s="4810">
        <v>1</v>
      </c>
      <c r="M41" s="7652">
        <v>22</v>
      </c>
      <c r="N41" s="4809">
        <v>30</v>
      </c>
      <c r="O41" s="4810">
        <v>14</v>
      </c>
      <c r="P41" s="7655">
        <v>44</v>
      </c>
      <c r="Q41" s="7653">
        <v>0</v>
      </c>
      <c r="R41" s="4810">
        <v>0</v>
      </c>
      <c r="S41" s="4811">
        <v>0</v>
      </c>
      <c r="T41" s="4806">
        <f t="shared" ref="T41:T42" si="16">B41+E41+H41+K41+N41+Q41</f>
        <v>113</v>
      </c>
      <c r="U41" s="4807">
        <f t="shared" ref="U41:U42" si="17">C41+F41+I41+L41+O41+R41</f>
        <v>21</v>
      </c>
      <c r="V41" s="4808">
        <f t="shared" ref="V41:V42" si="18">D41+G41+J41+M41+P41+S41</f>
        <v>134</v>
      </c>
      <c r="W41" s="4809">
        <v>15</v>
      </c>
      <c r="X41" s="4810">
        <v>0</v>
      </c>
      <c r="Y41" s="7651">
        <v>15</v>
      </c>
      <c r="Z41" s="4809">
        <v>25</v>
      </c>
      <c r="AA41" s="4810">
        <v>1</v>
      </c>
      <c r="AB41" s="7651">
        <v>26</v>
      </c>
      <c r="AC41" s="4809">
        <v>23</v>
      </c>
      <c r="AD41" s="4810">
        <v>1</v>
      </c>
      <c r="AE41" s="7652">
        <v>24</v>
      </c>
      <c r="AF41" s="7653">
        <v>63</v>
      </c>
      <c r="AG41" s="4810">
        <v>2</v>
      </c>
      <c r="AH41" s="7654">
        <v>65</v>
      </c>
      <c r="AI41" s="4782">
        <f t="shared" si="7"/>
        <v>176</v>
      </c>
      <c r="AJ41" s="4775">
        <f t="shared" si="8"/>
        <v>23</v>
      </c>
      <c r="AK41" s="4776">
        <f t="shared" si="9"/>
        <v>199</v>
      </c>
    </row>
    <row r="42" spans="1:37" ht="59.25" customHeight="1" thickBot="1">
      <c r="A42" s="7659" t="s">
        <v>296</v>
      </c>
      <c r="B42" s="7647">
        <v>0</v>
      </c>
      <c r="C42" s="7660">
        <v>49</v>
      </c>
      <c r="D42" s="7661">
        <v>49</v>
      </c>
      <c r="E42" s="7647">
        <v>0</v>
      </c>
      <c r="F42" s="7660">
        <v>32</v>
      </c>
      <c r="G42" s="7661">
        <v>32</v>
      </c>
      <c r="H42" s="7647">
        <v>0</v>
      </c>
      <c r="I42" s="7660">
        <v>40</v>
      </c>
      <c r="J42" s="7661">
        <v>40</v>
      </c>
      <c r="K42" s="7647">
        <v>0</v>
      </c>
      <c r="L42" s="7660">
        <v>89</v>
      </c>
      <c r="M42" s="7661">
        <v>89</v>
      </c>
      <c r="N42" s="7647">
        <v>15</v>
      </c>
      <c r="O42" s="7660">
        <v>97</v>
      </c>
      <c r="P42" s="7661">
        <v>112</v>
      </c>
      <c r="Q42" s="7662">
        <v>0</v>
      </c>
      <c r="R42" s="7663">
        <v>0</v>
      </c>
      <c r="S42" s="7664">
        <v>0</v>
      </c>
      <c r="T42" s="7665">
        <f t="shared" si="16"/>
        <v>15</v>
      </c>
      <c r="U42" s="7666">
        <f t="shared" si="17"/>
        <v>307</v>
      </c>
      <c r="V42" s="7667">
        <f t="shared" si="18"/>
        <v>322</v>
      </c>
      <c r="W42" s="7656">
        <v>0</v>
      </c>
      <c r="X42" s="7663">
        <v>98</v>
      </c>
      <c r="Y42" s="7657">
        <v>98</v>
      </c>
      <c r="Z42" s="7656">
        <v>0</v>
      </c>
      <c r="AA42" s="7663">
        <v>92</v>
      </c>
      <c r="AB42" s="7657">
        <v>92</v>
      </c>
      <c r="AC42" s="7656">
        <v>0</v>
      </c>
      <c r="AD42" s="7663">
        <v>103</v>
      </c>
      <c r="AE42" s="7658">
        <v>103</v>
      </c>
      <c r="AF42" s="7662">
        <v>0</v>
      </c>
      <c r="AG42" s="7663">
        <v>293</v>
      </c>
      <c r="AH42" s="7668">
        <v>293</v>
      </c>
      <c r="AI42" s="7647">
        <f t="shared" si="7"/>
        <v>15</v>
      </c>
      <c r="AJ42" s="4775">
        <f t="shared" si="8"/>
        <v>600</v>
      </c>
      <c r="AK42" s="7649">
        <f>V42+AH42</f>
        <v>615</v>
      </c>
    </row>
    <row r="43" spans="1:37" ht="39" customHeight="1" thickBot="1">
      <c r="A43" s="2258" t="s">
        <v>297</v>
      </c>
      <c r="B43" s="3414">
        <f t="shared" ref="B43:R43" si="19">SUM(B30:B42)</f>
        <v>248</v>
      </c>
      <c r="C43" s="3414">
        <f t="shared" si="19"/>
        <v>105</v>
      </c>
      <c r="D43" s="3414">
        <f t="shared" si="19"/>
        <v>353</v>
      </c>
      <c r="E43" s="3414">
        <f t="shared" si="19"/>
        <v>302</v>
      </c>
      <c r="F43" s="3414">
        <f t="shared" si="19"/>
        <v>109</v>
      </c>
      <c r="G43" s="3414">
        <f t="shared" si="19"/>
        <v>411</v>
      </c>
      <c r="H43" s="3414">
        <f t="shared" si="19"/>
        <v>274</v>
      </c>
      <c r="I43" s="3414">
        <f t="shared" si="19"/>
        <v>117</v>
      </c>
      <c r="J43" s="3414">
        <f t="shared" si="19"/>
        <v>391</v>
      </c>
      <c r="K43" s="3414">
        <f t="shared" si="19"/>
        <v>271</v>
      </c>
      <c r="L43" s="3414">
        <f t="shared" si="19"/>
        <v>343</v>
      </c>
      <c r="M43" s="3414">
        <f t="shared" si="19"/>
        <v>614</v>
      </c>
      <c r="N43" s="3414">
        <f t="shared" si="19"/>
        <v>354</v>
      </c>
      <c r="O43" s="3414">
        <f t="shared" si="19"/>
        <v>419</v>
      </c>
      <c r="P43" s="3414">
        <f t="shared" si="19"/>
        <v>773</v>
      </c>
      <c r="Q43" s="3415">
        <f t="shared" si="19"/>
        <v>9</v>
      </c>
      <c r="R43" s="3415">
        <f t="shared" si="19"/>
        <v>1</v>
      </c>
      <c r="S43" s="3415">
        <f>SUM(S30:S42)</f>
        <v>10</v>
      </c>
      <c r="T43" s="3416">
        <f t="shared" ref="T43:U43" si="20">SUM(T30:T42)</f>
        <v>1458</v>
      </c>
      <c r="U43" s="3416">
        <f t="shared" si="20"/>
        <v>1094</v>
      </c>
      <c r="V43" s="3417">
        <f>SUM(V30:V42)</f>
        <v>2552</v>
      </c>
      <c r="W43" s="3414">
        <f t="shared" ref="W43:AF43" si="21">SUM(W30:W42)</f>
        <v>159</v>
      </c>
      <c r="X43" s="3414">
        <f t="shared" si="21"/>
        <v>267</v>
      </c>
      <c r="Y43" s="3414">
        <f t="shared" si="21"/>
        <v>426</v>
      </c>
      <c r="Z43" s="3414">
        <f t="shared" si="21"/>
        <v>170</v>
      </c>
      <c r="AA43" s="3414">
        <f t="shared" si="21"/>
        <v>343</v>
      </c>
      <c r="AB43" s="3418">
        <f t="shared" si="21"/>
        <v>513</v>
      </c>
      <c r="AC43" s="3414">
        <f t="shared" si="21"/>
        <v>177</v>
      </c>
      <c r="AD43" s="3414">
        <f t="shared" si="21"/>
        <v>394</v>
      </c>
      <c r="AE43" s="3419">
        <f t="shared" si="21"/>
        <v>571</v>
      </c>
      <c r="AF43" s="3419">
        <f t="shared" si="21"/>
        <v>506</v>
      </c>
      <c r="AG43" s="3419">
        <f>SUM(AG30:AG42)</f>
        <v>1004</v>
      </c>
      <c r="AH43" s="3419">
        <f t="shared" ref="AH43:AI43" si="22">SUM(AH30:AH42)</f>
        <v>1510</v>
      </c>
      <c r="AI43" s="3419">
        <f t="shared" si="22"/>
        <v>1964</v>
      </c>
      <c r="AJ43" s="3420">
        <f t="shared" si="8"/>
        <v>2098</v>
      </c>
      <c r="AK43" s="3421">
        <f t="shared" ref="AK43" si="23">V43+AH43</f>
        <v>4062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409" t="s">
        <v>391</v>
      </c>
      <c r="B45" s="7409"/>
      <c r="C45" s="7409"/>
      <c r="D45" s="7409"/>
      <c r="E45" s="7409"/>
      <c r="F45" s="7409"/>
      <c r="G45" s="7409"/>
      <c r="H45" s="7409"/>
      <c r="I45" s="7409"/>
      <c r="J45" s="7409"/>
      <c r="K45" s="7409"/>
      <c r="L45" s="7409"/>
      <c r="M45" s="7409"/>
      <c r="N45" s="7409"/>
      <c r="O45" s="7409"/>
      <c r="P45" s="7409"/>
      <c r="Q45" s="7409"/>
      <c r="R45" s="7409"/>
      <c r="S45" s="7409"/>
      <c r="T45" s="7409"/>
      <c r="U45" s="7409"/>
      <c r="V45" s="7409"/>
    </row>
    <row r="46" spans="1:37" ht="27" customHeight="1" thickBot="1">
      <c r="A46" s="7416" t="s">
        <v>302</v>
      </c>
      <c r="B46" s="7366" t="s">
        <v>36</v>
      </c>
      <c r="C46" s="7367"/>
      <c r="D46" s="7368"/>
      <c r="E46" s="7375" t="s">
        <v>37</v>
      </c>
      <c r="F46" s="7376"/>
      <c r="G46" s="7377"/>
      <c r="H46" s="7366" t="s">
        <v>43</v>
      </c>
      <c r="I46" s="7367"/>
      <c r="J46" s="7368"/>
      <c r="K46" s="7366" t="s">
        <v>160</v>
      </c>
      <c r="L46" s="7367"/>
      <c r="M46" s="7368"/>
      <c r="N46" s="7366" t="s">
        <v>165</v>
      </c>
      <c r="O46" s="7367"/>
      <c r="P46" s="7368"/>
      <c r="Q46" s="7366" t="s">
        <v>372</v>
      </c>
      <c r="R46" s="7367"/>
      <c r="S46" s="7368"/>
      <c r="T46" s="7410" t="s">
        <v>286</v>
      </c>
      <c r="U46" s="7411"/>
      <c r="V46" s="7412"/>
      <c r="W46" s="9"/>
      <c r="X46" s="9"/>
      <c r="Y46" s="9"/>
      <c r="Z46" s="9"/>
      <c r="AA46" s="9"/>
    </row>
    <row r="47" spans="1:37" ht="25.5" customHeight="1" thickBot="1">
      <c r="A47" s="7417"/>
      <c r="B47" s="3649"/>
      <c r="C47" s="3650"/>
      <c r="D47" s="3651"/>
      <c r="E47" s="3649"/>
      <c r="F47" s="3650"/>
      <c r="G47" s="3651"/>
      <c r="H47" s="3649"/>
      <c r="I47" s="3650"/>
      <c r="J47" s="3651"/>
      <c r="K47" s="3649"/>
      <c r="L47" s="3650"/>
      <c r="M47" s="3651"/>
      <c r="N47" s="3649"/>
      <c r="O47" s="3650"/>
      <c r="P47" s="3651"/>
      <c r="Q47" s="3649"/>
      <c r="R47" s="3650"/>
      <c r="S47" s="3651"/>
      <c r="T47" s="7413" t="s">
        <v>337</v>
      </c>
      <c r="U47" s="7414"/>
      <c r="V47" s="7415"/>
      <c r="W47" s="10"/>
      <c r="X47" s="10"/>
      <c r="Y47" s="10"/>
      <c r="Z47" s="10"/>
      <c r="AA47" s="10"/>
    </row>
    <row r="48" spans="1:37" ht="83.25" customHeight="1" thickBot="1">
      <c r="A48" s="7417"/>
      <c r="B48" s="2259" t="s">
        <v>285</v>
      </c>
      <c r="C48" s="2261" t="s">
        <v>8</v>
      </c>
      <c r="D48" s="2262" t="s">
        <v>286</v>
      </c>
      <c r="E48" s="2263" t="s">
        <v>285</v>
      </c>
      <c r="F48" s="2260" t="s">
        <v>8</v>
      </c>
      <c r="G48" s="1444" t="s">
        <v>286</v>
      </c>
      <c r="H48" s="2259" t="s">
        <v>285</v>
      </c>
      <c r="I48" s="2261" t="s">
        <v>8</v>
      </c>
      <c r="J48" s="2264" t="s">
        <v>286</v>
      </c>
      <c r="K48" s="2263" t="s">
        <v>285</v>
      </c>
      <c r="L48" s="2260" t="s">
        <v>8</v>
      </c>
      <c r="M48" s="1444" t="s">
        <v>286</v>
      </c>
      <c r="N48" s="2259" t="s">
        <v>285</v>
      </c>
      <c r="O48" s="2261" t="s">
        <v>8</v>
      </c>
      <c r="P48" s="2262" t="s">
        <v>286</v>
      </c>
      <c r="Q48" s="2259" t="s">
        <v>285</v>
      </c>
      <c r="R48" s="2261" t="s">
        <v>8</v>
      </c>
      <c r="S48" s="2262" t="s">
        <v>286</v>
      </c>
      <c r="T48" s="2263" t="s">
        <v>285</v>
      </c>
      <c r="U48" s="2260" t="s">
        <v>8</v>
      </c>
      <c r="V48" s="1441" t="s">
        <v>286</v>
      </c>
      <c r="W48" s="11"/>
      <c r="X48" s="11"/>
      <c r="Y48" s="11"/>
      <c r="Z48" s="11"/>
      <c r="AD48" s="454" t="s">
        <v>28</v>
      </c>
    </row>
    <row r="49" spans="1:31" ht="55.5" customHeight="1">
      <c r="A49" s="7557" t="s">
        <v>248</v>
      </c>
      <c r="B49" s="7558">
        <v>24</v>
      </c>
      <c r="C49" s="7559">
        <v>10</v>
      </c>
      <c r="D49" s="7560">
        <v>34</v>
      </c>
      <c r="E49" s="7558">
        <v>21</v>
      </c>
      <c r="F49" s="7559">
        <v>6</v>
      </c>
      <c r="G49" s="7561">
        <v>27</v>
      </c>
      <c r="H49" s="7562">
        <v>22</v>
      </c>
      <c r="I49" s="7559">
        <v>8</v>
      </c>
      <c r="J49" s="7560">
        <v>30</v>
      </c>
      <c r="K49" s="7558">
        <v>25</v>
      </c>
      <c r="L49" s="7559">
        <v>2</v>
      </c>
      <c r="M49" s="7561">
        <v>27</v>
      </c>
      <c r="N49" s="7562">
        <v>23</v>
      </c>
      <c r="O49" s="7559">
        <v>0</v>
      </c>
      <c r="P49" s="7560">
        <v>23</v>
      </c>
      <c r="Q49" s="7558">
        <v>22</v>
      </c>
      <c r="R49" s="7559">
        <v>2</v>
      </c>
      <c r="S49" s="7561">
        <v>24</v>
      </c>
      <c r="T49" s="7563">
        <f>B49+E49+K49+H49+N49+Q49</f>
        <v>137</v>
      </c>
      <c r="U49" s="7564">
        <f t="shared" ref="T49:V53" si="24">C49+F49+L49+I49+O49+R49</f>
        <v>28</v>
      </c>
      <c r="V49" s="7565">
        <f t="shared" si="24"/>
        <v>165</v>
      </c>
      <c r="W49" s="12"/>
      <c r="X49" s="4938"/>
      <c r="Y49" s="12"/>
      <c r="Z49" s="1402"/>
      <c r="AA49" s="12"/>
      <c r="AC49" s="454" t="s">
        <v>28</v>
      </c>
    </row>
    <row r="50" spans="1:31" ht="49.5" customHeight="1">
      <c r="A50" s="2255" t="s">
        <v>327</v>
      </c>
      <c r="B50" s="4884">
        <v>29</v>
      </c>
      <c r="C50" s="3413">
        <v>14</v>
      </c>
      <c r="D50" s="4885">
        <v>43</v>
      </c>
      <c r="E50" s="4884">
        <v>31</v>
      </c>
      <c r="F50" s="3413">
        <v>4</v>
      </c>
      <c r="G50" s="4886">
        <v>35</v>
      </c>
      <c r="H50" s="3422">
        <v>30</v>
      </c>
      <c r="I50" s="3413">
        <v>9</v>
      </c>
      <c r="J50" s="4885">
        <v>39</v>
      </c>
      <c r="K50" s="4884">
        <v>32</v>
      </c>
      <c r="L50" s="3413">
        <v>12</v>
      </c>
      <c r="M50" s="4886">
        <v>44</v>
      </c>
      <c r="N50" s="3422">
        <v>45</v>
      </c>
      <c r="O50" s="3413">
        <v>15</v>
      </c>
      <c r="P50" s="4885">
        <v>60</v>
      </c>
      <c r="Q50" s="4884">
        <v>0</v>
      </c>
      <c r="R50" s="3413">
        <v>0</v>
      </c>
      <c r="S50" s="4886">
        <v>0</v>
      </c>
      <c r="T50" s="3423">
        <f>B50+E50+K50+H50+N50+Q50</f>
        <v>167</v>
      </c>
      <c r="U50" s="3424">
        <f t="shared" ref="U50" si="25">C50+F50+L50+I50+O50+R50</f>
        <v>54</v>
      </c>
      <c r="V50" s="3425">
        <f t="shared" ref="V50:V51" si="26">D50+G50+M50+J50+P50+S50</f>
        <v>221</v>
      </c>
      <c r="W50" s="12"/>
      <c r="X50" s="12"/>
      <c r="Y50" s="12"/>
      <c r="Z50" s="12"/>
      <c r="AA50" s="12"/>
    </row>
    <row r="51" spans="1:31" ht="54" customHeight="1">
      <c r="A51" s="7566" t="s">
        <v>0</v>
      </c>
      <c r="B51" s="7567">
        <v>466</v>
      </c>
      <c r="C51" s="7568">
        <v>303</v>
      </c>
      <c r="D51" s="7569">
        <v>769</v>
      </c>
      <c r="E51" s="7567">
        <v>468</v>
      </c>
      <c r="F51" s="7568">
        <v>619</v>
      </c>
      <c r="G51" s="7570">
        <v>1087</v>
      </c>
      <c r="H51" s="7571">
        <v>432</v>
      </c>
      <c r="I51" s="7568">
        <v>1056</v>
      </c>
      <c r="J51" s="7569">
        <v>1488</v>
      </c>
      <c r="K51" s="7567">
        <v>393</v>
      </c>
      <c r="L51" s="7568">
        <v>678</v>
      </c>
      <c r="M51" s="7570">
        <v>1071</v>
      </c>
      <c r="N51" s="7571">
        <v>410</v>
      </c>
      <c r="O51" s="7568">
        <v>409</v>
      </c>
      <c r="P51" s="7569">
        <v>819</v>
      </c>
      <c r="Q51" s="7567">
        <v>411</v>
      </c>
      <c r="R51" s="7568">
        <v>292</v>
      </c>
      <c r="S51" s="7570">
        <v>703</v>
      </c>
      <c r="T51" s="7568">
        <f>B51+E51+K51+H51+N51+Q51</f>
        <v>2580</v>
      </c>
      <c r="U51" s="7568">
        <f>C51+F51+L51+I51+O51+R51</f>
        <v>3357</v>
      </c>
      <c r="V51" s="3425">
        <f t="shared" si="26"/>
        <v>5937</v>
      </c>
      <c r="W51" s="12"/>
      <c r="X51" s="1402"/>
      <c r="Y51" s="1977"/>
      <c r="Z51" s="1977"/>
      <c r="AA51" s="1977"/>
      <c r="AB51" s="1977"/>
    </row>
    <row r="52" spans="1:31" ht="53.25" customHeight="1">
      <c r="A52" s="7572" t="s">
        <v>303</v>
      </c>
      <c r="B52" s="7567">
        <v>26</v>
      </c>
      <c r="C52" s="7568">
        <v>1</v>
      </c>
      <c r="D52" s="7569">
        <v>27</v>
      </c>
      <c r="E52" s="7567">
        <v>23</v>
      </c>
      <c r="F52" s="7568">
        <v>1</v>
      </c>
      <c r="G52" s="7570">
        <v>24</v>
      </c>
      <c r="H52" s="7571">
        <v>23</v>
      </c>
      <c r="I52" s="7568">
        <v>0</v>
      </c>
      <c r="J52" s="7569">
        <v>23</v>
      </c>
      <c r="K52" s="7567">
        <v>23</v>
      </c>
      <c r="L52" s="7568">
        <v>0</v>
      </c>
      <c r="M52" s="7570">
        <v>23</v>
      </c>
      <c r="N52" s="7571">
        <v>21</v>
      </c>
      <c r="O52" s="7568">
        <v>0</v>
      </c>
      <c r="P52" s="7569">
        <v>21</v>
      </c>
      <c r="Q52" s="7567">
        <v>6</v>
      </c>
      <c r="R52" s="7568">
        <v>0</v>
      </c>
      <c r="S52" s="7570">
        <v>6</v>
      </c>
      <c r="T52" s="7567">
        <f t="shared" si="24"/>
        <v>122</v>
      </c>
      <c r="U52" s="7568">
        <f t="shared" si="24"/>
        <v>2</v>
      </c>
      <c r="V52" s="7570">
        <f t="shared" si="24"/>
        <v>124</v>
      </c>
      <c r="W52" s="12"/>
      <c r="X52" s="12"/>
      <c r="Y52" s="1977"/>
      <c r="Z52" s="1402"/>
      <c r="AA52" s="12"/>
    </row>
    <row r="53" spans="1:31" ht="37.5" customHeight="1" thickBot="1">
      <c r="A53" s="7573" t="s">
        <v>291</v>
      </c>
      <c r="B53" s="7574">
        <v>85</v>
      </c>
      <c r="C53" s="7575">
        <v>0</v>
      </c>
      <c r="D53" s="7576">
        <v>85</v>
      </c>
      <c r="E53" s="7574">
        <v>53</v>
      </c>
      <c r="F53" s="7575">
        <v>1</v>
      </c>
      <c r="G53" s="7577">
        <v>54</v>
      </c>
      <c r="H53" s="7578">
        <v>64</v>
      </c>
      <c r="I53" s="7575">
        <v>1</v>
      </c>
      <c r="J53" s="7576">
        <v>65</v>
      </c>
      <c r="K53" s="7574">
        <v>81</v>
      </c>
      <c r="L53" s="7575">
        <v>2</v>
      </c>
      <c r="M53" s="7577">
        <v>83</v>
      </c>
      <c r="N53" s="7578">
        <v>68</v>
      </c>
      <c r="O53" s="7575">
        <v>4</v>
      </c>
      <c r="P53" s="7576">
        <v>72</v>
      </c>
      <c r="Q53" s="7574">
        <v>0</v>
      </c>
      <c r="R53" s="7575">
        <v>0</v>
      </c>
      <c r="S53" s="7579">
        <v>0</v>
      </c>
      <c r="T53" s="7580">
        <f t="shared" si="24"/>
        <v>351</v>
      </c>
      <c r="U53" s="7568">
        <f t="shared" si="24"/>
        <v>8</v>
      </c>
      <c r="V53" s="7579">
        <f t="shared" si="24"/>
        <v>359</v>
      </c>
      <c r="W53" s="12"/>
      <c r="X53" s="12"/>
      <c r="Y53" s="1977"/>
      <c r="Z53" s="12"/>
      <c r="AA53" s="12"/>
    </row>
    <row r="54" spans="1:31" ht="38.25" customHeight="1" thickBot="1">
      <c r="A54" s="2258" t="s">
        <v>297</v>
      </c>
      <c r="B54" s="3415">
        <f t="shared" ref="B54:V54" si="27">SUM(B49:B53)</f>
        <v>630</v>
      </c>
      <c r="C54" s="3426">
        <f t="shared" si="27"/>
        <v>328</v>
      </c>
      <c r="D54" s="3427">
        <f t="shared" si="27"/>
        <v>958</v>
      </c>
      <c r="E54" s="3415">
        <f t="shared" si="27"/>
        <v>596</v>
      </c>
      <c r="F54" s="3426">
        <f t="shared" si="27"/>
        <v>631</v>
      </c>
      <c r="G54" s="3428">
        <f t="shared" si="27"/>
        <v>1227</v>
      </c>
      <c r="H54" s="3429">
        <f t="shared" si="27"/>
        <v>571</v>
      </c>
      <c r="I54" s="3426">
        <f t="shared" si="27"/>
        <v>1074</v>
      </c>
      <c r="J54" s="3427">
        <f t="shared" si="27"/>
        <v>1645</v>
      </c>
      <c r="K54" s="3415">
        <f t="shared" si="27"/>
        <v>554</v>
      </c>
      <c r="L54" s="3415">
        <f t="shared" si="27"/>
        <v>694</v>
      </c>
      <c r="M54" s="3428">
        <f t="shared" si="27"/>
        <v>1248</v>
      </c>
      <c r="N54" s="3429">
        <f t="shared" si="27"/>
        <v>567</v>
      </c>
      <c r="O54" s="3426">
        <f t="shared" si="27"/>
        <v>428</v>
      </c>
      <c r="P54" s="3427">
        <f t="shared" si="27"/>
        <v>995</v>
      </c>
      <c r="Q54" s="3415">
        <f t="shared" si="27"/>
        <v>439</v>
      </c>
      <c r="R54" s="3426">
        <f t="shared" si="27"/>
        <v>294</v>
      </c>
      <c r="S54" s="3421">
        <f t="shared" si="27"/>
        <v>733</v>
      </c>
      <c r="T54" s="3414">
        <f t="shared" si="27"/>
        <v>3357</v>
      </c>
      <c r="U54" s="3420">
        <f t="shared" si="27"/>
        <v>3449</v>
      </c>
      <c r="V54" s="3421">
        <f t="shared" si="27"/>
        <v>6806</v>
      </c>
      <c r="W54" s="13"/>
      <c r="X54" s="4900"/>
      <c r="Y54" s="1978"/>
      <c r="Z54" s="12"/>
      <c r="AA54" s="12"/>
      <c r="AB54" s="1"/>
    </row>
    <row r="55" spans="1:31" ht="20.25" customHeight="1">
      <c r="A55" s="3405"/>
      <c r="B55" s="2257"/>
      <c r="C55" s="2257"/>
      <c r="D55" s="2257"/>
      <c r="E55" s="2257"/>
      <c r="F55" s="2257"/>
      <c r="G55" s="2257"/>
      <c r="H55" s="2257"/>
      <c r="I55" s="2257"/>
      <c r="J55" s="2257"/>
      <c r="K55" s="2257"/>
      <c r="L55" s="2257"/>
      <c r="M55" s="2257"/>
      <c r="N55" s="2257"/>
      <c r="O55" s="2257"/>
      <c r="P55" s="2257"/>
      <c r="Q55" s="2257"/>
      <c r="R55" s="2257"/>
      <c r="S55" s="2257"/>
      <c r="T55" s="2257"/>
      <c r="U55" s="2257"/>
      <c r="V55" s="2257"/>
      <c r="W55" s="13"/>
      <c r="X55" s="13"/>
      <c r="Y55" s="1978"/>
      <c r="Z55" s="12"/>
      <c r="AA55" s="12"/>
      <c r="AB55" s="1"/>
    </row>
    <row r="56" spans="1:31" ht="38.25" customHeight="1" thickBot="1">
      <c r="A56" s="7378" t="s">
        <v>392</v>
      </c>
      <c r="B56" s="7378"/>
      <c r="C56" s="7378"/>
      <c r="D56" s="7378"/>
      <c r="E56" s="7378"/>
      <c r="F56" s="7378"/>
      <c r="G56" s="7378"/>
      <c r="H56" s="7378"/>
      <c r="I56" s="7378"/>
      <c r="J56" s="7378"/>
      <c r="K56" s="7378"/>
      <c r="L56" s="7378"/>
      <c r="M56" s="7378"/>
      <c r="N56" s="7378"/>
      <c r="O56" s="7378"/>
      <c r="P56" s="7378"/>
      <c r="Q56" s="7378"/>
      <c r="R56" s="7378"/>
      <c r="S56" s="7378"/>
      <c r="T56" s="7378"/>
      <c r="U56" s="7378"/>
      <c r="V56" s="7378"/>
      <c r="W56" s="13"/>
      <c r="X56" s="13"/>
      <c r="Y56" s="13"/>
      <c r="Z56" s="12"/>
      <c r="AA56" s="12"/>
      <c r="AB56" s="1"/>
    </row>
    <row r="57" spans="1:31" ht="27.75" customHeight="1" thickBot="1">
      <c r="A57" s="7382" t="s">
        <v>281</v>
      </c>
      <c r="B57" s="7369" t="s">
        <v>36</v>
      </c>
      <c r="C57" s="7370"/>
      <c r="D57" s="7371"/>
      <c r="E57" s="7372" t="s">
        <v>37</v>
      </c>
      <c r="F57" s="7373"/>
      <c r="G57" s="7374"/>
      <c r="H57" s="7369" t="s">
        <v>43</v>
      </c>
      <c r="I57" s="7370"/>
      <c r="J57" s="7371"/>
      <c r="K57" s="7369" t="s">
        <v>160</v>
      </c>
      <c r="L57" s="7370"/>
      <c r="M57" s="7371"/>
      <c r="N57" s="7369" t="s">
        <v>165</v>
      </c>
      <c r="O57" s="7370"/>
      <c r="P57" s="7371"/>
      <c r="Q57" s="7369" t="s">
        <v>372</v>
      </c>
      <c r="R57" s="7370"/>
      <c r="S57" s="7371"/>
      <c r="T57" s="7379" t="s">
        <v>286</v>
      </c>
      <c r="U57" s="7380"/>
      <c r="V57" s="7381"/>
      <c r="W57" s="13"/>
      <c r="X57" s="13"/>
      <c r="Y57" s="13"/>
      <c r="Z57" s="12"/>
      <c r="AA57" s="12"/>
      <c r="AB57" s="1"/>
    </row>
    <row r="58" spans="1:31" ht="86.25" customHeight="1" thickBot="1">
      <c r="A58" s="7383"/>
      <c r="B58" s="3394" t="s">
        <v>285</v>
      </c>
      <c r="C58" s="3395" t="s">
        <v>8</v>
      </c>
      <c r="D58" s="3396" t="s">
        <v>286</v>
      </c>
      <c r="E58" s="3394" t="s">
        <v>285</v>
      </c>
      <c r="F58" s="3395" t="s">
        <v>8</v>
      </c>
      <c r="G58" s="3396" t="s">
        <v>286</v>
      </c>
      <c r="H58" s="3394" t="s">
        <v>285</v>
      </c>
      <c r="I58" s="3395" t="s">
        <v>8</v>
      </c>
      <c r="J58" s="3396" t="s">
        <v>286</v>
      </c>
      <c r="K58" s="3394" t="s">
        <v>285</v>
      </c>
      <c r="L58" s="3395" t="s">
        <v>8</v>
      </c>
      <c r="M58" s="3396" t="s">
        <v>286</v>
      </c>
      <c r="N58" s="3394" t="s">
        <v>285</v>
      </c>
      <c r="O58" s="3395" t="s">
        <v>8</v>
      </c>
      <c r="P58" s="3396" t="s">
        <v>286</v>
      </c>
      <c r="Q58" s="3394" t="s">
        <v>285</v>
      </c>
      <c r="R58" s="3395" t="s">
        <v>8</v>
      </c>
      <c r="S58" s="3396" t="s">
        <v>286</v>
      </c>
      <c r="T58" s="3397" t="s">
        <v>285</v>
      </c>
      <c r="U58" s="3398" t="s">
        <v>362</v>
      </c>
      <c r="V58" s="3399" t="s">
        <v>286</v>
      </c>
      <c r="W58" s="13"/>
      <c r="X58" s="13"/>
      <c r="Y58" s="13"/>
      <c r="Z58" s="12"/>
      <c r="AA58" s="12"/>
      <c r="AB58" s="1"/>
    </row>
    <row r="59" spans="1:31" ht="77.25" customHeight="1" thickBot="1">
      <c r="A59" s="7535" t="s">
        <v>364</v>
      </c>
      <c r="B59" s="7552">
        <v>0</v>
      </c>
      <c r="C59" s="7553">
        <v>20</v>
      </c>
      <c r="D59" s="7554">
        <v>20</v>
      </c>
      <c r="E59" s="7552">
        <v>0</v>
      </c>
      <c r="F59" s="7553">
        <v>0</v>
      </c>
      <c r="G59" s="7554">
        <v>0</v>
      </c>
      <c r="H59" s="7552">
        <v>0</v>
      </c>
      <c r="I59" s="7553">
        <v>0</v>
      </c>
      <c r="J59" s="7555">
        <v>0</v>
      </c>
      <c r="K59" s="7552">
        <v>0</v>
      </c>
      <c r="L59" s="7553">
        <v>0</v>
      </c>
      <c r="M59" s="7555">
        <v>0</v>
      </c>
      <c r="N59" s="7556">
        <v>0</v>
      </c>
      <c r="O59" s="7553">
        <v>0</v>
      </c>
      <c r="P59" s="7554">
        <v>0</v>
      </c>
      <c r="Q59" s="7552">
        <v>0</v>
      </c>
      <c r="R59" s="7553">
        <v>0</v>
      </c>
      <c r="S59" s="7554">
        <v>0</v>
      </c>
      <c r="T59" s="7552">
        <f>B59+E59+K59+H59+N59+Q59</f>
        <v>0</v>
      </c>
      <c r="U59" s="7553">
        <f>C59+F59+L59+I59+O59+R59</f>
        <v>20</v>
      </c>
      <c r="V59" s="7555">
        <f>D59+G59+M59+J59+P59+S59</f>
        <v>20</v>
      </c>
      <c r="W59" s="3400"/>
      <c r="X59" s="3400"/>
      <c r="Y59" s="3400"/>
      <c r="Z59" s="3401"/>
      <c r="AA59" s="3401"/>
      <c r="AB59" s="3402"/>
      <c r="AC59" s="7"/>
      <c r="AD59" s="7"/>
      <c r="AE59" s="7"/>
    </row>
    <row r="60" spans="1:31" ht="33" customHeight="1" thickBot="1">
      <c r="A60" s="3403" t="s">
        <v>297</v>
      </c>
      <c r="B60" s="3406">
        <f t="shared" ref="B60:V60" si="28">SUM(B59:B59)</f>
        <v>0</v>
      </c>
      <c r="C60" s="3407">
        <f t="shared" si="28"/>
        <v>20</v>
      </c>
      <c r="D60" s="3408">
        <f t="shared" si="28"/>
        <v>20</v>
      </c>
      <c r="E60" s="3406">
        <f t="shared" si="28"/>
        <v>0</v>
      </c>
      <c r="F60" s="3407">
        <f t="shared" si="28"/>
        <v>0</v>
      </c>
      <c r="G60" s="3409">
        <f t="shared" si="28"/>
        <v>0</v>
      </c>
      <c r="H60" s="3410">
        <f t="shared" si="28"/>
        <v>0</v>
      </c>
      <c r="I60" s="3407">
        <f t="shared" si="28"/>
        <v>0</v>
      </c>
      <c r="J60" s="3407">
        <f t="shared" si="28"/>
        <v>0</v>
      </c>
      <c r="K60" s="3411">
        <f t="shared" ref="K60:P60" si="29">SUM(K59:K59)</f>
        <v>0</v>
      </c>
      <c r="L60" s="3407">
        <f t="shared" si="29"/>
        <v>0</v>
      </c>
      <c r="M60" s="3408">
        <f t="shared" si="29"/>
        <v>0</v>
      </c>
      <c r="N60" s="3406">
        <f t="shared" si="29"/>
        <v>0</v>
      </c>
      <c r="O60" s="3407">
        <f t="shared" si="29"/>
        <v>0</v>
      </c>
      <c r="P60" s="3409">
        <f t="shared" si="29"/>
        <v>0</v>
      </c>
      <c r="Q60" s="3410">
        <v>0</v>
      </c>
      <c r="R60" s="3407">
        <v>0</v>
      </c>
      <c r="S60" s="3408">
        <v>0</v>
      </c>
      <c r="T60" s="3411">
        <f t="shared" si="28"/>
        <v>0</v>
      </c>
      <c r="U60" s="3411">
        <f t="shared" si="28"/>
        <v>20</v>
      </c>
      <c r="V60" s="3412">
        <f t="shared" si="28"/>
        <v>20</v>
      </c>
      <c r="W60" s="3404"/>
      <c r="X60" s="3404"/>
      <c r="Y60" s="3404"/>
      <c r="Z60" s="3404"/>
      <c r="AA60" s="3404"/>
      <c r="AB60" s="3402"/>
      <c r="AC60" s="7"/>
      <c r="AD60" s="7"/>
      <c r="AE60" s="7"/>
    </row>
    <row r="61" spans="1:31" ht="29.25" customHeight="1">
      <c r="A61" s="7384" t="s">
        <v>393</v>
      </c>
      <c r="B61" s="7384"/>
      <c r="C61" s="7384"/>
      <c r="D61" s="7384"/>
      <c r="E61" s="7384"/>
      <c r="F61" s="7384"/>
      <c r="G61" s="7384"/>
      <c r="H61" s="7384"/>
      <c r="I61" s="7384"/>
      <c r="J61" s="7384"/>
      <c r="K61" s="7384"/>
      <c r="L61" s="7384"/>
      <c r="M61" s="7384"/>
      <c r="N61" s="7384"/>
      <c r="O61" s="7384"/>
      <c r="P61" s="7384"/>
      <c r="Q61" s="7384"/>
      <c r="R61" s="7384"/>
      <c r="S61" s="7384"/>
      <c r="T61" s="7384"/>
      <c r="U61" s="7384"/>
      <c r="V61" s="7384"/>
      <c r="W61" s="7384"/>
      <c r="X61" s="7384"/>
      <c r="Y61" s="7384"/>
      <c r="Z61" s="7384"/>
      <c r="AA61" s="7384"/>
      <c r="AB61" s="7384"/>
      <c r="AC61" s="7"/>
      <c r="AD61" s="7"/>
      <c r="AE61" s="7"/>
    </row>
    <row r="62" spans="1:31" ht="18" customHeight="1" thickBo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24.75" customHeight="1" thickBot="1">
      <c r="A63" s="7389" t="s">
        <v>281</v>
      </c>
      <c r="B63" s="7392" t="s">
        <v>36</v>
      </c>
      <c r="C63" s="7393"/>
      <c r="D63" s="7394"/>
      <c r="E63" s="7392" t="s">
        <v>37</v>
      </c>
      <c r="F63" s="7393"/>
      <c r="G63" s="7394"/>
      <c r="H63" s="7392" t="s">
        <v>43</v>
      </c>
      <c r="I63" s="7393"/>
      <c r="J63" s="7394"/>
      <c r="K63" s="7392" t="s">
        <v>160</v>
      </c>
      <c r="L63" s="7393"/>
      <c r="M63" s="7394"/>
      <c r="N63" s="7392" t="s">
        <v>165</v>
      </c>
      <c r="O63" s="7393"/>
      <c r="P63" s="7394"/>
      <c r="Q63" s="7420" t="s">
        <v>22</v>
      </c>
      <c r="R63" s="7421"/>
      <c r="S63" s="7422"/>
      <c r="T63" s="7385" t="s">
        <v>36</v>
      </c>
      <c r="U63" s="7386"/>
      <c r="V63" s="7387"/>
      <c r="W63" s="7388" t="s">
        <v>37</v>
      </c>
      <c r="X63" s="7386"/>
      <c r="Y63" s="7387"/>
      <c r="Z63" s="7388" t="s">
        <v>43</v>
      </c>
      <c r="AA63" s="7386"/>
      <c r="AB63" s="7387"/>
      <c r="AC63" s="7426" t="s">
        <v>283</v>
      </c>
      <c r="AD63" s="7427"/>
      <c r="AE63" s="7428"/>
    </row>
    <row r="64" spans="1:31" ht="20.25" customHeight="1" thickBot="1">
      <c r="A64" s="7390"/>
      <c r="B64" s="7395"/>
      <c r="C64" s="7396"/>
      <c r="D64" s="7397"/>
      <c r="E64" s="7395"/>
      <c r="F64" s="7396"/>
      <c r="G64" s="7397"/>
      <c r="H64" s="7395"/>
      <c r="I64" s="7396"/>
      <c r="J64" s="7397"/>
      <c r="K64" s="7395"/>
      <c r="L64" s="7396"/>
      <c r="M64" s="7397"/>
      <c r="N64" s="7395"/>
      <c r="O64" s="7396"/>
      <c r="P64" s="7397"/>
      <c r="Q64" s="7423"/>
      <c r="R64" s="7424"/>
      <c r="S64" s="7425"/>
      <c r="T64" s="7405" t="s">
        <v>39</v>
      </c>
      <c r="U64" s="7406"/>
      <c r="V64" s="7407"/>
      <c r="W64" s="7408" t="s">
        <v>39</v>
      </c>
      <c r="X64" s="7406"/>
      <c r="Y64" s="7407"/>
      <c r="Z64" s="7408" t="s">
        <v>39</v>
      </c>
      <c r="AA64" s="7406"/>
      <c r="AB64" s="7407"/>
      <c r="AC64" s="7429"/>
      <c r="AD64" s="7430"/>
      <c r="AE64" s="7431"/>
    </row>
    <row r="65" spans="1:33" ht="81.75" customHeight="1" thickBot="1">
      <c r="A65" s="7391"/>
      <c r="B65" s="1442" t="s">
        <v>285</v>
      </c>
      <c r="C65" s="1492" t="s">
        <v>8</v>
      </c>
      <c r="D65" s="1441" t="s">
        <v>286</v>
      </c>
      <c r="E65" s="1442" t="s">
        <v>285</v>
      </c>
      <c r="F65" s="1492" t="s">
        <v>8</v>
      </c>
      <c r="G65" s="1441" t="s">
        <v>286</v>
      </c>
      <c r="H65" s="1442" t="s">
        <v>285</v>
      </c>
      <c r="I65" s="1492" t="s">
        <v>8</v>
      </c>
      <c r="J65" s="1441" t="s">
        <v>286</v>
      </c>
      <c r="K65" s="1442" t="s">
        <v>285</v>
      </c>
      <c r="L65" s="1492" t="s">
        <v>8</v>
      </c>
      <c r="M65" s="1441" t="s">
        <v>286</v>
      </c>
      <c r="N65" s="1442" t="s">
        <v>285</v>
      </c>
      <c r="O65" s="1492" t="s">
        <v>8</v>
      </c>
      <c r="P65" s="1441" t="s">
        <v>286</v>
      </c>
      <c r="Q65" s="1442" t="s">
        <v>285</v>
      </c>
      <c r="R65" s="1492" t="s">
        <v>8</v>
      </c>
      <c r="S65" s="1441" t="s">
        <v>286</v>
      </c>
      <c r="T65" s="1442" t="s">
        <v>285</v>
      </c>
      <c r="U65" s="1492" t="s">
        <v>8</v>
      </c>
      <c r="V65" s="1441" t="s">
        <v>286</v>
      </c>
      <c r="W65" s="1442" t="s">
        <v>285</v>
      </c>
      <c r="X65" s="1492" t="s">
        <v>8</v>
      </c>
      <c r="Y65" s="1441" t="s">
        <v>286</v>
      </c>
      <c r="Z65" s="1442" t="s">
        <v>285</v>
      </c>
      <c r="AA65" s="1492" t="s">
        <v>8</v>
      </c>
      <c r="AB65" s="1441" t="s">
        <v>286</v>
      </c>
      <c r="AC65" s="3" t="s">
        <v>285</v>
      </c>
      <c r="AD65" s="1492" t="s">
        <v>8</v>
      </c>
      <c r="AE65" s="4" t="s">
        <v>286</v>
      </c>
    </row>
    <row r="66" spans="1:33" ht="36" customHeight="1">
      <c r="A66" s="7517" t="s">
        <v>288</v>
      </c>
      <c r="B66" s="7518">
        <v>0</v>
      </c>
      <c r="C66" s="7519">
        <v>11</v>
      </c>
      <c r="D66" s="7520">
        <v>11</v>
      </c>
      <c r="E66" s="7518">
        <v>0</v>
      </c>
      <c r="F66" s="7519">
        <v>25</v>
      </c>
      <c r="G66" s="7521">
        <v>25</v>
      </c>
      <c r="H66" s="7518">
        <v>10</v>
      </c>
      <c r="I66" s="7519">
        <v>23</v>
      </c>
      <c r="J66" s="7520">
        <v>33</v>
      </c>
      <c r="K66" s="7522">
        <v>16</v>
      </c>
      <c r="L66" s="7519">
        <v>20</v>
      </c>
      <c r="M66" s="7520">
        <v>36</v>
      </c>
      <c r="N66" s="7522">
        <v>10</v>
      </c>
      <c r="O66" s="7519">
        <v>21</v>
      </c>
      <c r="P66" s="7521">
        <v>31</v>
      </c>
      <c r="Q66" s="7523">
        <f>B66+E66+H66+K66+N66</f>
        <v>36</v>
      </c>
      <c r="R66" s="7524">
        <f t="shared" ref="R66:S72" si="30">C66+F66+I66+L66+O66</f>
        <v>100</v>
      </c>
      <c r="S66" s="7525">
        <f t="shared" si="30"/>
        <v>136</v>
      </c>
      <c r="T66" s="7518">
        <v>0</v>
      </c>
      <c r="U66" s="7519">
        <v>43</v>
      </c>
      <c r="V66" s="7520">
        <v>43</v>
      </c>
      <c r="W66" s="7518">
        <v>0</v>
      </c>
      <c r="X66" s="7519">
        <v>29</v>
      </c>
      <c r="Y66" s="7520">
        <v>29</v>
      </c>
      <c r="Z66" s="7518">
        <v>0</v>
      </c>
      <c r="AA66" s="7519">
        <v>19</v>
      </c>
      <c r="AB66" s="7520">
        <v>19</v>
      </c>
      <c r="AC66" s="7526">
        <f t="shared" ref="AC66:AE72" si="31">Q66+T66+W66+Z66</f>
        <v>36</v>
      </c>
      <c r="AD66" s="7524">
        <f t="shared" si="31"/>
        <v>191</v>
      </c>
      <c r="AE66" s="7527">
        <f t="shared" si="31"/>
        <v>227</v>
      </c>
    </row>
    <row r="67" spans="1:33" ht="50.25" customHeight="1">
      <c r="A67" s="7528" t="s">
        <v>248</v>
      </c>
      <c r="B67" s="4773">
        <v>0</v>
      </c>
      <c r="C67" s="4774">
        <v>0</v>
      </c>
      <c r="D67" s="7529">
        <v>0</v>
      </c>
      <c r="E67" s="7530">
        <v>0</v>
      </c>
      <c r="F67" s="4775">
        <v>0</v>
      </c>
      <c r="G67" s="7531">
        <v>0</v>
      </c>
      <c r="H67" s="7530">
        <v>0</v>
      </c>
      <c r="I67" s="4775">
        <v>0</v>
      </c>
      <c r="J67" s="7531">
        <v>0</v>
      </c>
      <c r="K67" s="7530">
        <v>0</v>
      </c>
      <c r="L67" s="4775">
        <v>0</v>
      </c>
      <c r="M67" s="7531">
        <v>0</v>
      </c>
      <c r="N67" s="4773">
        <v>11</v>
      </c>
      <c r="O67" s="4775">
        <v>4</v>
      </c>
      <c r="P67" s="4776">
        <v>15</v>
      </c>
      <c r="Q67" s="4777">
        <f>B67+E67+H67+K67+N67</f>
        <v>11</v>
      </c>
      <c r="R67" s="4774">
        <f t="shared" si="30"/>
        <v>4</v>
      </c>
      <c r="S67" s="4778">
        <f t="shared" si="30"/>
        <v>15</v>
      </c>
      <c r="T67" s="7530">
        <v>0</v>
      </c>
      <c r="U67" s="4775">
        <v>0</v>
      </c>
      <c r="V67" s="4776">
        <v>0</v>
      </c>
      <c r="W67" s="7530">
        <v>0</v>
      </c>
      <c r="X67" s="4775">
        <v>3</v>
      </c>
      <c r="Y67" s="4776">
        <v>3</v>
      </c>
      <c r="Z67" s="7530">
        <v>0</v>
      </c>
      <c r="AA67" s="4775">
        <v>0</v>
      </c>
      <c r="AB67" s="4776">
        <v>0</v>
      </c>
      <c r="AC67" s="4773">
        <f t="shared" si="31"/>
        <v>11</v>
      </c>
      <c r="AD67" s="4774">
        <f t="shared" si="31"/>
        <v>7</v>
      </c>
      <c r="AE67" s="4779">
        <f t="shared" si="31"/>
        <v>18</v>
      </c>
    </row>
    <row r="68" spans="1:33" ht="51" customHeight="1">
      <c r="A68" s="4780" t="s">
        <v>327</v>
      </c>
      <c r="B68" s="4777">
        <v>0</v>
      </c>
      <c r="C68" s="4774">
        <v>0</v>
      </c>
      <c r="D68" s="4781">
        <v>0</v>
      </c>
      <c r="E68" s="4782">
        <v>0</v>
      </c>
      <c r="F68" s="4775">
        <v>0</v>
      </c>
      <c r="G68" s="4783">
        <v>0</v>
      </c>
      <c r="H68" s="4782">
        <v>0</v>
      </c>
      <c r="I68" s="4775">
        <v>0</v>
      </c>
      <c r="J68" s="4783">
        <v>0</v>
      </c>
      <c r="K68" s="4782">
        <v>0</v>
      </c>
      <c r="L68" s="4775">
        <v>0</v>
      </c>
      <c r="M68" s="4783">
        <v>0</v>
      </c>
      <c r="N68" s="4773">
        <v>1</v>
      </c>
      <c r="O68" s="4775">
        <v>0</v>
      </c>
      <c r="P68" s="4776">
        <v>1</v>
      </c>
      <c r="Q68" s="4777">
        <f>B68+E68+H68+K68+N68</f>
        <v>1</v>
      </c>
      <c r="R68" s="4774">
        <f t="shared" si="30"/>
        <v>0</v>
      </c>
      <c r="S68" s="4778">
        <f t="shared" si="30"/>
        <v>1</v>
      </c>
      <c r="T68" s="4783">
        <v>0</v>
      </c>
      <c r="U68" s="4775">
        <v>13</v>
      </c>
      <c r="V68" s="4783">
        <v>13</v>
      </c>
      <c r="W68" s="4782">
        <v>0</v>
      </c>
      <c r="X68" s="4775">
        <v>1</v>
      </c>
      <c r="Y68" s="4784">
        <v>1</v>
      </c>
      <c r="Z68" s="4783">
        <v>0</v>
      </c>
      <c r="AA68" s="4775">
        <v>11</v>
      </c>
      <c r="AB68" s="4783">
        <v>11</v>
      </c>
      <c r="AC68" s="4773">
        <f t="shared" si="31"/>
        <v>1</v>
      </c>
      <c r="AD68" s="4774">
        <f t="shared" si="31"/>
        <v>25</v>
      </c>
      <c r="AE68" s="4779">
        <f t="shared" si="31"/>
        <v>26</v>
      </c>
    </row>
    <row r="69" spans="1:33" ht="53.25" customHeight="1">
      <c r="A69" s="7532" t="s">
        <v>290</v>
      </c>
      <c r="B69" s="4777">
        <v>0</v>
      </c>
      <c r="C69" s="4774">
        <v>23</v>
      </c>
      <c r="D69" s="4781">
        <v>23</v>
      </c>
      <c r="E69" s="4777">
        <v>0</v>
      </c>
      <c r="F69" s="4774">
        <v>1</v>
      </c>
      <c r="G69" s="7533">
        <v>1</v>
      </c>
      <c r="H69" s="4777">
        <v>0</v>
      </c>
      <c r="I69" s="4774">
        <v>0</v>
      </c>
      <c r="J69" s="7533">
        <v>0</v>
      </c>
      <c r="K69" s="4777">
        <v>0</v>
      </c>
      <c r="L69" s="4774">
        <v>0</v>
      </c>
      <c r="M69" s="7533">
        <v>0</v>
      </c>
      <c r="N69" s="4773">
        <v>0</v>
      </c>
      <c r="O69" s="4774">
        <v>0</v>
      </c>
      <c r="P69" s="4779">
        <v>0</v>
      </c>
      <c r="Q69" s="4773">
        <f t="shared" ref="Q69:Q72" si="32">B69+E69+H69+K69+N69</f>
        <v>0</v>
      </c>
      <c r="R69" s="4774">
        <f t="shared" si="30"/>
        <v>24</v>
      </c>
      <c r="S69" s="4779">
        <f>D69+G69+J69+M69+P69</f>
        <v>24</v>
      </c>
      <c r="T69" s="4781">
        <v>0</v>
      </c>
      <c r="U69" s="4774">
        <v>0</v>
      </c>
      <c r="V69" s="4781">
        <v>0</v>
      </c>
      <c r="W69" s="4777">
        <v>0</v>
      </c>
      <c r="X69" s="4774">
        <v>0</v>
      </c>
      <c r="Y69" s="4778">
        <v>0</v>
      </c>
      <c r="Z69" s="4781">
        <v>0</v>
      </c>
      <c r="AA69" s="4774">
        <v>0</v>
      </c>
      <c r="AB69" s="4781">
        <v>0</v>
      </c>
      <c r="AC69" s="4773">
        <f t="shared" si="31"/>
        <v>0</v>
      </c>
      <c r="AD69" s="4774">
        <f t="shared" si="31"/>
        <v>24</v>
      </c>
      <c r="AE69" s="4779">
        <f t="shared" si="31"/>
        <v>24</v>
      </c>
    </row>
    <row r="70" spans="1:33" ht="38.25" customHeight="1">
      <c r="A70" s="7534" t="s">
        <v>292</v>
      </c>
      <c r="B70" s="4777">
        <v>0</v>
      </c>
      <c r="C70" s="4774">
        <v>0</v>
      </c>
      <c r="D70" s="4781">
        <v>0</v>
      </c>
      <c r="E70" s="4777">
        <v>0</v>
      </c>
      <c r="F70" s="4774">
        <v>8</v>
      </c>
      <c r="G70" s="7533">
        <v>8</v>
      </c>
      <c r="H70" s="4777">
        <v>0</v>
      </c>
      <c r="I70" s="4774">
        <v>9</v>
      </c>
      <c r="J70" s="7533">
        <v>9</v>
      </c>
      <c r="K70" s="4777">
        <v>0</v>
      </c>
      <c r="L70" s="4774">
        <v>0</v>
      </c>
      <c r="M70" s="7533">
        <v>0</v>
      </c>
      <c r="N70" s="4773">
        <v>0</v>
      </c>
      <c r="O70" s="4774">
        <v>0</v>
      </c>
      <c r="P70" s="4779">
        <v>0</v>
      </c>
      <c r="Q70" s="4773">
        <f t="shared" si="32"/>
        <v>0</v>
      </c>
      <c r="R70" s="4774">
        <f t="shared" si="30"/>
        <v>17</v>
      </c>
      <c r="S70" s="4779">
        <f>D70+G70+J70+M70+P70</f>
        <v>17</v>
      </c>
      <c r="T70" s="4781">
        <v>0</v>
      </c>
      <c r="U70" s="4774">
        <v>0</v>
      </c>
      <c r="V70" s="4781">
        <v>0</v>
      </c>
      <c r="W70" s="4777">
        <v>0</v>
      </c>
      <c r="X70" s="4774">
        <v>0</v>
      </c>
      <c r="Y70" s="4778">
        <v>0</v>
      </c>
      <c r="Z70" s="4781">
        <v>0</v>
      </c>
      <c r="AA70" s="4774">
        <v>0</v>
      </c>
      <c r="AB70" s="4781">
        <v>0</v>
      </c>
      <c r="AC70" s="4773">
        <f t="shared" si="31"/>
        <v>0</v>
      </c>
      <c r="AD70" s="4774">
        <f t="shared" si="31"/>
        <v>17</v>
      </c>
      <c r="AE70" s="4779">
        <f t="shared" si="31"/>
        <v>17</v>
      </c>
    </row>
    <row r="71" spans="1:33" ht="72.75" customHeight="1">
      <c r="A71" s="7535" t="s">
        <v>363</v>
      </c>
      <c r="B71" s="4777">
        <v>0</v>
      </c>
      <c r="C71" s="4774">
        <v>30</v>
      </c>
      <c r="D71" s="4781">
        <v>30</v>
      </c>
      <c r="E71" s="4777">
        <v>0</v>
      </c>
      <c r="F71" s="4774">
        <v>13</v>
      </c>
      <c r="G71" s="7533">
        <v>13</v>
      </c>
      <c r="H71" s="4777">
        <v>0</v>
      </c>
      <c r="I71" s="4774">
        <v>13</v>
      </c>
      <c r="J71" s="7533">
        <v>13</v>
      </c>
      <c r="K71" s="4777">
        <v>0</v>
      </c>
      <c r="L71" s="4774">
        <v>0</v>
      </c>
      <c r="M71" s="7533">
        <v>0</v>
      </c>
      <c r="N71" s="4773">
        <v>0</v>
      </c>
      <c r="O71" s="4774">
        <v>0</v>
      </c>
      <c r="P71" s="4779">
        <v>0</v>
      </c>
      <c r="Q71" s="4773">
        <f t="shared" si="32"/>
        <v>0</v>
      </c>
      <c r="R71" s="4774">
        <f t="shared" si="30"/>
        <v>56</v>
      </c>
      <c r="S71" s="4779">
        <f>D71+G71+J71+M71+P71</f>
        <v>56</v>
      </c>
      <c r="T71" s="4781">
        <v>0</v>
      </c>
      <c r="U71" s="4774">
        <v>19</v>
      </c>
      <c r="V71" s="4781">
        <v>19</v>
      </c>
      <c r="W71" s="4777">
        <v>0</v>
      </c>
      <c r="X71" s="4774">
        <v>0</v>
      </c>
      <c r="Y71" s="4778">
        <v>0</v>
      </c>
      <c r="Z71" s="4781">
        <v>0</v>
      </c>
      <c r="AA71" s="4774">
        <v>0</v>
      </c>
      <c r="AB71" s="4781">
        <v>0</v>
      </c>
      <c r="AC71" s="4773">
        <f t="shared" si="31"/>
        <v>0</v>
      </c>
      <c r="AD71" s="4774">
        <f t="shared" si="31"/>
        <v>75</v>
      </c>
      <c r="AE71" s="4779">
        <f t="shared" si="31"/>
        <v>75</v>
      </c>
    </row>
    <row r="72" spans="1:33" ht="48" customHeight="1">
      <c r="A72" s="7536" t="s">
        <v>296</v>
      </c>
      <c r="B72" s="7537">
        <v>0</v>
      </c>
      <c r="C72" s="7538">
        <v>56</v>
      </c>
      <c r="D72" s="7539">
        <v>56</v>
      </c>
      <c r="E72" s="7537">
        <v>0</v>
      </c>
      <c r="F72" s="7538">
        <v>63</v>
      </c>
      <c r="G72" s="7539">
        <v>63</v>
      </c>
      <c r="H72" s="7537">
        <v>0</v>
      </c>
      <c r="I72" s="7538">
        <v>40</v>
      </c>
      <c r="J72" s="7540">
        <v>40</v>
      </c>
      <c r="K72" s="7537">
        <v>0</v>
      </c>
      <c r="L72" s="7538">
        <v>0</v>
      </c>
      <c r="M72" s="7540">
        <v>0</v>
      </c>
      <c r="N72" s="7537">
        <v>0</v>
      </c>
      <c r="O72" s="7538">
        <v>5</v>
      </c>
      <c r="P72" s="7539">
        <v>5</v>
      </c>
      <c r="Q72" s="7541">
        <f t="shared" si="32"/>
        <v>0</v>
      </c>
      <c r="R72" s="7538">
        <f t="shared" si="30"/>
        <v>164</v>
      </c>
      <c r="S72" s="7542">
        <f t="shared" si="30"/>
        <v>164</v>
      </c>
      <c r="T72" s="7537">
        <v>0</v>
      </c>
      <c r="U72" s="7538">
        <v>8</v>
      </c>
      <c r="V72" s="7539">
        <v>8</v>
      </c>
      <c r="W72" s="7537">
        <v>0</v>
      </c>
      <c r="X72" s="7538">
        <v>4</v>
      </c>
      <c r="Y72" s="7539">
        <v>4</v>
      </c>
      <c r="Z72" s="7543">
        <v>0</v>
      </c>
      <c r="AA72" s="7538">
        <v>3</v>
      </c>
      <c r="AB72" s="7539">
        <v>3</v>
      </c>
      <c r="AC72" s="7537">
        <f t="shared" si="31"/>
        <v>0</v>
      </c>
      <c r="AD72" s="7538">
        <f t="shared" si="31"/>
        <v>179</v>
      </c>
      <c r="AE72" s="7539">
        <f t="shared" si="31"/>
        <v>179</v>
      </c>
    </row>
    <row r="73" spans="1:33" ht="55.5" customHeight="1" thickBot="1">
      <c r="A73" s="7544" t="s">
        <v>303</v>
      </c>
      <c r="B73" s="7545">
        <v>0</v>
      </c>
      <c r="C73" s="7546">
        <v>38</v>
      </c>
      <c r="D73" s="7547">
        <v>38</v>
      </c>
      <c r="E73" s="7545">
        <v>0</v>
      </c>
      <c r="F73" s="7546">
        <v>26</v>
      </c>
      <c r="G73" s="7547">
        <v>26</v>
      </c>
      <c r="H73" s="7545">
        <v>0</v>
      </c>
      <c r="I73" s="7546">
        <v>0</v>
      </c>
      <c r="J73" s="7548">
        <v>0</v>
      </c>
      <c r="K73" s="7545">
        <v>6</v>
      </c>
      <c r="L73" s="7546">
        <v>0</v>
      </c>
      <c r="M73" s="7548">
        <v>6</v>
      </c>
      <c r="N73" s="7545">
        <v>0</v>
      </c>
      <c r="O73" s="7546">
        <v>0</v>
      </c>
      <c r="P73" s="7547">
        <v>0</v>
      </c>
      <c r="Q73" s="7549">
        <f t="shared" ref="Q73" si="33">B73+E73+H73+K73+N73</f>
        <v>6</v>
      </c>
      <c r="R73" s="7546">
        <f t="shared" ref="R73:S73" si="34">C73+F73+I73+L73+O73</f>
        <v>64</v>
      </c>
      <c r="S73" s="7550">
        <f t="shared" si="34"/>
        <v>70</v>
      </c>
      <c r="T73" s="7545">
        <v>0</v>
      </c>
      <c r="U73" s="7546">
        <v>41</v>
      </c>
      <c r="V73" s="7547">
        <v>41</v>
      </c>
      <c r="W73" s="7545">
        <v>0</v>
      </c>
      <c r="X73" s="7546">
        <v>0</v>
      </c>
      <c r="Y73" s="7547">
        <v>0</v>
      </c>
      <c r="Z73" s="7551">
        <v>0</v>
      </c>
      <c r="AA73" s="7546">
        <v>0</v>
      </c>
      <c r="AB73" s="7547">
        <v>0</v>
      </c>
      <c r="AC73" s="7545">
        <f t="shared" ref="AC73:AE73" si="35">Q73+T73+W73+Z73</f>
        <v>6</v>
      </c>
      <c r="AD73" s="7546">
        <f t="shared" si="35"/>
        <v>105</v>
      </c>
      <c r="AE73" s="7547">
        <f t="shared" si="35"/>
        <v>111</v>
      </c>
    </row>
    <row r="74" spans="1:33" ht="39" customHeight="1" thickBot="1">
      <c r="A74" s="3520" t="s">
        <v>297</v>
      </c>
      <c r="B74" s="3415">
        <f t="shared" ref="B74:AE74" si="36">SUM(B66:B73)</f>
        <v>0</v>
      </c>
      <c r="C74" s="3426">
        <f t="shared" si="36"/>
        <v>158</v>
      </c>
      <c r="D74" s="3426">
        <f t="shared" si="36"/>
        <v>158</v>
      </c>
      <c r="E74" s="3426">
        <f t="shared" si="36"/>
        <v>0</v>
      </c>
      <c r="F74" s="3426">
        <f t="shared" si="36"/>
        <v>136</v>
      </c>
      <c r="G74" s="3426">
        <f t="shared" si="36"/>
        <v>136</v>
      </c>
      <c r="H74" s="3426">
        <f t="shared" si="36"/>
        <v>10</v>
      </c>
      <c r="I74" s="3426">
        <f t="shared" si="36"/>
        <v>85</v>
      </c>
      <c r="J74" s="3426">
        <f t="shared" si="36"/>
        <v>95</v>
      </c>
      <c r="K74" s="3426">
        <f t="shared" si="36"/>
        <v>22</v>
      </c>
      <c r="L74" s="3426">
        <f t="shared" si="36"/>
        <v>20</v>
      </c>
      <c r="M74" s="3426">
        <f t="shared" si="36"/>
        <v>42</v>
      </c>
      <c r="N74" s="3426">
        <f t="shared" si="36"/>
        <v>22</v>
      </c>
      <c r="O74" s="3426">
        <f t="shared" si="36"/>
        <v>30</v>
      </c>
      <c r="P74" s="3426">
        <f t="shared" si="36"/>
        <v>52</v>
      </c>
      <c r="Q74" s="3426">
        <f t="shared" si="36"/>
        <v>54</v>
      </c>
      <c r="R74" s="3426">
        <f t="shared" si="36"/>
        <v>429</v>
      </c>
      <c r="S74" s="3426">
        <f t="shared" si="36"/>
        <v>483</v>
      </c>
      <c r="T74" s="3426">
        <f t="shared" si="36"/>
        <v>0</v>
      </c>
      <c r="U74" s="3426">
        <f t="shared" si="36"/>
        <v>124</v>
      </c>
      <c r="V74" s="3426">
        <f t="shared" si="36"/>
        <v>124</v>
      </c>
      <c r="W74" s="3426">
        <f t="shared" si="36"/>
        <v>0</v>
      </c>
      <c r="X74" s="3426">
        <f t="shared" si="36"/>
        <v>37</v>
      </c>
      <c r="Y74" s="3426">
        <f t="shared" si="36"/>
        <v>37</v>
      </c>
      <c r="Z74" s="3426">
        <f t="shared" si="36"/>
        <v>0</v>
      </c>
      <c r="AA74" s="3426">
        <f t="shared" si="36"/>
        <v>33</v>
      </c>
      <c r="AB74" s="5106">
        <f t="shared" si="36"/>
        <v>33</v>
      </c>
      <c r="AC74" s="5107">
        <f t="shared" si="36"/>
        <v>54</v>
      </c>
      <c r="AD74" s="5108">
        <f t="shared" si="36"/>
        <v>623</v>
      </c>
      <c r="AE74" s="5109">
        <f t="shared" si="36"/>
        <v>677</v>
      </c>
    </row>
    <row r="75" spans="1:33" ht="19.5" thickBot="1">
      <c r="A75" s="23"/>
    </row>
    <row r="76" spans="1:33" ht="42.75" customHeight="1" thickBot="1">
      <c r="A76" s="24" t="s">
        <v>304</v>
      </c>
      <c r="B76" s="3414">
        <f>AC22+T54</f>
        <v>12994</v>
      </c>
      <c r="C76" s="3414">
        <f>AD22+U54</f>
        <v>4512</v>
      </c>
      <c r="D76" s="3419">
        <f>AE22+V54</f>
        <v>17506</v>
      </c>
      <c r="E76" s="23"/>
      <c r="F76" s="23"/>
      <c r="G76" s="23"/>
      <c r="H76" s="23"/>
      <c r="I76" s="23"/>
      <c r="AG76" s="455"/>
    </row>
    <row r="77" spans="1:33" ht="33.75" customHeight="1" thickBot="1">
      <c r="A77" s="24" t="s">
        <v>305</v>
      </c>
      <c r="B77" s="3414">
        <f>AI43</f>
        <v>1964</v>
      </c>
      <c r="C77" s="3414">
        <f t="shared" ref="C77:D77" si="37">AJ43</f>
        <v>2098</v>
      </c>
      <c r="D77" s="5026">
        <f t="shared" si="37"/>
        <v>4062</v>
      </c>
      <c r="E77" s="23"/>
      <c r="F77" s="23"/>
      <c r="G77" s="23"/>
      <c r="H77" s="23"/>
      <c r="I77" s="23"/>
      <c r="L77" s="1599"/>
      <c r="M77" s="1599"/>
      <c r="N77" s="1599"/>
      <c r="O77" s="1599"/>
      <c r="P77" s="1599"/>
      <c r="Q77" s="22"/>
    </row>
    <row r="78" spans="1:33" ht="36.75" customHeight="1" thickBot="1">
      <c r="A78" s="24" t="s">
        <v>306</v>
      </c>
      <c r="B78" s="3414">
        <f>AC74+T60</f>
        <v>54</v>
      </c>
      <c r="C78" s="3414">
        <f t="shared" ref="C78:D78" si="38">AD74+U60</f>
        <v>643</v>
      </c>
      <c r="D78" s="3430">
        <f t="shared" si="38"/>
        <v>697</v>
      </c>
      <c r="K78" s="1599"/>
      <c r="M78" s="1600"/>
      <c r="R78" s="1600"/>
    </row>
    <row r="79" spans="1:33" ht="38.25" customHeight="1" thickBot="1">
      <c r="A79" s="24" t="s">
        <v>307</v>
      </c>
      <c r="B79" s="3414">
        <f>SUM(B76:B78)</f>
        <v>15012</v>
      </c>
      <c r="C79" s="3414">
        <f>SUM(C76:C78)</f>
        <v>7253</v>
      </c>
      <c r="D79" s="3419">
        <f>SUM(D76:D78)</f>
        <v>22265</v>
      </c>
      <c r="E79" s="25"/>
      <c r="F79" s="25"/>
    </row>
    <row r="81" spans="1:17" ht="30">
      <c r="A81" s="26"/>
      <c r="B81" s="25"/>
      <c r="C81" s="25"/>
      <c r="D81" s="25"/>
      <c r="Q81" s="22"/>
    </row>
    <row r="102" spans="12:12">
      <c r="L102" s="454" t="s">
        <v>28</v>
      </c>
    </row>
  </sheetData>
  <mergeCells count="70"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4:AE24"/>
    <mergeCell ref="A6:A8"/>
    <mergeCell ref="AF28:AH28"/>
    <mergeCell ref="Z63:AB63"/>
    <mergeCell ref="T64:V64"/>
    <mergeCell ref="W64:Y64"/>
    <mergeCell ref="Z64:AB64"/>
    <mergeCell ref="A45:V45"/>
    <mergeCell ref="T46:V46"/>
    <mergeCell ref="T47:V47"/>
    <mergeCell ref="A46:A48"/>
    <mergeCell ref="T28:V28"/>
    <mergeCell ref="N63:P64"/>
    <mergeCell ref="Q63:S64"/>
    <mergeCell ref="AC63:AE64"/>
    <mergeCell ref="B27:D28"/>
    <mergeCell ref="A61:AB61"/>
    <mergeCell ref="T63:V63"/>
    <mergeCell ref="W63:Y63"/>
    <mergeCell ref="A63:A65"/>
    <mergeCell ref="B63:D64"/>
    <mergeCell ref="E63:G64"/>
    <mergeCell ref="H63:J64"/>
    <mergeCell ref="K63:M64"/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E36" sqref="E3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451"/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  <c r="R1" s="6451"/>
      <c r="S1" s="6451"/>
      <c r="T1" s="6451"/>
    </row>
    <row r="2" spans="1:20" ht="26.25" customHeight="1">
      <c r="A2" s="6488" t="s">
        <v>21</v>
      </c>
      <c r="B2" s="6488"/>
      <c r="C2" s="6488"/>
      <c r="D2" s="6488"/>
      <c r="E2" s="6488"/>
      <c r="F2" s="6488"/>
      <c r="G2" s="6488"/>
      <c r="H2" s="6488"/>
      <c r="I2" s="6488"/>
      <c r="J2" s="6488"/>
      <c r="K2" s="6488"/>
      <c r="L2" s="6488"/>
      <c r="M2" s="6488"/>
      <c r="N2" s="6488"/>
      <c r="O2" s="6488"/>
      <c r="P2" s="6488"/>
      <c r="Q2" s="6488"/>
      <c r="R2" s="6488"/>
      <c r="S2" s="6488"/>
      <c r="T2" s="6488"/>
    </row>
    <row r="3" spans="1:20" ht="37.5" customHeight="1">
      <c r="A3" s="6451" t="s">
        <v>374</v>
      </c>
      <c r="B3" s="6451"/>
      <c r="C3" s="6451"/>
      <c r="D3" s="6451"/>
      <c r="E3" s="6451"/>
      <c r="F3" s="6451"/>
      <c r="G3" s="6451"/>
      <c r="H3" s="6451"/>
      <c r="I3" s="6451"/>
      <c r="J3" s="6451"/>
      <c r="K3" s="6451"/>
      <c r="L3" s="6451"/>
      <c r="M3" s="6451"/>
      <c r="N3" s="6451"/>
      <c r="O3" s="6451"/>
      <c r="P3" s="6451"/>
      <c r="Q3" s="6451"/>
      <c r="R3" s="6451"/>
      <c r="S3" s="6451"/>
      <c r="T3" s="6451"/>
    </row>
    <row r="4" spans="1:20" ht="33" customHeight="1" thickBot="1">
      <c r="B4" s="329"/>
    </row>
    <row r="5" spans="1:20" ht="33" customHeight="1">
      <c r="B5" s="6489" t="s">
        <v>1</v>
      </c>
      <c r="C5" s="6490" t="s">
        <v>2</v>
      </c>
      <c r="D5" s="6491"/>
      <c r="E5" s="6491"/>
      <c r="F5" s="6490" t="s">
        <v>3</v>
      </c>
      <c r="G5" s="6491"/>
      <c r="H5" s="6494"/>
      <c r="I5" s="6498" t="s">
        <v>4</v>
      </c>
      <c r="J5" s="6491"/>
      <c r="K5" s="6491"/>
      <c r="L5" s="6490" t="s">
        <v>5</v>
      </c>
      <c r="M5" s="6491"/>
      <c r="N5" s="6494"/>
      <c r="O5" s="6490">
        <v>5</v>
      </c>
      <c r="P5" s="6491"/>
      <c r="Q5" s="6491"/>
      <c r="R5" s="6502" t="s">
        <v>22</v>
      </c>
      <c r="S5" s="6503"/>
      <c r="T5" s="6504"/>
    </row>
    <row r="6" spans="1:20" ht="33" customHeight="1" thickBot="1">
      <c r="B6" s="6453"/>
      <c r="C6" s="6492"/>
      <c r="D6" s="6493"/>
      <c r="E6" s="6493"/>
      <c r="F6" s="6495"/>
      <c r="G6" s="6496"/>
      <c r="H6" s="6497"/>
      <c r="I6" s="6496"/>
      <c r="J6" s="6496"/>
      <c r="K6" s="6496"/>
      <c r="L6" s="6499"/>
      <c r="M6" s="6500"/>
      <c r="N6" s="6501"/>
      <c r="O6" s="6492"/>
      <c r="P6" s="6493"/>
      <c r="Q6" s="6493"/>
      <c r="R6" s="6447"/>
      <c r="S6" s="6448"/>
      <c r="T6" s="6449"/>
    </row>
    <row r="7" spans="1:20" ht="99.75" customHeight="1" thickBot="1">
      <c r="B7" s="6454"/>
      <c r="C7" s="2582" t="s">
        <v>7</v>
      </c>
      <c r="D7" s="2583" t="s">
        <v>8</v>
      </c>
      <c r="E7" s="2584" t="s">
        <v>9</v>
      </c>
      <c r="F7" s="2582" t="s">
        <v>7</v>
      </c>
      <c r="G7" s="2583" t="s">
        <v>8</v>
      </c>
      <c r="H7" s="2584" t="s">
        <v>9</v>
      </c>
      <c r="I7" s="2582" t="s">
        <v>7</v>
      </c>
      <c r="J7" s="2583" t="s">
        <v>8</v>
      </c>
      <c r="K7" s="2584" t="s">
        <v>9</v>
      </c>
      <c r="L7" s="2582" t="s">
        <v>7</v>
      </c>
      <c r="M7" s="2583" t="s">
        <v>8</v>
      </c>
      <c r="N7" s="2584" t="s">
        <v>9</v>
      </c>
      <c r="O7" s="2582" t="s">
        <v>7</v>
      </c>
      <c r="P7" s="2583" t="s">
        <v>8</v>
      </c>
      <c r="Q7" s="2585" t="s">
        <v>9</v>
      </c>
      <c r="R7" s="2582" t="s">
        <v>7</v>
      </c>
      <c r="S7" s="2583" t="s">
        <v>8</v>
      </c>
      <c r="T7" s="2585" t="s">
        <v>9</v>
      </c>
    </row>
    <row r="8" spans="1:20" ht="34.5" customHeight="1">
      <c r="B8" s="2586" t="s">
        <v>10</v>
      </c>
      <c r="C8" s="2587"/>
      <c r="D8" s="2588"/>
      <c r="E8" s="2589"/>
      <c r="F8" s="2588"/>
      <c r="G8" s="2588"/>
      <c r="H8" s="2590"/>
      <c r="I8" s="2591"/>
      <c r="J8" s="2592"/>
      <c r="K8" s="2593"/>
      <c r="L8" s="2592"/>
      <c r="M8" s="2592"/>
      <c r="N8" s="2594"/>
      <c r="O8" s="2595"/>
      <c r="P8" s="2596"/>
      <c r="Q8" s="2593"/>
      <c r="R8" s="2597"/>
      <c r="S8" s="2597"/>
      <c r="T8" s="2598"/>
    </row>
    <row r="9" spans="1:20" ht="31.5" customHeight="1">
      <c r="B9" s="2599" t="s">
        <v>32</v>
      </c>
      <c r="C9" s="2485">
        <f t="shared" ref="C9:T11" si="0">C23+C16</f>
        <v>0</v>
      </c>
      <c r="D9" s="2485">
        <f t="shared" si="0"/>
        <v>0</v>
      </c>
      <c r="E9" s="2486">
        <f t="shared" si="0"/>
        <v>0</v>
      </c>
      <c r="F9" s="2485">
        <f t="shared" si="0"/>
        <v>0</v>
      </c>
      <c r="G9" s="2485">
        <f t="shared" si="0"/>
        <v>0</v>
      </c>
      <c r="H9" s="2486">
        <f t="shared" si="0"/>
        <v>0</v>
      </c>
      <c r="I9" s="2485">
        <f t="shared" si="0"/>
        <v>0</v>
      </c>
      <c r="J9" s="2485">
        <f t="shared" si="0"/>
        <v>4</v>
      </c>
      <c r="K9" s="2486">
        <f t="shared" si="0"/>
        <v>4</v>
      </c>
      <c r="L9" s="3761">
        <f t="shared" si="0"/>
        <v>0</v>
      </c>
      <c r="M9" s="3761">
        <f>M23+M16</f>
        <v>39</v>
      </c>
      <c r="N9" s="3762">
        <f t="shared" si="0"/>
        <v>39</v>
      </c>
      <c r="O9" s="3761">
        <f t="shared" si="0"/>
        <v>0</v>
      </c>
      <c r="P9" s="3761">
        <f t="shared" si="0"/>
        <v>41</v>
      </c>
      <c r="Q9" s="3762">
        <f t="shared" si="0"/>
        <v>41</v>
      </c>
      <c r="R9" s="2486">
        <f t="shared" si="0"/>
        <v>0</v>
      </c>
      <c r="S9" s="2486">
        <f t="shared" si="0"/>
        <v>84</v>
      </c>
      <c r="T9" s="2525">
        <f t="shared" si="0"/>
        <v>84</v>
      </c>
    </row>
    <row r="10" spans="1:20" ht="27.75" hidden="1" customHeight="1">
      <c r="B10" s="2599" t="s">
        <v>33</v>
      </c>
      <c r="C10" s="2485">
        <f t="shared" si="0"/>
        <v>0</v>
      </c>
      <c r="D10" s="2485">
        <f t="shared" si="0"/>
        <v>0</v>
      </c>
      <c r="E10" s="2486">
        <f t="shared" si="0"/>
        <v>0</v>
      </c>
      <c r="F10" s="2485">
        <f t="shared" si="0"/>
        <v>0</v>
      </c>
      <c r="G10" s="2485">
        <f t="shared" si="0"/>
        <v>0</v>
      </c>
      <c r="H10" s="2486">
        <f t="shared" si="0"/>
        <v>0</v>
      </c>
      <c r="I10" s="2485">
        <f t="shared" si="0"/>
        <v>0</v>
      </c>
      <c r="J10" s="2485">
        <f t="shared" si="0"/>
        <v>0</v>
      </c>
      <c r="K10" s="2486">
        <f t="shared" si="0"/>
        <v>0</v>
      </c>
      <c r="L10" s="3761">
        <f t="shared" si="0"/>
        <v>0</v>
      </c>
      <c r="M10" s="3761">
        <f t="shared" si="0"/>
        <v>0</v>
      </c>
      <c r="N10" s="3762">
        <f t="shared" si="0"/>
        <v>0</v>
      </c>
      <c r="O10" s="3761">
        <f t="shared" si="0"/>
        <v>0</v>
      </c>
      <c r="P10" s="3761">
        <f t="shared" si="0"/>
        <v>0</v>
      </c>
      <c r="Q10" s="3762">
        <f t="shared" si="0"/>
        <v>0</v>
      </c>
      <c r="R10" s="2486">
        <f t="shared" si="0"/>
        <v>0</v>
      </c>
      <c r="S10" s="2486">
        <f t="shared" si="0"/>
        <v>0</v>
      </c>
      <c r="T10" s="2525">
        <f t="shared" si="0"/>
        <v>0</v>
      </c>
    </row>
    <row r="11" spans="1:20" ht="34.5" customHeight="1" thickBot="1">
      <c r="B11" s="2600" t="s">
        <v>26</v>
      </c>
      <c r="C11" s="2487">
        <f t="shared" si="0"/>
        <v>0</v>
      </c>
      <c r="D11" s="2487">
        <f t="shared" si="0"/>
        <v>0</v>
      </c>
      <c r="E11" s="2488">
        <f t="shared" si="0"/>
        <v>0</v>
      </c>
      <c r="F11" s="2487">
        <f t="shared" si="0"/>
        <v>0</v>
      </c>
      <c r="G11" s="2487">
        <f t="shared" si="0"/>
        <v>0</v>
      </c>
      <c r="H11" s="2488">
        <f t="shared" si="0"/>
        <v>0</v>
      </c>
      <c r="I11" s="2487">
        <f t="shared" si="0"/>
        <v>0</v>
      </c>
      <c r="J11" s="2487">
        <f t="shared" si="0"/>
        <v>0</v>
      </c>
      <c r="K11" s="2488">
        <f t="shared" si="0"/>
        <v>0</v>
      </c>
      <c r="L11" s="3763">
        <f t="shared" si="0"/>
        <v>0</v>
      </c>
      <c r="M11" s="3763">
        <f t="shared" si="0"/>
        <v>0</v>
      </c>
      <c r="N11" s="3764">
        <f t="shared" si="0"/>
        <v>0</v>
      </c>
      <c r="O11" s="3763">
        <f t="shared" si="0"/>
        <v>0</v>
      </c>
      <c r="P11" s="3763">
        <f t="shared" si="0"/>
        <v>0</v>
      </c>
      <c r="Q11" s="3764">
        <f t="shared" si="0"/>
        <v>0</v>
      </c>
      <c r="R11" s="2488">
        <f t="shared" si="0"/>
        <v>0</v>
      </c>
      <c r="S11" s="2488">
        <f t="shared" si="0"/>
        <v>0</v>
      </c>
      <c r="T11" s="2526">
        <f t="shared" si="0"/>
        <v>0</v>
      </c>
    </row>
    <row r="12" spans="1:20" ht="51" customHeight="1" thickBot="1">
      <c r="B12" s="2636" t="s">
        <v>25</v>
      </c>
      <c r="C12" s="2561">
        <f t="shared" ref="C12:Q12" si="1">C27+C19</f>
        <v>0</v>
      </c>
      <c r="D12" s="2489">
        <f t="shared" si="1"/>
        <v>0</v>
      </c>
      <c r="E12" s="2490">
        <f t="shared" si="1"/>
        <v>0</v>
      </c>
      <c r="F12" s="2561">
        <f t="shared" si="1"/>
        <v>0</v>
      </c>
      <c r="G12" s="2489">
        <f t="shared" si="1"/>
        <v>0</v>
      </c>
      <c r="H12" s="2490">
        <f t="shared" si="1"/>
        <v>0</v>
      </c>
      <c r="I12" s="2561">
        <f t="shared" si="1"/>
        <v>0</v>
      </c>
      <c r="J12" s="2489">
        <f t="shared" si="1"/>
        <v>1</v>
      </c>
      <c r="K12" s="2490">
        <f t="shared" si="1"/>
        <v>1</v>
      </c>
      <c r="L12" s="2985">
        <f t="shared" si="1"/>
        <v>0</v>
      </c>
      <c r="M12" s="3765">
        <f t="shared" si="1"/>
        <v>0</v>
      </c>
      <c r="N12" s="2986">
        <f t="shared" si="1"/>
        <v>0</v>
      </c>
      <c r="O12" s="2985">
        <f t="shared" si="1"/>
        <v>0</v>
      </c>
      <c r="P12" s="3765">
        <f t="shared" si="1"/>
        <v>0</v>
      </c>
      <c r="Q12" s="2986">
        <f t="shared" si="1"/>
        <v>0</v>
      </c>
      <c r="R12" s="2527">
        <f>C12+F12+I12+L12+O12</f>
        <v>0</v>
      </c>
      <c r="S12" s="2528">
        <f>D12+G12+J12+M12+P12</f>
        <v>1</v>
      </c>
      <c r="T12" s="2529">
        <f>SUM(R12:S12)</f>
        <v>1</v>
      </c>
    </row>
    <row r="13" spans="1:20" ht="34.5" customHeight="1" thickBot="1">
      <c r="B13" s="2602" t="s">
        <v>14</v>
      </c>
      <c r="C13" s="2491">
        <f t="shared" ref="C13:H13" si="2">SUM(C9:C12)</f>
        <v>0</v>
      </c>
      <c r="D13" s="2492">
        <f t="shared" si="2"/>
        <v>0</v>
      </c>
      <c r="E13" s="2493">
        <f t="shared" si="2"/>
        <v>0</v>
      </c>
      <c r="F13" s="2530">
        <f t="shared" si="2"/>
        <v>0</v>
      </c>
      <c r="G13" s="2492">
        <f t="shared" si="2"/>
        <v>0</v>
      </c>
      <c r="H13" s="2499">
        <f t="shared" si="2"/>
        <v>0</v>
      </c>
      <c r="I13" s="2491">
        <f>SUM(I9+I11)</f>
        <v>0</v>
      </c>
      <c r="J13" s="2492">
        <f t="shared" ref="J13:T13" si="3">SUM(J9:J12)</f>
        <v>5</v>
      </c>
      <c r="K13" s="2493">
        <f t="shared" si="3"/>
        <v>5</v>
      </c>
      <c r="L13" s="3766">
        <f t="shared" si="3"/>
        <v>0</v>
      </c>
      <c r="M13" s="3767">
        <f t="shared" si="3"/>
        <v>39</v>
      </c>
      <c r="N13" s="3768">
        <f t="shared" si="3"/>
        <v>39</v>
      </c>
      <c r="O13" s="3769">
        <f t="shared" si="3"/>
        <v>0</v>
      </c>
      <c r="P13" s="3767">
        <f t="shared" si="3"/>
        <v>41</v>
      </c>
      <c r="Q13" s="3770">
        <f t="shared" si="3"/>
        <v>41</v>
      </c>
      <c r="R13" s="2530">
        <f t="shared" si="3"/>
        <v>0</v>
      </c>
      <c r="S13" s="2492">
        <f t="shared" si="3"/>
        <v>85</v>
      </c>
      <c r="T13" s="2493">
        <f t="shared" si="3"/>
        <v>85</v>
      </c>
    </row>
    <row r="14" spans="1:20" ht="30.75" customHeight="1" thickBot="1">
      <c r="B14" s="2603" t="s">
        <v>15</v>
      </c>
      <c r="C14" s="2494"/>
      <c r="D14" s="2495"/>
      <c r="E14" s="2496"/>
      <c r="F14" s="2531"/>
      <c r="G14" s="2495"/>
      <c r="H14" s="2496"/>
      <c r="I14" s="2531"/>
      <c r="J14" s="2495"/>
      <c r="K14" s="2496"/>
      <c r="L14" s="3771"/>
      <c r="M14" s="3772"/>
      <c r="N14" s="3773"/>
      <c r="O14" s="3774"/>
      <c r="P14" s="3772"/>
      <c r="Q14" s="3773"/>
      <c r="R14" s="2531"/>
      <c r="S14" s="2531"/>
      <c r="T14" s="2532"/>
    </row>
    <row r="15" spans="1:20" ht="30.75" customHeight="1" thickBot="1">
      <c r="B15" s="2604" t="s">
        <v>16</v>
      </c>
      <c r="C15" s="2497"/>
      <c r="D15" s="2498"/>
      <c r="E15" s="2499"/>
      <c r="F15" s="2497"/>
      <c r="G15" s="2498"/>
      <c r="H15" s="2493"/>
      <c r="I15" s="2605"/>
      <c r="J15" s="2498" t="s">
        <v>28</v>
      </c>
      <c r="K15" s="2499"/>
      <c r="L15" s="3775"/>
      <c r="M15" s="3776"/>
      <c r="N15" s="3768"/>
      <c r="O15" s="3769"/>
      <c r="P15" s="3767"/>
      <c r="Q15" s="3768"/>
      <c r="R15" s="2491"/>
      <c r="S15" s="2491"/>
      <c r="T15" s="2533"/>
    </row>
    <row r="16" spans="1:20" ht="30" customHeight="1">
      <c r="B16" s="2599" t="s">
        <v>32</v>
      </c>
      <c r="C16" s="2500">
        <v>0</v>
      </c>
      <c r="D16" s="2501">
        <v>0</v>
      </c>
      <c r="E16" s="2502">
        <f>SUM(C16:D16)</f>
        <v>0</v>
      </c>
      <c r="F16" s="2500">
        <v>0</v>
      </c>
      <c r="G16" s="2606">
        <v>0</v>
      </c>
      <c r="H16" s="2607">
        <f>SUM(F16:G16)</f>
        <v>0</v>
      </c>
      <c r="I16" s="2608">
        <v>0</v>
      </c>
      <c r="J16" s="2606">
        <v>4</v>
      </c>
      <c r="K16" s="2502">
        <f>SUM(I16:J16)</f>
        <v>4</v>
      </c>
      <c r="L16" s="2987"/>
      <c r="M16" s="2501">
        <v>33</v>
      </c>
      <c r="N16" s="2988">
        <f>SUM(L16:M16)</f>
        <v>33</v>
      </c>
      <c r="O16" s="2987"/>
      <c r="P16" s="2501">
        <v>40</v>
      </c>
      <c r="Q16" s="2988">
        <f>SUM(O16:P16)</f>
        <v>40</v>
      </c>
      <c r="R16" s="2534">
        <f t="shared" ref="R16:S20" si="4">C16+F16+I16+L16+O16</f>
        <v>0</v>
      </c>
      <c r="S16" s="2528">
        <f t="shared" si="4"/>
        <v>77</v>
      </c>
      <c r="T16" s="2529">
        <f>SUM(R16:S16)</f>
        <v>77</v>
      </c>
    </row>
    <row r="17" spans="2:21" ht="25.5" hidden="1" customHeight="1">
      <c r="B17" s="2599" t="s">
        <v>33</v>
      </c>
      <c r="C17" s="2503"/>
      <c r="D17" s="2504"/>
      <c r="E17" s="2505">
        <f>SUM(C17:D17)</f>
        <v>0</v>
      </c>
      <c r="F17" s="2503"/>
      <c r="G17" s="2504"/>
      <c r="H17" s="2505">
        <f>SUM(F17:G17)</f>
        <v>0</v>
      </c>
      <c r="I17" s="2503"/>
      <c r="J17" s="2504"/>
      <c r="K17" s="2505">
        <f>SUM(I17:J17)</f>
        <v>0</v>
      </c>
      <c r="L17" s="3777"/>
      <c r="M17" s="2504"/>
      <c r="N17" s="2505">
        <f>SUM(L17:M17)</f>
        <v>0</v>
      </c>
      <c r="O17" s="3777"/>
      <c r="P17" s="2504"/>
      <c r="Q17" s="2505">
        <f>SUM(O17:P17)</f>
        <v>0</v>
      </c>
      <c r="R17" s="2535">
        <f t="shared" si="4"/>
        <v>0</v>
      </c>
      <c r="S17" s="2536">
        <f t="shared" si="4"/>
        <v>0</v>
      </c>
      <c r="T17" s="2537">
        <f>SUM(R17:S17)</f>
        <v>0</v>
      </c>
    </row>
    <row r="18" spans="2:21" ht="31.5" customHeight="1">
      <c r="B18" s="2599" t="s">
        <v>26</v>
      </c>
      <c r="C18" s="2506">
        <v>0</v>
      </c>
      <c r="D18" s="2507">
        <v>0</v>
      </c>
      <c r="E18" s="2508">
        <f>SUM(C18:D18)</f>
        <v>0</v>
      </c>
      <c r="F18" s="2506">
        <v>0</v>
      </c>
      <c r="G18" s="2507">
        <v>0</v>
      </c>
      <c r="H18" s="2508">
        <f>SUM(F18:G18)</f>
        <v>0</v>
      </c>
      <c r="I18" s="2506">
        <v>0</v>
      </c>
      <c r="J18" s="2507">
        <v>0</v>
      </c>
      <c r="K18" s="2508">
        <f>SUM(I18:J18)</f>
        <v>0</v>
      </c>
      <c r="L18" s="3778"/>
      <c r="M18" s="3779">
        <v>0</v>
      </c>
      <c r="N18" s="3780">
        <f>SUM(L18:M18)</f>
        <v>0</v>
      </c>
      <c r="O18" s="3778"/>
      <c r="P18" s="3779">
        <v>0</v>
      </c>
      <c r="Q18" s="3780">
        <f>SUM(O18:P18)</f>
        <v>0</v>
      </c>
      <c r="R18" s="2535">
        <f t="shared" si="4"/>
        <v>0</v>
      </c>
      <c r="S18" s="2536">
        <f t="shared" si="4"/>
        <v>0</v>
      </c>
      <c r="T18" s="2537">
        <f>SUM(R18:S18)</f>
        <v>0</v>
      </c>
    </row>
    <row r="19" spans="2:21" ht="51" customHeight="1" thickBot="1">
      <c r="B19" s="2601" t="s">
        <v>25</v>
      </c>
      <c r="C19" s="2506">
        <v>0</v>
      </c>
      <c r="D19" s="2507">
        <v>0</v>
      </c>
      <c r="E19" s="2508">
        <f>SUM(C19:D19)</f>
        <v>0</v>
      </c>
      <c r="F19" s="2506">
        <v>0</v>
      </c>
      <c r="G19" s="2507">
        <v>0</v>
      </c>
      <c r="H19" s="2508">
        <f>SUM(F19:G19)</f>
        <v>0</v>
      </c>
      <c r="I19" s="2506">
        <v>0</v>
      </c>
      <c r="J19" s="2507">
        <v>1</v>
      </c>
      <c r="K19" s="2508">
        <f>SUM(I19:J19)</f>
        <v>1</v>
      </c>
      <c r="L19" s="3778">
        <v>0</v>
      </c>
      <c r="M19" s="3779">
        <v>0</v>
      </c>
      <c r="N19" s="3780">
        <f>SUM(L19:M19)</f>
        <v>0</v>
      </c>
      <c r="O19" s="3778">
        <v>0</v>
      </c>
      <c r="P19" s="3779">
        <v>0</v>
      </c>
      <c r="Q19" s="3780">
        <f>SUM(O19:P19)</f>
        <v>0</v>
      </c>
      <c r="R19" s="2535">
        <f t="shared" si="4"/>
        <v>0</v>
      </c>
      <c r="S19" s="2536">
        <f t="shared" si="4"/>
        <v>1</v>
      </c>
      <c r="T19" s="2537">
        <f>SUM(R19:S19)</f>
        <v>1</v>
      </c>
    </row>
    <row r="20" spans="2:21" ht="36" hidden="1" customHeight="1" thickBot="1">
      <c r="B20" s="2609"/>
      <c r="C20" s="2506">
        <v>0</v>
      </c>
      <c r="D20" s="2507">
        <v>0</v>
      </c>
      <c r="E20" s="2508">
        <f>SUM(C20:D20)</f>
        <v>0</v>
      </c>
      <c r="F20" s="2506">
        <v>0</v>
      </c>
      <c r="G20" s="2507">
        <v>0</v>
      </c>
      <c r="H20" s="2508">
        <f>SUM(F20:G20)</f>
        <v>0</v>
      </c>
      <c r="I20" s="2506">
        <v>0</v>
      </c>
      <c r="J20" s="2507">
        <v>0</v>
      </c>
      <c r="K20" s="2508">
        <f>SUM(I20:J20)</f>
        <v>0</v>
      </c>
      <c r="L20" s="3778">
        <v>0</v>
      </c>
      <c r="M20" s="3779">
        <v>0</v>
      </c>
      <c r="N20" s="3780">
        <f>SUM(L20:M20)</f>
        <v>0</v>
      </c>
      <c r="O20" s="3778">
        <v>0</v>
      </c>
      <c r="P20" s="3779">
        <v>0</v>
      </c>
      <c r="Q20" s="3780">
        <f>SUM(O20:P20)</f>
        <v>0</v>
      </c>
      <c r="R20" s="2535">
        <f t="shared" si="4"/>
        <v>0</v>
      </c>
      <c r="S20" s="2536">
        <f t="shared" si="4"/>
        <v>0</v>
      </c>
      <c r="T20" s="2537">
        <f>SUM(R20:S20)</f>
        <v>0</v>
      </c>
    </row>
    <row r="21" spans="2:21" ht="24.95" customHeight="1" thickBot="1">
      <c r="B21" s="2610" t="s">
        <v>17</v>
      </c>
      <c r="C21" s="2494">
        <f t="shared" ref="C21:T21" si="5">SUM(C16:C20)</f>
        <v>0</v>
      </c>
      <c r="D21" s="2494">
        <f t="shared" si="5"/>
        <v>0</v>
      </c>
      <c r="E21" s="2494">
        <f t="shared" si="5"/>
        <v>0</v>
      </c>
      <c r="F21" s="2494">
        <f t="shared" si="5"/>
        <v>0</v>
      </c>
      <c r="G21" s="2494">
        <f t="shared" si="5"/>
        <v>0</v>
      </c>
      <c r="H21" s="2494">
        <f t="shared" si="5"/>
        <v>0</v>
      </c>
      <c r="I21" s="2494">
        <f t="shared" si="5"/>
        <v>0</v>
      </c>
      <c r="J21" s="2494">
        <f t="shared" si="5"/>
        <v>5</v>
      </c>
      <c r="K21" s="2494">
        <f t="shared" si="5"/>
        <v>5</v>
      </c>
      <c r="L21" s="3774">
        <f t="shared" si="5"/>
        <v>0</v>
      </c>
      <c r="M21" s="3774">
        <f t="shared" si="5"/>
        <v>33</v>
      </c>
      <c r="N21" s="3774">
        <f t="shared" si="5"/>
        <v>33</v>
      </c>
      <c r="O21" s="3774">
        <f t="shared" si="5"/>
        <v>0</v>
      </c>
      <c r="P21" s="3774">
        <f t="shared" si="5"/>
        <v>40</v>
      </c>
      <c r="Q21" s="3774">
        <f t="shared" si="5"/>
        <v>40</v>
      </c>
      <c r="R21" s="2494">
        <f t="shared" si="5"/>
        <v>0</v>
      </c>
      <c r="S21" s="2494">
        <f t="shared" si="5"/>
        <v>78</v>
      </c>
      <c r="T21" s="2533">
        <f t="shared" si="5"/>
        <v>78</v>
      </c>
    </row>
    <row r="22" spans="2:21" ht="30.75" customHeight="1">
      <c r="B22" s="2611" t="s">
        <v>18</v>
      </c>
      <c r="C22" s="2509"/>
      <c r="D22" s="2510"/>
      <c r="E22" s="2511"/>
      <c r="F22" s="2509"/>
      <c r="G22" s="2510"/>
      <c r="H22" s="2612"/>
      <c r="I22" s="2510"/>
      <c r="J22" s="2510"/>
      <c r="K22" s="2511"/>
      <c r="L22" s="3781"/>
      <c r="M22" s="3782"/>
      <c r="N22" s="3783"/>
      <c r="O22" s="3782"/>
      <c r="P22" s="3782"/>
      <c r="Q22" s="3784"/>
      <c r="R22" s="2509"/>
      <c r="S22" s="2510"/>
      <c r="T22" s="2538"/>
    </row>
    <row r="23" spans="2:21" ht="24.95" customHeight="1">
      <c r="B23" s="2599" t="s">
        <v>32</v>
      </c>
      <c r="C23" s="2500">
        <v>0</v>
      </c>
      <c r="D23" s="2501">
        <v>0</v>
      </c>
      <c r="E23" s="2502">
        <f>SUM(C23:D23)</f>
        <v>0</v>
      </c>
      <c r="F23" s="2500">
        <v>0</v>
      </c>
      <c r="G23" s="2501">
        <v>0</v>
      </c>
      <c r="H23" s="2613">
        <f>SUM(F23:G23)</f>
        <v>0</v>
      </c>
      <c r="I23" s="2614">
        <v>0</v>
      </c>
      <c r="J23" s="2501">
        <v>0</v>
      </c>
      <c r="K23" s="2502">
        <f>SUM(I23:J23)</f>
        <v>0</v>
      </c>
      <c r="L23" s="3778">
        <v>0</v>
      </c>
      <c r="M23" s="3779">
        <v>6</v>
      </c>
      <c r="N23" s="3785">
        <f>SUM(L23:M23)</f>
        <v>6</v>
      </c>
      <c r="O23" s="3786">
        <v>0</v>
      </c>
      <c r="P23" s="2616">
        <v>1</v>
      </c>
      <c r="Q23" s="2988">
        <f>SUM(O23:P23)</f>
        <v>1</v>
      </c>
      <c r="R23" s="2539">
        <f t="shared" ref="R23:S27" si="6">C23+F23+I23+L23+O23</f>
        <v>0</v>
      </c>
      <c r="S23" s="2540">
        <f t="shared" si="6"/>
        <v>7</v>
      </c>
      <c r="T23" s="2541">
        <f>SUM(R23:S23)</f>
        <v>7</v>
      </c>
    </row>
    <row r="24" spans="2:21" ht="24.95" hidden="1" customHeight="1" thickBot="1">
      <c r="B24" s="2599" t="s">
        <v>33</v>
      </c>
      <c r="C24" s="2503">
        <v>0</v>
      </c>
      <c r="D24" s="2504">
        <v>0</v>
      </c>
      <c r="E24" s="2505">
        <f>SUM(C24:D24)</f>
        <v>0</v>
      </c>
      <c r="F24" s="2503">
        <v>0</v>
      </c>
      <c r="G24" s="2504">
        <v>0</v>
      </c>
      <c r="H24" s="2615">
        <f>SUM(F24:G24)</f>
        <v>0</v>
      </c>
      <c r="I24" s="2617">
        <v>0</v>
      </c>
      <c r="J24" s="2504">
        <v>0</v>
      </c>
      <c r="K24" s="2505">
        <f>SUM(I24:J24)</f>
        <v>0</v>
      </c>
      <c r="L24" s="3777">
        <v>0</v>
      </c>
      <c r="M24" s="2504">
        <v>0</v>
      </c>
      <c r="N24" s="2613">
        <f>SUM(L24:M24)</f>
        <v>0</v>
      </c>
      <c r="O24" s="2618">
        <v>0</v>
      </c>
      <c r="P24" s="2619">
        <v>0</v>
      </c>
      <c r="Q24" s="2505">
        <f>SUM(O24:P24)</f>
        <v>0</v>
      </c>
      <c r="R24" s="2534">
        <f t="shared" si="6"/>
        <v>0</v>
      </c>
      <c r="S24" s="2528">
        <f t="shared" si="6"/>
        <v>0</v>
      </c>
      <c r="T24" s="2529">
        <f>SUM(R24:S24)</f>
        <v>0</v>
      </c>
    </row>
    <row r="25" spans="2:21" ht="27.75" customHeight="1">
      <c r="B25" s="2599" t="s">
        <v>26</v>
      </c>
      <c r="C25" s="2506">
        <v>0</v>
      </c>
      <c r="D25" s="2507">
        <v>0</v>
      </c>
      <c r="E25" s="2508">
        <f>SUM(C25:D25)</f>
        <v>0</v>
      </c>
      <c r="F25" s="2506">
        <v>0</v>
      </c>
      <c r="G25" s="2507">
        <v>0</v>
      </c>
      <c r="H25" s="2615">
        <f>SUM(F25:G25)</f>
        <v>0</v>
      </c>
      <c r="I25" s="2620">
        <v>0</v>
      </c>
      <c r="J25" s="2507">
        <v>0</v>
      </c>
      <c r="K25" s="2508">
        <f>SUM(I25:J25)</f>
        <v>0</v>
      </c>
      <c r="L25" s="3778">
        <v>0</v>
      </c>
      <c r="M25" s="3779">
        <v>0</v>
      </c>
      <c r="N25" s="3785">
        <f>SUM(L25:M25)</f>
        <v>0</v>
      </c>
      <c r="O25" s="3787">
        <v>0</v>
      </c>
      <c r="P25" s="3788">
        <v>0</v>
      </c>
      <c r="Q25" s="3780">
        <f>SUM(O25:P25)</f>
        <v>0</v>
      </c>
      <c r="R25" s="2535">
        <f t="shared" si="6"/>
        <v>0</v>
      </c>
      <c r="S25" s="2536">
        <f t="shared" si="6"/>
        <v>0</v>
      </c>
      <c r="T25" s="2537">
        <f>SUM(R25:S25)</f>
        <v>0</v>
      </c>
    </row>
    <row r="26" spans="2:21" ht="50.25" customHeight="1" thickBot="1">
      <c r="B26" s="2601" t="s">
        <v>25</v>
      </c>
      <c r="C26" s="2506">
        <v>0</v>
      </c>
      <c r="D26" s="2507">
        <v>0</v>
      </c>
      <c r="E26" s="2508">
        <f>SUM(C26:D26)</f>
        <v>0</v>
      </c>
      <c r="F26" s="2506">
        <v>0</v>
      </c>
      <c r="G26" s="2507">
        <v>0</v>
      </c>
      <c r="H26" s="2615">
        <f>SUM(F26:G26)</f>
        <v>0</v>
      </c>
      <c r="I26" s="2620">
        <v>0</v>
      </c>
      <c r="J26" s="2507">
        <v>0</v>
      </c>
      <c r="K26" s="2508">
        <f>SUM(I26:J26)</f>
        <v>0</v>
      </c>
      <c r="L26" s="3778">
        <v>0</v>
      </c>
      <c r="M26" s="3779">
        <v>0</v>
      </c>
      <c r="N26" s="3785">
        <f>SUM(L26:M26)</f>
        <v>0</v>
      </c>
      <c r="O26" s="3787">
        <v>0</v>
      </c>
      <c r="P26" s="3788">
        <v>0</v>
      </c>
      <c r="Q26" s="3780">
        <f>SUM(O26:P26)</f>
        <v>0</v>
      </c>
      <c r="R26" s="2535">
        <f t="shared" si="6"/>
        <v>0</v>
      </c>
      <c r="S26" s="2536">
        <f t="shared" si="6"/>
        <v>0</v>
      </c>
      <c r="T26" s="2537">
        <f>SUM(R26:S26)</f>
        <v>0</v>
      </c>
    </row>
    <row r="27" spans="2:21" ht="31.5" hidden="1" customHeight="1" thickBot="1">
      <c r="B27" s="2609"/>
      <c r="C27" s="2506">
        <v>0</v>
      </c>
      <c r="D27" s="2507">
        <v>0</v>
      </c>
      <c r="E27" s="2508">
        <f>SUM(C27:D27)</f>
        <v>0</v>
      </c>
      <c r="F27" s="2506">
        <v>0</v>
      </c>
      <c r="G27" s="2507">
        <v>0</v>
      </c>
      <c r="H27" s="2615">
        <f>SUM(F27:G27)</f>
        <v>0</v>
      </c>
      <c r="I27" s="2620">
        <v>0</v>
      </c>
      <c r="J27" s="2507">
        <v>0</v>
      </c>
      <c r="K27" s="2508">
        <f>SUM(I27:J27)</f>
        <v>0</v>
      </c>
      <c r="L27" s="3778">
        <v>0</v>
      </c>
      <c r="M27" s="3779">
        <v>0</v>
      </c>
      <c r="N27" s="3785">
        <f>SUM(L27:M27)</f>
        <v>0</v>
      </c>
      <c r="O27" s="3787">
        <v>0</v>
      </c>
      <c r="P27" s="3788">
        <v>0</v>
      </c>
      <c r="Q27" s="3780">
        <f>SUM(O27:P27)</f>
        <v>0</v>
      </c>
      <c r="R27" s="2535">
        <f t="shared" si="6"/>
        <v>0</v>
      </c>
      <c r="S27" s="2536">
        <f t="shared" si="6"/>
        <v>0</v>
      </c>
      <c r="T27" s="2537">
        <f>SUM(R27:S27)</f>
        <v>0</v>
      </c>
    </row>
    <row r="28" spans="2:21" ht="27" customHeight="1" thickBot="1">
      <c r="B28" s="2621" t="s">
        <v>19</v>
      </c>
      <c r="C28" s="2493">
        <f t="shared" ref="C28:T28" si="7">SUM(C23:C27)</f>
        <v>0</v>
      </c>
      <c r="D28" s="2491">
        <f t="shared" si="7"/>
        <v>0</v>
      </c>
      <c r="E28" s="2512">
        <f t="shared" si="7"/>
        <v>0</v>
      </c>
      <c r="F28" s="2491">
        <f t="shared" si="7"/>
        <v>0</v>
      </c>
      <c r="G28" s="2491">
        <f t="shared" si="7"/>
        <v>0</v>
      </c>
      <c r="H28" s="2533">
        <f t="shared" si="7"/>
        <v>0</v>
      </c>
      <c r="I28" s="2530">
        <f t="shared" si="7"/>
        <v>0</v>
      </c>
      <c r="J28" s="2491">
        <f t="shared" si="7"/>
        <v>0</v>
      </c>
      <c r="K28" s="2491">
        <f t="shared" si="7"/>
        <v>0</v>
      </c>
      <c r="L28" s="3769">
        <f t="shared" si="7"/>
        <v>0</v>
      </c>
      <c r="M28" s="3769">
        <f t="shared" si="7"/>
        <v>6</v>
      </c>
      <c r="N28" s="3769">
        <f t="shared" si="7"/>
        <v>6</v>
      </c>
      <c r="O28" s="3769">
        <f t="shared" si="7"/>
        <v>0</v>
      </c>
      <c r="P28" s="3769">
        <f t="shared" si="7"/>
        <v>1</v>
      </c>
      <c r="Q28" s="3789">
        <f t="shared" si="7"/>
        <v>1</v>
      </c>
      <c r="R28" s="2491">
        <f t="shared" si="7"/>
        <v>0</v>
      </c>
      <c r="S28" s="2491">
        <f t="shared" si="7"/>
        <v>7</v>
      </c>
      <c r="T28" s="2533">
        <f t="shared" si="7"/>
        <v>7</v>
      </c>
    </row>
    <row r="29" spans="2:21" ht="30.75" customHeight="1" thickBot="1">
      <c r="B29" s="2622" t="s">
        <v>29</v>
      </c>
      <c r="C29" s="2513">
        <f t="shared" ref="C29:T29" si="8">C21</f>
        <v>0</v>
      </c>
      <c r="D29" s="2514">
        <f t="shared" si="8"/>
        <v>0</v>
      </c>
      <c r="E29" s="2515">
        <f t="shared" si="8"/>
        <v>0</v>
      </c>
      <c r="F29" s="2542">
        <f t="shared" si="8"/>
        <v>0</v>
      </c>
      <c r="G29" s="2514">
        <f t="shared" si="8"/>
        <v>0</v>
      </c>
      <c r="H29" s="2623">
        <f t="shared" si="8"/>
        <v>0</v>
      </c>
      <c r="I29" s="2513">
        <f t="shared" si="8"/>
        <v>0</v>
      </c>
      <c r="J29" s="2514">
        <f t="shared" si="8"/>
        <v>5</v>
      </c>
      <c r="K29" s="2515">
        <f t="shared" si="8"/>
        <v>5</v>
      </c>
      <c r="L29" s="3790">
        <f t="shared" si="8"/>
        <v>0</v>
      </c>
      <c r="M29" s="2514">
        <f t="shared" si="8"/>
        <v>33</v>
      </c>
      <c r="N29" s="3791">
        <f t="shared" si="8"/>
        <v>33</v>
      </c>
      <c r="O29" s="2989">
        <f t="shared" si="8"/>
        <v>0</v>
      </c>
      <c r="P29" s="2514">
        <f t="shared" si="8"/>
        <v>40</v>
      </c>
      <c r="Q29" s="2515">
        <f t="shared" si="8"/>
        <v>40</v>
      </c>
      <c r="R29" s="2542">
        <f t="shared" si="8"/>
        <v>0</v>
      </c>
      <c r="S29" s="2514">
        <f t="shared" si="8"/>
        <v>78</v>
      </c>
      <c r="T29" s="2515">
        <f t="shared" si="8"/>
        <v>78</v>
      </c>
      <c r="U29" s="71"/>
    </row>
    <row r="30" spans="2:21" ht="37.5" customHeight="1" thickBot="1">
      <c r="B30" s="2624" t="s">
        <v>34</v>
      </c>
      <c r="C30" s="2626">
        <f t="shared" ref="C30:T30" si="9">C28</f>
        <v>0</v>
      </c>
      <c r="D30" s="2627">
        <f t="shared" si="9"/>
        <v>0</v>
      </c>
      <c r="E30" s="2628">
        <f t="shared" si="9"/>
        <v>0</v>
      </c>
      <c r="F30" s="2629">
        <f t="shared" si="9"/>
        <v>0</v>
      </c>
      <c r="G30" s="2627">
        <f t="shared" si="9"/>
        <v>0</v>
      </c>
      <c r="H30" s="2630">
        <f t="shared" si="9"/>
        <v>0</v>
      </c>
      <c r="I30" s="2626">
        <f t="shared" si="9"/>
        <v>0</v>
      </c>
      <c r="J30" s="2627">
        <f t="shared" si="9"/>
        <v>0</v>
      </c>
      <c r="K30" s="2628">
        <f t="shared" si="9"/>
        <v>0</v>
      </c>
      <c r="L30" s="3792">
        <f t="shared" si="9"/>
        <v>0</v>
      </c>
      <c r="M30" s="3793">
        <f t="shared" si="9"/>
        <v>6</v>
      </c>
      <c r="N30" s="3794">
        <f t="shared" si="9"/>
        <v>6</v>
      </c>
      <c r="O30" s="3795">
        <f t="shared" si="9"/>
        <v>0</v>
      </c>
      <c r="P30" s="3793">
        <f t="shared" si="9"/>
        <v>1</v>
      </c>
      <c r="Q30" s="3796">
        <f t="shared" si="9"/>
        <v>1</v>
      </c>
      <c r="R30" s="2629">
        <f t="shared" si="9"/>
        <v>0</v>
      </c>
      <c r="S30" s="2627">
        <f t="shared" si="9"/>
        <v>7</v>
      </c>
      <c r="T30" s="2628">
        <f t="shared" si="9"/>
        <v>7</v>
      </c>
    </row>
    <row r="31" spans="2:21" ht="36" customHeight="1" thickBot="1">
      <c r="B31" s="2625" t="s">
        <v>35</v>
      </c>
      <c r="C31" s="2631">
        <f t="shared" ref="C31:T31" si="10">SUM(C29:C30)</f>
        <v>0</v>
      </c>
      <c r="D31" s="2632">
        <f t="shared" si="10"/>
        <v>0</v>
      </c>
      <c r="E31" s="2633">
        <f t="shared" si="10"/>
        <v>0</v>
      </c>
      <c r="F31" s="2634">
        <f t="shared" si="10"/>
        <v>0</v>
      </c>
      <c r="G31" s="2632">
        <f t="shared" si="10"/>
        <v>0</v>
      </c>
      <c r="H31" s="2635">
        <f t="shared" si="10"/>
        <v>0</v>
      </c>
      <c r="I31" s="2631">
        <f t="shared" si="10"/>
        <v>0</v>
      </c>
      <c r="J31" s="2632">
        <f t="shared" si="10"/>
        <v>5</v>
      </c>
      <c r="K31" s="2633">
        <f t="shared" si="10"/>
        <v>5</v>
      </c>
      <c r="L31" s="2634">
        <f t="shared" si="10"/>
        <v>0</v>
      </c>
      <c r="M31" s="2632">
        <f t="shared" si="10"/>
        <v>39</v>
      </c>
      <c r="N31" s="2635">
        <f t="shared" si="10"/>
        <v>39</v>
      </c>
      <c r="O31" s="2631">
        <f t="shared" si="10"/>
        <v>0</v>
      </c>
      <c r="P31" s="2632">
        <f t="shared" si="10"/>
        <v>41</v>
      </c>
      <c r="Q31" s="2633">
        <f t="shared" si="10"/>
        <v>41</v>
      </c>
      <c r="R31" s="2634">
        <f t="shared" si="10"/>
        <v>0</v>
      </c>
      <c r="S31" s="2632">
        <f t="shared" si="10"/>
        <v>85</v>
      </c>
      <c r="T31" s="2633">
        <f t="shared" si="10"/>
        <v>85</v>
      </c>
    </row>
    <row r="32" spans="2:21" ht="25.5">
      <c r="B32" s="6487"/>
      <c r="C32" s="6487"/>
      <c r="D32" s="6487"/>
      <c r="E32" s="6487"/>
      <c r="F32" s="6487"/>
      <c r="G32" s="6487"/>
      <c r="H32" s="6487"/>
      <c r="I32" s="6487"/>
      <c r="J32" s="6487"/>
      <c r="K32" s="6487"/>
      <c r="L32" s="6487"/>
      <c r="M32" s="6487"/>
      <c r="N32" s="6487"/>
      <c r="O32" s="6487"/>
      <c r="P32" s="6487"/>
      <c r="Q32" s="6487"/>
      <c r="R32" s="6487"/>
      <c r="S32" s="6487"/>
      <c r="T32" s="6487"/>
    </row>
    <row r="33" spans="2:20" ht="25.5">
      <c r="B33" s="6487"/>
      <c r="C33" s="6487"/>
      <c r="D33" s="6487"/>
      <c r="E33" s="6487"/>
      <c r="F33" s="6487"/>
      <c r="G33" s="6487"/>
      <c r="H33" s="6487"/>
      <c r="I33" s="6487"/>
      <c r="J33" s="6487"/>
      <c r="K33" s="6487"/>
      <c r="L33" s="6487"/>
      <c r="M33" s="6487"/>
      <c r="N33" s="6487"/>
      <c r="O33" s="6487"/>
      <c r="P33" s="6487"/>
      <c r="Q33" s="6487"/>
      <c r="R33" s="6487"/>
      <c r="S33" s="6487"/>
      <c r="T33" s="6487"/>
    </row>
    <row r="34" spans="2:20" ht="25.5">
      <c r="B34" s="6487"/>
      <c r="C34" s="6487"/>
      <c r="D34" s="6487"/>
      <c r="E34" s="6487"/>
      <c r="F34" s="6487"/>
      <c r="G34" s="6487"/>
      <c r="H34" s="6487"/>
      <c r="I34" s="6487"/>
      <c r="J34" s="6487"/>
      <c r="K34" s="6487"/>
      <c r="L34" s="6487"/>
      <c r="M34" s="6487"/>
      <c r="N34" s="6487"/>
      <c r="O34" s="6487"/>
      <c r="P34" s="6487"/>
      <c r="Q34" s="6487"/>
      <c r="R34" s="6487"/>
      <c r="S34" s="6487"/>
      <c r="T34" s="6487"/>
    </row>
    <row r="35" spans="2:20" ht="25.5">
      <c r="B35" s="345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89"/>
  <sheetViews>
    <sheetView zoomScale="50" zoomScaleNormal="50" workbookViewId="0">
      <selection activeCell="K27" sqref="K27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451"/>
      <c r="B1" s="6451"/>
      <c r="C1" s="6451"/>
      <c r="D1" s="6451"/>
      <c r="E1" s="6451"/>
      <c r="F1" s="6451"/>
      <c r="G1" s="6451"/>
      <c r="H1" s="6451"/>
      <c r="I1" s="6451"/>
      <c r="J1" s="6451"/>
      <c r="K1" s="6451"/>
      <c r="L1" s="6451"/>
      <c r="M1" s="6451"/>
      <c r="N1" s="6451"/>
      <c r="O1" s="6451"/>
      <c r="P1" s="6451"/>
      <c r="Q1" s="6451"/>
    </row>
    <row r="2" spans="1:17" ht="27.75" customHeight="1">
      <c r="A2" s="6451" t="s">
        <v>21</v>
      </c>
      <c r="B2" s="6451"/>
      <c r="C2" s="6451"/>
      <c r="D2" s="6451"/>
      <c r="E2" s="6451"/>
      <c r="F2" s="6451"/>
      <c r="G2" s="6451"/>
      <c r="H2" s="6451"/>
      <c r="I2" s="6451"/>
      <c r="J2" s="6451"/>
      <c r="K2" s="6451"/>
      <c r="L2" s="6451"/>
      <c r="M2" s="6451"/>
    </row>
    <row r="3" spans="1:17" ht="24.75" customHeight="1">
      <c r="A3" s="6451" t="s">
        <v>400</v>
      </c>
      <c r="B3" s="6451"/>
      <c r="C3" s="6451"/>
      <c r="D3" s="6451"/>
      <c r="E3" s="6451"/>
      <c r="F3" s="6451"/>
      <c r="G3" s="6451"/>
      <c r="H3" s="6451"/>
      <c r="I3" s="6451"/>
      <c r="J3" s="6451"/>
      <c r="K3" s="3711"/>
      <c r="L3" s="3711"/>
    </row>
    <row r="4" spans="1:17" ht="33" customHeight="1" thickBot="1">
      <c r="A4" s="329"/>
    </row>
    <row r="5" spans="1:17" ht="33" customHeight="1" thickBot="1">
      <c r="A5" s="6508" t="s">
        <v>1</v>
      </c>
      <c r="B5" s="6516" t="s">
        <v>36</v>
      </c>
      <c r="C5" s="6517"/>
      <c r="D5" s="6518"/>
      <c r="E5" s="6516" t="s">
        <v>37</v>
      </c>
      <c r="F5" s="6517"/>
      <c r="G5" s="6518"/>
      <c r="H5" s="6511" t="s">
        <v>38</v>
      </c>
      <c r="I5" s="6445"/>
      <c r="J5" s="6512"/>
      <c r="K5" s="352"/>
      <c r="L5" s="352"/>
    </row>
    <row r="6" spans="1:17" ht="33" customHeight="1" thickBot="1">
      <c r="A6" s="6509"/>
      <c r="B6" s="6505" t="s">
        <v>39</v>
      </c>
      <c r="C6" s="6506"/>
      <c r="D6" s="6507"/>
      <c r="E6" s="6505" t="s">
        <v>39</v>
      </c>
      <c r="F6" s="6506"/>
      <c r="G6" s="6507"/>
      <c r="H6" s="6513"/>
      <c r="I6" s="6514"/>
      <c r="J6" s="6515"/>
      <c r="K6" s="352"/>
      <c r="L6" s="352"/>
    </row>
    <row r="7" spans="1:17" ht="99.75" customHeight="1" thickBot="1">
      <c r="A7" s="6510"/>
      <c r="B7" s="3307" t="s">
        <v>7</v>
      </c>
      <c r="C7" s="3308" t="s">
        <v>8</v>
      </c>
      <c r="D7" s="3309" t="s">
        <v>9</v>
      </c>
      <c r="E7" s="3307" t="s">
        <v>7</v>
      </c>
      <c r="F7" s="3308" t="s">
        <v>8</v>
      </c>
      <c r="G7" s="3309" t="s">
        <v>9</v>
      </c>
      <c r="H7" s="3307" t="s">
        <v>7</v>
      </c>
      <c r="I7" s="3308" t="s">
        <v>8</v>
      </c>
      <c r="J7" s="3309" t="s">
        <v>9</v>
      </c>
      <c r="K7" s="352"/>
      <c r="L7" s="352"/>
    </row>
    <row r="8" spans="1:17" ht="36.75" customHeight="1">
      <c r="A8" s="3831" t="s">
        <v>10</v>
      </c>
      <c r="B8" s="3832"/>
      <c r="C8" s="3833"/>
      <c r="D8" s="3834"/>
      <c r="E8" s="2637"/>
      <c r="F8" s="360"/>
      <c r="G8" s="362"/>
      <c r="H8" s="3835"/>
      <c r="I8" s="3836"/>
      <c r="J8" s="3837"/>
      <c r="K8" s="352"/>
      <c r="L8" s="352"/>
    </row>
    <row r="9" spans="1:17" ht="29.25" customHeight="1">
      <c r="A9" s="2601" t="s">
        <v>40</v>
      </c>
      <c r="B9" s="3838">
        <f>B15+B21+B27</f>
        <v>27</v>
      </c>
      <c r="C9" s="3839">
        <f>C15+C21</f>
        <v>6</v>
      </c>
      <c r="D9" s="3840">
        <f>D15+D21+D27</f>
        <v>33</v>
      </c>
      <c r="E9" s="3841">
        <f>E15+E21+E27</f>
        <v>35</v>
      </c>
      <c r="F9" s="3839">
        <f>F15+F21</f>
        <v>0</v>
      </c>
      <c r="G9" s="3842">
        <f>G15+G21+G27</f>
        <v>35</v>
      </c>
      <c r="H9" s="3838">
        <f>H15+H21+H27</f>
        <v>62</v>
      </c>
      <c r="I9" s="3839">
        <f>I15+I21</f>
        <v>6</v>
      </c>
      <c r="J9" s="3840">
        <f>J15+J21+J27</f>
        <v>68</v>
      </c>
      <c r="K9" s="352"/>
      <c r="L9" s="352"/>
    </row>
    <row r="10" spans="1:17" ht="29.25" customHeight="1">
      <c r="A10" s="2601" t="s">
        <v>41</v>
      </c>
      <c r="B10" s="3838">
        <f>B16+B22</f>
        <v>59</v>
      </c>
      <c r="C10" s="3839">
        <f>C16+C22</f>
        <v>11</v>
      </c>
      <c r="D10" s="3840">
        <f>D16+D22</f>
        <v>70</v>
      </c>
      <c r="E10" s="3841">
        <f>E16+E22</f>
        <v>90</v>
      </c>
      <c r="F10" s="3839">
        <f>F16+F22</f>
        <v>5</v>
      </c>
      <c r="G10" s="3842">
        <f>G16+G22</f>
        <v>95</v>
      </c>
      <c r="H10" s="3838">
        <f>H16+H22</f>
        <v>149</v>
      </c>
      <c r="I10" s="3839">
        <f>I16+I22</f>
        <v>16</v>
      </c>
      <c r="J10" s="3840">
        <f>J16+J22</f>
        <v>165</v>
      </c>
      <c r="K10" s="352"/>
      <c r="L10" s="352"/>
    </row>
    <row r="11" spans="1:17" ht="30.75" customHeight="1" thickBot="1">
      <c r="A11" s="2601" t="s">
        <v>42</v>
      </c>
      <c r="B11" s="3843">
        <f>B17+B23</f>
        <v>0</v>
      </c>
      <c r="C11" s="3844">
        <f>C17+C23</f>
        <v>0</v>
      </c>
      <c r="D11" s="3845">
        <f>D17+D23</f>
        <v>0</v>
      </c>
      <c r="E11" s="3846">
        <f>E17+E23</f>
        <v>1</v>
      </c>
      <c r="F11" s="3844">
        <f>F17+F23</f>
        <v>0</v>
      </c>
      <c r="G11" s="3847">
        <f>G17+G23</f>
        <v>1</v>
      </c>
      <c r="H11" s="3843">
        <f>H17+H23</f>
        <v>1</v>
      </c>
      <c r="I11" s="3844">
        <f>I17+I23</f>
        <v>0</v>
      </c>
      <c r="J11" s="3845">
        <f>J17+J23</f>
        <v>1</v>
      </c>
      <c r="K11" s="352"/>
      <c r="L11" s="352"/>
    </row>
    <row r="12" spans="1:17" ht="36.75" customHeight="1" thickBot="1">
      <c r="A12" s="3848" t="s">
        <v>27</v>
      </c>
      <c r="B12" s="3715">
        <f t="shared" ref="B12:G12" si="0">SUM(B8:B11)</f>
        <v>86</v>
      </c>
      <c r="C12" s="3849">
        <f t="shared" si="0"/>
        <v>17</v>
      </c>
      <c r="D12" s="3850">
        <f t="shared" si="0"/>
        <v>103</v>
      </c>
      <c r="E12" s="3715">
        <f t="shared" si="0"/>
        <v>126</v>
      </c>
      <c r="F12" s="3849">
        <f t="shared" si="0"/>
        <v>5</v>
      </c>
      <c r="G12" s="3850">
        <f t="shared" si="0"/>
        <v>131</v>
      </c>
      <c r="H12" s="3715">
        <f>SUM(H9:H11)</f>
        <v>212</v>
      </c>
      <c r="I12" s="3849">
        <f>SUM(I9:I11)</f>
        <v>22</v>
      </c>
      <c r="J12" s="3850">
        <f>SUM(J9:J11)</f>
        <v>234</v>
      </c>
      <c r="K12" s="352"/>
      <c r="L12" s="352"/>
    </row>
    <row r="13" spans="1:17" ht="27" customHeight="1" thickBot="1">
      <c r="A13" s="3848" t="s">
        <v>15</v>
      </c>
      <c r="B13" s="3851"/>
      <c r="C13" s="2129"/>
      <c r="D13" s="1447"/>
      <c r="E13" s="3851"/>
      <c r="F13" s="2129"/>
      <c r="G13" s="1447"/>
      <c r="H13" s="3852"/>
      <c r="I13" s="2129"/>
      <c r="J13" s="1448"/>
      <c r="K13" s="352"/>
      <c r="L13" s="352"/>
    </row>
    <row r="14" spans="1:17" ht="31.5" customHeight="1" thickBot="1">
      <c r="A14" s="3697" t="s">
        <v>16</v>
      </c>
      <c r="B14" s="3853"/>
      <c r="C14" s="3854"/>
      <c r="D14" s="3719"/>
      <c r="E14" s="3853"/>
      <c r="F14" s="3854"/>
      <c r="G14" s="3719"/>
      <c r="H14" s="3855"/>
      <c r="I14" s="3856"/>
      <c r="J14" s="3857"/>
      <c r="K14" s="353"/>
      <c r="L14" s="353"/>
    </row>
    <row r="15" spans="1:17" ht="24.6" customHeight="1">
      <c r="A15" s="3897" t="s">
        <v>40</v>
      </c>
      <c r="B15" s="3858">
        <v>26</v>
      </c>
      <c r="C15" s="3858">
        <v>6</v>
      </c>
      <c r="D15" s="3859">
        <f>SUM(B15:C15)</f>
        <v>32</v>
      </c>
      <c r="E15" s="3858">
        <v>34</v>
      </c>
      <c r="F15" s="3860">
        <v>0</v>
      </c>
      <c r="G15" s="3859">
        <f>SUM(E15:F15)</f>
        <v>34</v>
      </c>
      <c r="H15" s="3861">
        <f t="shared" ref="H15:J18" si="1">B15+E15</f>
        <v>60</v>
      </c>
      <c r="I15" s="3861">
        <f t="shared" si="1"/>
        <v>6</v>
      </c>
      <c r="J15" s="3862">
        <f t="shared" si="1"/>
        <v>66</v>
      </c>
      <c r="K15" s="345"/>
      <c r="L15" s="345"/>
    </row>
    <row r="16" spans="1:17" ht="24.75" customHeight="1">
      <c r="A16" s="3898" t="s">
        <v>41</v>
      </c>
      <c r="B16" s="3863">
        <v>58</v>
      </c>
      <c r="C16" s="3863">
        <v>11</v>
      </c>
      <c r="D16" s="3864">
        <f>SUM(B16:C16)</f>
        <v>69</v>
      </c>
      <c r="E16" s="3865">
        <v>89</v>
      </c>
      <c r="F16" s="3863">
        <v>4</v>
      </c>
      <c r="G16" s="3864">
        <f>SUM(E16:F16)</f>
        <v>93</v>
      </c>
      <c r="H16" s="3866">
        <f t="shared" si="1"/>
        <v>147</v>
      </c>
      <c r="I16" s="3866">
        <f t="shared" si="1"/>
        <v>15</v>
      </c>
      <c r="J16" s="3867">
        <f t="shared" si="1"/>
        <v>162</v>
      </c>
      <c r="K16" s="345"/>
      <c r="L16" s="345"/>
    </row>
    <row r="17" spans="1:12" ht="29.25" customHeight="1" thickBot="1">
      <c r="A17" s="3898" t="s">
        <v>42</v>
      </c>
      <c r="B17" s="3863">
        <v>0</v>
      </c>
      <c r="C17" s="3863">
        <v>0</v>
      </c>
      <c r="D17" s="3864">
        <f>SUM(B17:C17)</f>
        <v>0</v>
      </c>
      <c r="E17" s="3863">
        <v>1</v>
      </c>
      <c r="F17" s="3863">
        <v>0</v>
      </c>
      <c r="G17" s="3864">
        <f>SUM(E17:F17)</f>
        <v>1</v>
      </c>
      <c r="H17" s="3866">
        <f t="shared" si="1"/>
        <v>1</v>
      </c>
      <c r="I17" s="3866">
        <f t="shared" si="1"/>
        <v>0</v>
      </c>
      <c r="J17" s="3867">
        <f t="shared" si="1"/>
        <v>1</v>
      </c>
      <c r="K17" s="345"/>
      <c r="L17" s="345"/>
    </row>
    <row r="18" spans="1:12" ht="43.5" hidden="1" customHeight="1" thickBot="1">
      <c r="A18" s="3868"/>
      <c r="B18" s="3869">
        <v>0</v>
      </c>
      <c r="C18" s="3843">
        <v>0</v>
      </c>
      <c r="D18" s="3847">
        <f>SUM(B18:C18)</f>
        <v>0</v>
      </c>
      <c r="E18" s="3869">
        <v>0</v>
      </c>
      <c r="F18" s="3843">
        <v>0</v>
      </c>
      <c r="G18" s="3847">
        <f>SUM(E18:F18)</f>
        <v>0</v>
      </c>
      <c r="H18" s="3866">
        <f t="shared" si="1"/>
        <v>0</v>
      </c>
      <c r="I18" s="3866">
        <f t="shared" si="1"/>
        <v>0</v>
      </c>
      <c r="J18" s="3867">
        <f t="shared" si="1"/>
        <v>0</v>
      </c>
      <c r="K18" s="354"/>
      <c r="L18" s="354"/>
    </row>
    <row r="19" spans="1:12" ht="24.95" customHeight="1" thickBot="1">
      <c r="A19" s="3899" t="s">
        <v>17</v>
      </c>
      <c r="B19" s="3870">
        <f t="shared" ref="B19:J19" si="2">SUM(B15:B18)</f>
        <v>84</v>
      </c>
      <c r="C19" s="3870">
        <f t="shared" si="2"/>
        <v>17</v>
      </c>
      <c r="D19" s="3870">
        <f t="shared" si="2"/>
        <v>101</v>
      </c>
      <c r="E19" s="3870">
        <f t="shared" si="2"/>
        <v>124</v>
      </c>
      <c r="F19" s="3870">
        <f t="shared" si="2"/>
        <v>4</v>
      </c>
      <c r="G19" s="3871">
        <f t="shared" si="2"/>
        <v>128</v>
      </c>
      <c r="H19" s="3870">
        <f t="shared" si="2"/>
        <v>208</v>
      </c>
      <c r="I19" s="3870">
        <f t="shared" si="2"/>
        <v>21</v>
      </c>
      <c r="J19" s="3871">
        <f t="shared" si="2"/>
        <v>229</v>
      </c>
      <c r="K19" s="354"/>
      <c r="L19" s="354"/>
    </row>
    <row r="20" spans="1:12" ht="50.25" customHeight="1" thickBot="1">
      <c r="A20" s="5101" t="s">
        <v>18</v>
      </c>
      <c r="B20" s="3872"/>
      <c r="C20" s="3873"/>
      <c r="D20" s="3874"/>
      <c r="E20" s="3872"/>
      <c r="F20" s="3873"/>
      <c r="G20" s="3875"/>
      <c r="H20" s="3876"/>
      <c r="I20" s="3877"/>
      <c r="J20" s="3878"/>
      <c r="K20" s="345"/>
      <c r="L20" s="345"/>
    </row>
    <row r="21" spans="1:12" ht="24.95" customHeight="1">
      <c r="A21" s="5102" t="s">
        <v>40</v>
      </c>
      <c r="B21" s="2957">
        <v>1</v>
      </c>
      <c r="C21" s="3879">
        <v>0</v>
      </c>
      <c r="D21" s="3880">
        <f>SUM(B21:C21)</f>
        <v>1</v>
      </c>
      <c r="E21" s="2958">
        <v>0</v>
      </c>
      <c r="F21" s="3881">
        <v>0</v>
      </c>
      <c r="G21" s="3880">
        <f>SUM(E21:F21)</f>
        <v>0</v>
      </c>
      <c r="H21" s="3861">
        <f t="shared" ref="H21:J24" si="3">B21+E21</f>
        <v>1</v>
      </c>
      <c r="I21" s="3882">
        <f t="shared" si="3"/>
        <v>0</v>
      </c>
      <c r="J21" s="3862">
        <f t="shared" si="3"/>
        <v>1</v>
      </c>
      <c r="K21" s="345"/>
      <c r="L21" s="345"/>
    </row>
    <row r="22" spans="1:12" ht="33" customHeight="1">
      <c r="A22" s="3898" t="s">
        <v>41</v>
      </c>
      <c r="B22" s="3883">
        <v>1</v>
      </c>
      <c r="C22" s="3884">
        <v>0</v>
      </c>
      <c r="D22" s="3864">
        <f>SUM(B22:C22)</f>
        <v>1</v>
      </c>
      <c r="E22" s="3863">
        <v>1</v>
      </c>
      <c r="F22" s="3885">
        <v>1</v>
      </c>
      <c r="G22" s="3864">
        <f>SUM(E22:F22)</f>
        <v>2</v>
      </c>
      <c r="H22" s="3886">
        <f t="shared" si="3"/>
        <v>2</v>
      </c>
      <c r="I22" s="3887">
        <f>C22+F22</f>
        <v>1</v>
      </c>
      <c r="J22" s="3888">
        <f t="shared" si="3"/>
        <v>3</v>
      </c>
      <c r="K22" s="345"/>
      <c r="L22" s="345"/>
    </row>
    <row r="23" spans="1:12" ht="32.25" customHeight="1" thickBot="1">
      <c r="A23" s="3898" t="s">
        <v>42</v>
      </c>
      <c r="B23" s="3883">
        <v>0</v>
      </c>
      <c r="C23" s="3884">
        <v>0</v>
      </c>
      <c r="D23" s="3864">
        <f>SUM(B23:C23)</f>
        <v>0</v>
      </c>
      <c r="E23" s="3863">
        <v>0</v>
      </c>
      <c r="F23" s="3885">
        <v>0</v>
      </c>
      <c r="G23" s="3864">
        <f>SUM(E23:F23)</f>
        <v>0</v>
      </c>
      <c r="H23" s="3886">
        <f t="shared" si="3"/>
        <v>0</v>
      </c>
      <c r="I23" s="3887">
        <f t="shared" si="3"/>
        <v>0</v>
      </c>
      <c r="J23" s="3888">
        <f t="shared" si="3"/>
        <v>0</v>
      </c>
      <c r="K23" s="355"/>
      <c r="L23" s="355"/>
    </row>
    <row r="24" spans="1:12" ht="29.25" hidden="1" customHeight="1" thickBot="1">
      <c r="A24" s="3868"/>
      <c r="B24" s="3883">
        <v>0</v>
      </c>
      <c r="C24" s="3884">
        <v>0</v>
      </c>
      <c r="D24" s="3864">
        <f>SUM(B24:C24)</f>
        <v>0</v>
      </c>
      <c r="E24" s="3863">
        <v>0</v>
      </c>
      <c r="F24" s="3885">
        <v>0</v>
      </c>
      <c r="G24" s="3864">
        <f>SUM(E24:F24)</f>
        <v>0</v>
      </c>
      <c r="H24" s="3889">
        <f t="shared" si="3"/>
        <v>0</v>
      </c>
      <c r="I24" s="3890">
        <f t="shared" si="3"/>
        <v>0</v>
      </c>
      <c r="J24" s="3891">
        <f t="shared" si="3"/>
        <v>0</v>
      </c>
      <c r="K24" s="354"/>
      <c r="L24" s="354"/>
    </row>
    <row r="25" spans="1:12" ht="36.75" customHeight="1" thickBot="1">
      <c r="A25" s="3899" t="s">
        <v>19</v>
      </c>
      <c r="B25" s="3892">
        <f t="shared" ref="B25:J25" si="4">SUM(B21:B24)</f>
        <v>2</v>
      </c>
      <c r="C25" s="3892">
        <f t="shared" si="4"/>
        <v>0</v>
      </c>
      <c r="D25" s="3892">
        <f t="shared" si="4"/>
        <v>2</v>
      </c>
      <c r="E25" s="3892">
        <f t="shared" si="4"/>
        <v>1</v>
      </c>
      <c r="F25" s="3892">
        <f t="shared" si="4"/>
        <v>1</v>
      </c>
      <c r="G25" s="3892">
        <f t="shared" si="4"/>
        <v>2</v>
      </c>
      <c r="H25" s="3892">
        <f t="shared" si="4"/>
        <v>3</v>
      </c>
      <c r="I25" s="3892">
        <f t="shared" si="4"/>
        <v>1</v>
      </c>
      <c r="J25" s="3871">
        <f t="shared" si="4"/>
        <v>4</v>
      </c>
      <c r="K25" s="345"/>
      <c r="L25" s="345"/>
    </row>
    <row r="26" spans="1:12" ht="24.95" customHeight="1" thickBot="1">
      <c r="A26" s="3900" t="s">
        <v>334</v>
      </c>
      <c r="B26" s="3872"/>
      <c r="C26" s="3873"/>
      <c r="D26" s="3874"/>
      <c r="E26" s="3872"/>
      <c r="F26" s="3873"/>
      <c r="G26" s="3875"/>
      <c r="H26" s="3876"/>
      <c r="I26" s="3877"/>
      <c r="J26" s="3878"/>
      <c r="K26" s="345"/>
      <c r="L26" s="345"/>
    </row>
    <row r="27" spans="1:12" ht="24.95" customHeight="1">
      <c r="A27" s="3896" t="s">
        <v>40</v>
      </c>
      <c r="B27" s="2957">
        <v>0</v>
      </c>
      <c r="C27" s="3879">
        <v>0</v>
      </c>
      <c r="D27" s="3880">
        <f>SUM(B27:C27)</f>
        <v>0</v>
      </c>
      <c r="E27" s="2958">
        <v>1</v>
      </c>
      <c r="F27" s="3881">
        <v>0</v>
      </c>
      <c r="G27" s="3880">
        <f>SUM(E27:F27)</f>
        <v>1</v>
      </c>
      <c r="H27" s="3861">
        <f t="shared" ref="H27:J30" si="5">B27+E27</f>
        <v>1</v>
      </c>
      <c r="I27" s="3882">
        <f t="shared" si="5"/>
        <v>0</v>
      </c>
      <c r="J27" s="3862">
        <f t="shared" si="5"/>
        <v>1</v>
      </c>
      <c r="K27" s="345"/>
      <c r="L27" s="345"/>
    </row>
    <row r="28" spans="1:12" ht="33" customHeight="1">
      <c r="A28" s="2601" t="s">
        <v>41</v>
      </c>
      <c r="B28" s="3883">
        <v>0</v>
      </c>
      <c r="C28" s="3884">
        <v>0</v>
      </c>
      <c r="D28" s="3864">
        <f>SUM(B28:C28)</f>
        <v>0</v>
      </c>
      <c r="E28" s="3863">
        <v>0</v>
      </c>
      <c r="F28" s="3885">
        <v>0</v>
      </c>
      <c r="G28" s="3864">
        <f>SUM(E28:F28)</f>
        <v>0</v>
      </c>
      <c r="H28" s="3886">
        <f t="shared" si="5"/>
        <v>0</v>
      </c>
      <c r="I28" s="3887">
        <f t="shared" si="5"/>
        <v>0</v>
      </c>
      <c r="J28" s="3888">
        <f t="shared" si="5"/>
        <v>0</v>
      </c>
      <c r="K28" s="345"/>
      <c r="L28" s="345"/>
    </row>
    <row r="29" spans="1:12" ht="32.25" customHeight="1" thickBot="1">
      <c r="A29" s="2601" t="s">
        <v>42</v>
      </c>
      <c r="B29" s="3883">
        <v>0</v>
      </c>
      <c r="C29" s="3884">
        <v>0</v>
      </c>
      <c r="D29" s="3864">
        <f>SUM(B29:C29)</f>
        <v>0</v>
      </c>
      <c r="E29" s="3863">
        <v>0</v>
      </c>
      <c r="F29" s="3885">
        <v>0</v>
      </c>
      <c r="G29" s="3864">
        <f>SUM(E29:F29)</f>
        <v>0</v>
      </c>
      <c r="H29" s="3886">
        <f t="shared" si="5"/>
        <v>0</v>
      </c>
      <c r="I29" s="3887">
        <f t="shared" si="5"/>
        <v>0</v>
      </c>
      <c r="J29" s="3888">
        <f t="shared" si="5"/>
        <v>0</v>
      </c>
      <c r="K29" s="355"/>
      <c r="L29" s="355"/>
    </row>
    <row r="30" spans="1:12" ht="29.25" hidden="1" customHeight="1">
      <c r="A30" s="3868"/>
      <c r="B30" s="3883">
        <v>0</v>
      </c>
      <c r="C30" s="3884">
        <v>0</v>
      </c>
      <c r="D30" s="3864">
        <f>SUM(B30:C30)</f>
        <v>0</v>
      </c>
      <c r="E30" s="3863">
        <v>0</v>
      </c>
      <c r="F30" s="3885">
        <v>0</v>
      </c>
      <c r="G30" s="3864">
        <f>SUM(E30:F30)</f>
        <v>0</v>
      </c>
      <c r="H30" s="3889">
        <f t="shared" si="5"/>
        <v>0</v>
      </c>
      <c r="I30" s="3890">
        <f t="shared" si="5"/>
        <v>0</v>
      </c>
      <c r="J30" s="3891">
        <f t="shared" si="5"/>
        <v>0</v>
      </c>
      <c r="K30" s="354"/>
      <c r="L30" s="354"/>
    </row>
    <row r="31" spans="1:12" ht="36.75" customHeight="1" thickBot="1">
      <c r="A31" s="3176" t="s">
        <v>335</v>
      </c>
      <c r="B31" s="3892">
        <f t="shared" ref="B31:J31" si="6">SUM(B27:B30)</f>
        <v>0</v>
      </c>
      <c r="C31" s="3892">
        <f t="shared" si="6"/>
        <v>0</v>
      </c>
      <c r="D31" s="3892">
        <f t="shared" si="6"/>
        <v>0</v>
      </c>
      <c r="E31" s="3892">
        <f t="shared" si="6"/>
        <v>1</v>
      </c>
      <c r="F31" s="3892">
        <f t="shared" si="6"/>
        <v>0</v>
      </c>
      <c r="G31" s="3892">
        <f t="shared" si="6"/>
        <v>1</v>
      </c>
      <c r="H31" s="3892">
        <f t="shared" si="6"/>
        <v>1</v>
      </c>
      <c r="I31" s="3892">
        <f t="shared" si="6"/>
        <v>0</v>
      </c>
      <c r="J31" s="3871">
        <f t="shared" si="6"/>
        <v>1</v>
      </c>
      <c r="K31" s="345"/>
      <c r="L31" s="345"/>
    </row>
    <row r="32" spans="1:12" ht="30" customHeight="1" thickBot="1">
      <c r="A32" s="3893" t="s">
        <v>29</v>
      </c>
      <c r="B32" s="3715">
        <f t="shared" ref="B32:J32" si="7">B19</f>
        <v>84</v>
      </c>
      <c r="C32" s="3715">
        <f t="shared" si="7"/>
        <v>17</v>
      </c>
      <c r="D32" s="3715">
        <f t="shared" si="7"/>
        <v>101</v>
      </c>
      <c r="E32" s="3715">
        <f t="shared" si="7"/>
        <v>124</v>
      </c>
      <c r="F32" s="3715">
        <f t="shared" si="7"/>
        <v>4</v>
      </c>
      <c r="G32" s="3894">
        <f t="shared" si="7"/>
        <v>128</v>
      </c>
      <c r="H32" s="3894">
        <f t="shared" si="7"/>
        <v>208</v>
      </c>
      <c r="I32" s="3894">
        <f t="shared" si="7"/>
        <v>21</v>
      </c>
      <c r="J32" s="3895">
        <f t="shared" si="7"/>
        <v>229</v>
      </c>
      <c r="K32" s="365"/>
      <c r="L32" s="365"/>
    </row>
    <row r="33" spans="1:13" ht="26.25" thickBot="1">
      <c r="A33" s="3893" t="s">
        <v>30</v>
      </c>
      <c r="B33" s="3715">
        <f>B25+B31</f>
        <v>2</v>
      </c>
      <c r="C33" s="3715">
        <f t="shared" ref="C33:J33" si="8">C25+C31</f>
        <v>0</v>
      </c>
      <c r="D33" s="3715">
        <f t="shared" si="8"/>
        <v>2</v>
      </c>
      <c r="E33" s="3715">
        <f t="shared" si="8"/>
        <v>2</v>
      </c>
      <c r="F33" s="3715">
        <f t="shared" si="8"/>
        <v>1</v>
      </c>
      <c r="G33" s="3715">
        <f t="shared" si="8"/>
        <v>3</v>
      </c>
      <c r="H33" s="3715">
        <f t="shared" si="8"/>
        <v>4</v>
      </c>
      <c r="I33" s="3715">
        <f t="shared" si="8"/>
        <v>1</v>
      </c>
      <c r="J33" s="3715">
        <f t="shared" si="8"/>
        <v>5</v>
      </c>
      <c r="K33" s="70"/>
      <c r="L33" s="70"/>
    </row>
    <row r="34" spans="1:13" ht="33.75" thickBot="1">
      <c r="A34" s="3159" t="s">
        <v>31</v>
      </c>
      <c r="B34" s="3901">
        <f t="shared" ref="B34:J34" si="9">SUM(B32:B33)</f>
        <v>86</v>
      </c>
      <c r="C34" s="3901">
        <f t="shared" si="9"/>
        <v>17</v>
      </c>
      <c r="D34" s="3901">
        <f t="shared" si="9"/>
        <v>103</v>
      </c>
      <c r="E34" s="3901">
        <f t="shared" si="9"/>
        <v>126</v>
      </c>
      <c r="F34" s="3901">
        <f t="shared" si="9"/>
        <v>5</v>
      </c>
      <c r="G34" s="3902">
        <f t="shared" si="9"/>
        <v>131</v>
      </c>
      <c r="H34" s="3902">
        <f t="shared" si="9"/>
        <v>212</v>
      </c>
      <c r="I34" s="3902">
        <f>SUM(I32:I33)</f>
        <v>22</v>
      </c>
      <c r="J34" s="3903">
        <f t="shared" si="9"/>
        <v>234</v>
      </c>
      <c r="K34" s="70"/>
      <c r="L34" s="70"/>
    </row>
    <row r="35" spans="1:13" ht="12" customHeight="1">
      <c r="A35" s="345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</row>
    <row r="36" spans="1:13" ht="18.600000000000001" customHeight="1">
      <c r="A36" s="345"/>
      <c r="B36" s="70"/>
      <c r="C36" s="70"/>
      <c r="D36" s="70"/>
      <c r="E36" s="70"/>
      <c r="F36" s="70"/>
      <c r="G36" s="70"/>
      <c r="H36" s="70"/>
      <c r="I36" s="70"/>
      <c r="J36" s="70"/>
      <c r="K36" s="71"/>
    </row>
    <row r="37" spans="1:13" ht="37.5" customHeight="1">
      <c r="A37" s="6365"/>
      <c r="B37" s="6365"/>
      <c r="C37" s="6365"/>
      <c r="D37" s="6365"/>
      <c r="E37" s="6365"/>
      <c r="F37" s="6365"/>
      <c r="G37" s="6365"/>
      <c r="H37" s="6365"/>
      <c r="I37" s="6365"/>
      <c r="J37" s="6365"/>
      <c r="K37" s="6365"/>
      <c r="L37" s="6365"/>
      <c r="M37" s="6365"/>
    </row>
    <row r="38" spans="1:13" ht="26.25" customHeight="1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</row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0">
    <mergeCell ref="A1:Q1"/>
    <mergeCell ref="A2:M2"/>
    <mergeCell ref="A3:J3"/>
    <mergeCell ref="B5:D5"/>
    <mergeCell ref="E5:G5"/>
    <mergeCell ref="A37:M37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6</vt:i4>
      </vt:variant>
    </vt:vector>
  </HeadingPairs>
  <TitlesOfParts>
    <vt:vector size="80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2023-11-08T07:14:00Z</cp:lastPrinted>
  <dcterms:created xsi:type="dcterms:W3CDTF">2004-12-10T12:36:00Z</dcterms:created>
  <dcterms:modified xsi:type="dcterms:W3CDTF">2023-11-08T07:25:22Z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